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rojas\Desktop\ABRIL - INDICADORES DE VENTAS\"/>
    </mc:Choice>
  </mc:AlternateContent>
  <xr:revisionPtr revIDLastSave="0" documentId="13_ncr:1_{5D483EA8-2AFF-411D-858F-3A385DA7E886}" xr6:coauthVersionLast="47" xr6:coauthVersionMax="47" xr10:uidLastSave="{00000000-0000-0000-0000-000000000000}"/>
  <bookViews>
    <workbookView xWindow="-120" yWindow="-120" windowWidth="20730" windowHeight="11040" tabRatio="804" xr2:uid="{00000000-000D-0000-FFFF-FFFF00000000}"/>
  </bookViews>
  <sheets>
    <sheet name="Clientes" sheetId="1" r:id="rId1"/>
    <sheet name="CLIENTES NUEVA ID ZONA" sheetId="5" r:id="rId2"/>
    <sheet name="Convenio Clientes" sheetId="9" r:id="rId3"/>
    <sheet name="Sucursales" sheetId="10" r:id="rId4"/>
    <sheet name="SKU" sheetId="3" r:id="rId5"/>
    <sheet name="ESTRUCTURA P&amp;B - LP" sheetId="7" r:id="rId6"/>
    <sheet name="Clase de Cliente" sheetId="8" r:id="rId7"/>
    <sheet name="Direcciones de clientes PB" sheetId="11" r:id="rId8"/>
    <sheet name="Direcciones de clientes LP" sheetId="12" r:id="rId9"/>
    <sheet name="Estructura 2018" sheetId="4" r:id="rId10"/>
  </sheets>
  <externalReferences>
    <externalReference r:id="rId11"/>
    <externalReference r:id="rId12"/>
  </externalReferences>
  <definedNames>
    <definedName name="_xlnm._FilterDatabase" localSheetId="0" hidden="1">Clientes!$A$1:$L$1050</definedName>
    <definedName name="_xlnm._FilterDatabase" localSheetId="1" hidden="1">'CLIENTES NUEVA ID ZONA'!$U$1:$U$727</definedName>
    <definedName name="_xlnm._FilterDatabase" localSheetId="2" hidden="1">'Convenio Clientes'!$B$2:$J$1115</definedName>
    <definedName name="_xlnm._FilterDatabase" localSheetId="8" hidden="1">'Direcciones de clientes LP'!$A$1:$P$340</definedName>
    <definedName name="_xlnm._FilterDatabase" localSheetId="7" hidden="1">'Direcciones de clientes PB'!$A$1:$N$1048562</definedName>
    <definedName name="_xlnm._FilterDatabase" localSheetId="9" hidden="1">'Estructura 2018'!$A$1:$G$46</definedName>
    <definedName name="_xlnm._FilterDatabase" localSheetId="5" hidden="1">'ESTRUCTURA P&amp;B - LP'!$A$1:$G$21</definedName>
    <definedName name="_xlnm._FilterDatabase" localSheetId="4" hidden="1">SKU!$A$1:$J$290</definedName>
    <definedName name="_xlnm._FilterDatabase" localSheetId="3" hidden="1">Sucursales!$B$2:$I$110</definedName>
    <definedName name="_xlnm.Print_Area" localSheetId="5">Tabla1[[#All],[ID DE VENDEDOR]:[TELÉFONO]]</definedName>
    <definedName name="Cía">'[1]Gráfico Diario x Marca'!$A$30:$A$32</definedName>
    <definedName name="Marca">'[1]Gráfico R Vs C'!$A$18:$A$38</definedName>
    <definedName name="Marca2">'[1]Gráfico Diario x Marca'!$A$1:$A$21</definedName>
    <definedName name="SKU">'[1]Gráfico R Vs C'!$A$40:$A$116</definedName>
    <definedName name="UB">'[1]Gráfico Diario x Marca'!$A$27:$A$28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19" i="9" l="1"/>
  <c r="B1119" i="9"/>
  <c r="E853" i="5"/>
  <c r="F853" i="5"/>
  <c r="I853" i="5"/>
  <c r="K853" i="5"/>
  <c r="L853" i="5"/>
  <c r="M853" i="5"/>
  <c r="R853" i="5"/>
  <c r="L1052" i="1"/>
  <c r="R852" i="5"/>
  <c r="E852" i="5"/>
  <c r="F852" i="5"/>
  <c r="I852" i="5"/>
  <c r="K852" i="5"/>
  <c r="L852" i="5"/>
  <c r="M852" i="5"/>
  <c r="L1051" i="1"/>
  <c r="L1050" i="1" l="1"/>
  <c r="E1050" i="1"/>
  <c r="E851" i="5" l="1"/>
  <c r="B1117" i="9" s="1"/>
  <c r="F851" i="5"/>
  <c r="C1117" i="9" s="1"/>
  <c r="I851" i="5"/>
  <c r="K851" i="5"/>
  <c r="L851" i="5"/>
  <c r="M851" i="5"/>
  <c r="R851" i="5"/>
  <c r="D1050" i="1" s="1"/>
  <c r="E1049" i="1" l="1"/>
  <c r="E850" i="5"/>
  <c r="B1116" i="9" s="1"/>
  <c r="I850" i="5"/>
  <c r="K850" i="5"/>
  <c r="L850" i="5"/>
  <c r="M850" i="5"/>
  <c r="R850" i="5"/>
  <c r="D1049" i="1" s="1"/>
  <c r="L1049" i="1"/>
  <c r="P42" i="3" l="1"/>
  <c r="P41" i="3"/>
  <c r="P40" i="3"/>
  <c r="P39" i="3"/>
  <c r="B1115" i="9" l="1"/>
  <c r="E849" i="5"/>
  <c r="F849" i="5"/>
  <c r="C1115" i="9" s="1"/>
  <c r="I849" i="5"/>
  <c r="K849" i="5"/>
  <c r="L849" i="5"/>
  <c r="M849" i="5"/>
  <c r="R849" i="5"/>
  <c r="D1048" i="1" s="1"/>
  <c r="E1048" i="1"/>
  <c r="L1048" i="1"/>
  <c r="H607" i="5" l="1"/>
  <c r="L1047" i="1" l="1"/>
  <c r="E1047" i="1"/>
  <c r="E5" i="5"/>
  <c r="F5" i="5"/>
  <c r="H5" i="5"/>
  <c r="I5" i="5"/>
  <c r="K5" i="5"/>
  <c r="L5" i="5"/>
  <c r="M5" i="5"/>
  <c r="R5" i="5"/>
  <c r="E10" i="5"/>
  <c r="F10" i="5"/>
  <c r="H10" i="5"/>
  <c r="I10" i="5"/>
  <c r="K10" i="5"/>
  <c r="L10" i="5"/>
  <c r="M10" i="5"/>
  <c r="R10" i="5"/>
  <c r="E11" i="5"/>
  <c r="F11" i="5"/>
  <c r="I11" i="5"/>
  <c r="K11" i="5"/>
  <c r="L11" i="5"/>
  <c r="M11" i="5"/>
  <c r="R11" i="5"/>
  <c r="E16" i="5"/>
  <c r="I16" i="5"/>
  <c r="K16" i="5"/>
  <c r="L16" i="5"/>
  <c r="M16" i="5"/>
  <c r="R16" i="5"/>
  <c r="E40" i="5"/>
  <c r="I40" i="5"/>
  <c r="K40" i="5"/>
  <c r="L40" i="5"/>
  <c r="M40" i="5"/>
  <c r="R40" i="5"/>
  <c r="E42" i="5"/>
  <c r="I42" i="5"/>
  <c r="K42" i="5"/>
  <c r="L42" i="5"/>
  <c r="M42" i="5"/>
  <c r="R42" i="5"/>
  <c r="E50" i="5"/>
  <c r="I50" i="5"/>
  <c r="J50" i="5"/>
  <c r="K50" i="5" s="1"/>
  <c r="M50" i="5"/>
  <c r="R50" i="5"/>
  <c r="E54" i="5"/>
  <c r="I54" i="5"/>
  <c r="K54" i="5"/>
  <c r="L54" i="5"/>
  <c r="M54" i="5"/>
  <c r="R54" i="5"/>
  <c r="E59" i="5"/>
  <c r="I59" i="5"/>
  <c r="K59" i="5"/>
  <c r="L59" i="5"/>
  <c r="M59" i="5"/>
  <c r="R59" i="5"/>
  <c r="E64" i="5"/>
  <c r="F64" i="5"/>
  <c r="H64" i="5"/>
  <c r="I64" i="5"/>
  <c r="K64" i="5"/>
  <c r="L64" i="5"/>
  <c r="M64" i="5"/>
  <c r="R64" i="5"/>
  <c r="E81" i="5"/>
  <c r="F81" i="5"/>
  <c r="H81" i="5"/>
  <c r="I81" i="5"/>
  <c r="J81" i="5"/>
  <c r="K81" i="5" s="1"/>
  <c r="M81" i="5"/>
  <c r="R81" i="5"/>
  <c r="E96" i="5"/>
  <c r="F96" i="5"/>
  <c r="H96" i="5"/>
  <c r="I96" i="5"/>
  <c r="K96" i="5"/>
  <c r="L96" i="5"/>
  <c r="M96" i="5"/>
  <c r="R96" i="5"/>
  <c r="E97" i="5"/>
  <c r="F97" i="5"/>
  <c r="I97" i="5"/>
  <c r="K97" i="5"/>
  <c r="L97" i="5"/>
  <c r="M97" i="5"/>
  <c r="R97" i="5"/>
  <c r="E100" i="5"/>
  <c r="F100" i="5"/>
  <c r="H100" i="5"/>
  <c r="I100" i="5"/>
  <c r="K100" i="5"/>
  <c r="L100" i="5"/>
  <c r="M100" i="5"/>
  <c r="R100" i="5"/>
  <c r="E117" i="5"/>
  <c r="F117" i="5"/>
  <c r="I117" i="5"/>
  <c r="K117" i="5"/>
  <c r="L117" i="5"/>
  <c r="M117" i="5"/>
  <c r="R117" i="5"/>
  <c r="E150" i="5"/>
  <c r="F150" i="5"/>
  <c r="H150" i="5"/>
  <c r="I150" i="5"/>
  <c r="J150" i="5"/>
  <c r="K150" i="5" s="1"/>
  <c r="M150" i="5"/>
  <c r="R150" i="5"/>
  <c r="E156" i="5"/>
  <c r="F156" i="5"/>
  <c r="H156" i="5"/>
  <c r="I156" i="5"/>
  <c r="K156" i="5"/>
  <c r="L156" i="5"/>
  <c r="M156" i="5"/>
  <c r="R156" i="5"/>
  <c r="E164" i="5"/>
  <c r="F164" i="5"/>
  <c r="H164" i="5"/>
  <c r="I164" i="5"/>
  <c r="K164" i="5"/>
  <c r="L164" i="5"/>
  <c r="M164" i="5"/>
  <c r="R164" i="5"/>
  <c r="E208" i="5"/>
  <c r="F208" i="5"/>
  <c r="H208" i="5"/>
  <c r="I208" i="5"/>
  <c r="K208" i="5"/>
  <c r="L208" i="5"/>
  <c r="M208" i="5"/>
  <c r="R208" i="5"/>
  <c r="E222" i="5"/>
  <c r="F222" i="5"/>
  <c r="H222" i="5"/>
  <c r="I222" i="5"/>
  <c r="J222" i="5"/>
  <c r="K222" i="5" s="1"/>
  <c r="M222" i="5"/>
  <c r="R222" i="5"/>
  <c r="E228" i="5"/>
  <c r="F228" i="5"/>
  <c r="H228" i="5"/>
  <c r="I228" i="5"/>
  <c r="K228" i="5"/>
  <c r="L228" i="5"/>
  <c r="M228" i="5"/>
  <c r="R228" i="5"/>
  <c r="E230" i="5"/>
  <c r="I230" i="5"/>
  <c r="K230" i="5"/>
  <c r="L230" i="5"/>
  <c r="M230" i="5"/>
  <c r="R230" i="5"/>
  <c r="E233" i="5"/>
  <c r="F233" i="5"/>
  <c r="H233" i="5"/>
  <c r="I233" i="5"/>
  <c r="K233" i="5"/>
  <c r="L233" i="5"/>
  <c r="M233" i="5"/>
  <c r="R233" i="5"/>
  <c r="E246" i="5"/>
  <c r="I246" i="5"/>
  <c r="K246" i="5"/>
  <c r="L246" i="5"/>
  <c r="M246" i="5"/>
  <c r="R246" i="5"/>
  <c r="E253" i="5"/>
  <c r="F253" i="5"/>
  <c r="H253" i="5"/>
  <c r="I253" i="5"/>
  <c r="K253" i="5"/>
  <c r="L253" i="5"/>
  <c r="M253" i="5"/>
  <c r="R253" i="5"/>
  <c r="E268" i="5"/>
  <c r="F268" i="5"/>
  <c r="H268" i="5"/>
  <c r="I268" i="5"/>
  <c r="K268" i="5"/>
  <c r="L268" i="5"/>
  <c r="M268" i="5"/>
  <c r="R268" i="5"/>
  <c r="E269" i="5"/>
  <c r="F269" i="5"/>
  <c r="H269" i="5"/>
  <c r="I269" i="5"/>
  <c r="K269" i="5"/>
  <c r="L269" i="5"/>
  <c r="M269" i="5"/>
  <c r="R269" i="5"/>
  <c r="E280" i="5"/>
  <c r="F280" i="5"/>
  <c r="H280" i="5"/>
  <c r="I280" i="5"/>
  <c r="K280" i="5"/>
  <c r="L280" i="5"/>
  <c r="M280" i="5"/>
  <c r="R280" i="5"/>
  <c r="E289" i="5"/>
  <c r="F289" i="5"/>
  <c r="H289" i="5"/>
  <c r="I289" i="5"/>
  <c r="K289" i="5"/>
  <c r="L289" i="5"/>
  <c r="M289" i="5"/>
  <c r="R289" i="5"/>
  <c r="E296" i="5"/>
  <c r="F296" i="5"/>
  <c r="H296" i="5"/>
  <c r="I296" i="5"/>
  <c r="K296" i="5"/>
  <c r="L296" i="5"/>
  <c r="M296" i="5"/>
  <c r="R296" i="5"/>
  <c r="E298" i="5"/>
  <c r="F298" i="5"/>
  <c r="H298" i="5"/>
  <c r="I298" i="5"/>
  <c r="K298" i="5"/>
  <c r="L298" i="5"/>
  <c r="M298" i="5"/>
  <c r="R298" i="5"/>
  <c r="E327" i="5"/>
  <c r="I327" i="5"/>
  <c r="K327" i="5"/>
  <c r="L327" i="5"/>
  <c r="M327" i="5"/>
  <c r="R327" i="5"/>
  <c r="E331" i="5"/>
  <c r="F331" i="5"/>
  <c r="H331" i="5"/>
  <c r="I331" i="5"/>
  <c r="K331" i="5"/>
  <c r="L331" i="5"/>
  <c r="M331" i="5"/>
  <c r="R331" i="5"/>
  <c r="E334" i="5"/>
  <c r="F334" i="5"/>
  <c r="H334" i="5"/>
  <c r="I334" i="5"/>
  <c r="K334" i="5"/>
  <c r="L334" i="5"/>
  <c r="M334" i="5"/>
  <c r="R334" i="5"/>
  <c r="E341" i="5"/>
  <c r="F341" i="5"/>
  <c r="H341" i="5"/>
  <c r="I341" i="5"/>
  <c r="K341" i="5"/>
  <c r="L341" i="5"/>
  <c r="M341" i="5"/>
  <c r="R341" i="5"/>
  <c r="E345" i="5"/>
  <c r="F345" i="5"/>
  <c r="H345" i="5"/>
  <c r="I345" i="5"/>
  <c r="K345" i="5"/>
  <c r="L345" i="5"/>
  <c r="M345" i="5"/>
  <c r="R345" i="5"/>
  <c r="E348" i="5"/>
  <c r="F348" i="5"/>
  <c r="H348" i="5"/>
  <c r="I348" i="5"/>
  <c r="K348" i="5"/>
  <c r="L348" i="5"/>
  <c r="M348" i="5"/>
  <c r="R348" i="5"/>
  <c r="E364" i="5"/>
  <c r="F364" i="5"/>
  <c r="H364" i="5"/>
  <c r="I364" i="5"/>
  <c r="K364" i="5"/>
  <c r="L364" i="5"/>
  <c r="M364" i="5"/>
  <c r="R364" i="5"/>
  <c r="E371" i="5"/>
  <c r="F371" i="5"/>
  <c r="I371" i="5"/>
  <c r="K371" i="5"/>
  <c r="L371" i="5"/>
  <c r="M371" i="5"/>
  <c r="R371" i="5"/>
  <c r="E381" i="5"/>
  <c r="F381" i="5"/>
  <c r="H381" i="5"/>
  <c r="I381" i="5"/>
  <c r="K381" i="5"/>
  <c r="L381" i="5"/>
  <c r="M381" i="5"/>
  <c r="R381" i="5"/>
  <c r="E388" i="5"/>
  <c r="F388" i="5"/>
  <c r="H388" i="5"/>
  <c r="I388" i="5"/>
  <c r="J388" i="5"/>
  <c r="K388" i="5" s="1"/>
  <c r="M388" i="5"/>
  <c r="R388" i="5"/>
  <c r="E423" i="5"/>
  <c r="I423" i="5"/>
  <c r="K423" i="5"/>
  <c r="L423" i="5"/>
  <c r="M423" i="5"/>
  <c r="R423" i="5"/>
  <c r="E445" i="5"/>
  <c r="F445" i="5"/>
  <c r="H445" i="5"/>
  <c r="I445" i="5"/>
  <c r="K445" i="5"/>
  <c r="L445" i="5"/>
  <c r="M445" i="5"/>
  <c r="R445" i="5"/>
  <c r="E468" i="5"/>
  <c r="F468" i="5"/>
  <c r="H468" i="5"/>
  <c r="I468" i="5"/>
  <c r="K468" i="5"/>
  <c r="L468" i="5"/>
  <c r="M468" i="5"/>
  <c r="R468" i="5"/>
  <c r="E489" i="5"/>
  <c r="F489" i="5"/>
  <c r="H489" i="5"/>
  <c r="I489" i="5"/>
  <c r="K489" i="5"/>
  <c r="L489" i="5"/>
  <c r="M489" i="5"/>
  <c r="R489" i="5"/>
  <c r="E490" i="5"/>
  <c r="F490" i="5"/>
  <c r="H490" i="5"/>
  <c r="I490" i="5"/>
  <c r="K490" i="5"/>
  <c r="L490" i="5"/>
  <c r="M490" i="5"/>
  <c r="R490" i="5"/>
  <c r="E517" i="5"/>
  <c r="F517" i="5"/>
  <c r="H517" i="5"/>
  <c r="I517" i="5"/>
  <c r="K517" i="5"/>
  <c r="L517" i="5"/>
  <c r="M517" i="5"/>
  <c r="R517" i="5"/>
  <c r="E519" i="5"/>
  <c r="F519" i="5"/>
  <c r="H519" i="5"/>
  <c r="I519" i="5"/>
  <c r="K519" i="5"/>
  <c r="L519" i="5"/>
  <c r="M519" i="5"/>
  <c r="R519" i="5"/>
  <c r="E543" i="5"/>
  <c r="F543" i="5"/>
  <c r="H543" i="5"/>
  <c r="I543" i="5"/>
  <c r="J543" i="5"/>
  <c r="K543" i="5" s="1"/>
  <c r="M543" i="5"/>
  <c r="R543" i="5"/>
  <c r="E556" i="5"/>
  <c r="F556" i="5"/>
  <c r="H556" i="5"/>
  <c r="I556" i="5"/>
  <c r="K556" i="5"/>
  <c r="L556" i="5"/>
  <c r="M556" i="5"/>
  <c r="R556" i="5"/>
  <c r="E594" i="5"/>
  <c r="F594" i="5"/>
  <c r="H594" i="5"/>
  <c r="I594" i="5"/>
  <c r="K594" i="5"/>
  <c r="L594" i="5"/>
  <c r="M594" i="5"/>
  <c r="R594" i="5"/>
  <c r="E607" i="5"/>
  <c r="F607" i="5"/>
  <c r="I607" i="5"/>
  <c r="K607" i="5"/>
  <c r="L607" i="5"/>
  <c r="M607" i="5"/>
  <c r="R607" i="5"/>
  <c r="E636" i="5"/>
  <c r="F636" i="5"/>
  <c r="H636" i="5"/>
  <c r="I636" i="5"/>
  <c r="K636" i="5"/>
  <c r="L636" i="5"/>
  <c r="M636" i="5"/>
  <c r="R636" i="5"/>
  <c r="E640" i="5"/>
  <c r="F640" i="5"/>
  <c r="H640" i="5"/>
  <c r="I640" i="5"/>
  <c r="K640" i="5"/>
  <c r="L640" i="5"/>
  <c r="M640" i="5"/>
  <c r="R640" i="5"/>
  <c r="E645" i="5"/>
  <c r="I645" i="5"/>
  <c r="K645" i="5"/>
  <c r="L645" i="5"/>
  <c r="M645" i="5"/>
  <c r="R645" i="5"/>
  <c r="E683" i="5"/>
  <c r="I683" i="5"/>
  <c r="K683" i="5"/>
  <c r="L683" i="5"/>
  <c r="M683" i="5"/>
  <c r="R683" i="5"/>
  <c r="E692" i="5"/>
  <c r="F692" i="5"/>
  <c r="H692" i="5"/>
  <c r="I692" i="5"/>
  <c r="K692" i="5"/>
  <c r="L692" i="5"/>
  <c r="M692" i="5"/>
  <c r="R692" i="5"/>
  <c r="E694" i="5"/>
  <c r="F694" i="5"/>
  <c r="H694" i="5"/>
  <c r="I694" i="5"/>
  <c r="K694" i="5"/>
  <c r="L694" i="5"/>
  <c r="M694" i="5"/>
  <c r="R694" i="5"/>
  <c r="E697" i="5"/>
  <c r="F697" i="5"/>
  <c r="H697" i="5"/>
  <c r="I697" i="5"/>
  <c r="K697" i="5"/>
  <c r="L697" i="5"/>
  <c r="M697" i="5"/>
  <c r="R697" i="5"/>
  <c r="E707" i="5"/>
  <c r="F707" i="5"/>
  <c r="H707" i="5"/>
  <c r="I707" i="5"/>
  <c r="K707" i="5"/>
  <c r="L707" i="5"/>
  <c r="M707" i="5"/>
  <c r="R707" i="5"/>
  <c r="E725" i="5"/>
  <c r="F725" i="5"/>
  <c r="H725" i="5"/>
  <c r="I725" i="5"/>
  <c r="K725" i="5"/>
  <c r="L725" i="5"/>
  <c r="M725" i="5"/>
  <c r="R725" i="5"/>
  <c r="E726" i="5"/>
  <c r="F726" i="5"/>
  <c r="I726" i="5"/>
  <c r="K726" i="5"/>
  <c r="L726" i="5"/>
  <c r="M726" i="5"/>
  <c r="R726" i="5"/>
  <c r="E764" i="5"/>
  <c r="F764" i="5"/>
  <c r="H764" i="5"/>
  <c r="I764" i="5"/>
  <c r="K764" i="5"/>
  <c r="L764" i="5"/>
  <c r="M764" i="5"/>
  <c r="R764" i="5"/>
  <c r="E767" i="5"/>
  <c r="F767" i="5"/>
  <c r="H767" i="5"/>
  <c r="I767" i="5"/>
  <c r="K767" i="5"/>
  <c r="L767" i="5"/>
  <c r="M767" i="5"/>
  <c r="R767" i="5"/>
  <c r="D778" i="5"/>
  <c r="I778" i="5"/>
  <c r="K778" i="5"/>
  <c r="L778" i="5"/>
  <c r="M778" i="5"/>
  <c r="R778" i="5"/>
  <c r="E783" i="5"/>
  <c r="F783" i="5"/>
  <c r="H783" i="5"/>
  <c r="I783" i="5"/>
  <c r="K783" i="5"/>
  <c r="L783" i="5"/>
  <c r="M783" i="5"/>
  <c r="R783" i="5"/>
  <c r="E809" i="5"/>
  <c r="F809" i="5"/>
  <c r="I809" i="5"/>
  <c r="K809" i="5"/>
  <c r="L809" i="5"/>
  <c r="M809" i="5"/>
  <c r="R809" i="5"/>
  <c r="E810" i="5"/>
  <c r="F810" i="5"/>
  <c r="I810" i="5"/>
  <c r="K810" i="5"/>
  <c r="L810" i="5"/>
  <c r="M810" i="5"/>
  <c r="R810" i="5"/>
  <c r="E848" i="5"/>
  <c r="B1114" i="9" s="1"/>
  <c r="F848" i="5"/>
  <c r="C1114" i="9" s="1"/>
  <c r="I848" i="5"/>
  <c r="K848" i="5"/>
  <c r="L848" i="5"/>
  <c r="M848" i="5"/>
  <c r="R848" i="5"/>
  <c r="D1047" i="1" s="1"/>
  <c r="F113" i="10"/>
  <c r="F112" i="10"/>
  <c r="F111" i="10"/>
  <c r="E847" i="5"/>
  <c r="B1113" i="9" s="1"/>
  <c r="I847" i="5"/>
  <c r="K847" i="5"/>
  <c r="L847" i="5"/>
  <c r="M847" i="5"/>
  <c r="R847" i="5"/>
  <c r="D1046" i="1" s="1"/>
  <c r="E1046" i="1"/>
  <c r="L1046" i="1"/>
  <c r="L222" i="5" l="1"/>
  <c r="L543" i="5"/>
  <c r="L81" i="5"/>
  <c r="L388" i="5"/>
  <c r="E778" i="5"/>
  <c r="L150" i="5"/>
  <c r="L50" i="5"/>
  <c r="P290" i="3"/>
  <c r="P289" i="3"/>
  <c r="H846" i="5"/>
  <c r="L1045" i="1"/>
  <c r="E1045" i="1"/>
  <c r="E846" i="5"/>
  <c r="B1112" i="9" s="1"/>
  <c r="F846" i="5"/>
  <c r="C1112" i="9" s="1"/>
  <c r="I846" i="5"/>
  <c r="K846" i="5"/>
  <c r="L846" i="5"/>
  <c r="M846" i="5"/>
  <c r="R846" i="5"/>
  <c r="D1045" i="1" s="1"/>
  <c r="R74" i="5" l="1"/>
  <c r="E845" i="5" l="1"/>
  <c r="B1111" i="9" s="1"/>
  <c r="F845" i="5"/>
  <c r="C1111" i="9" s="1"/>
  <c r="I845" i="5"/>
  <c r="K845" i="5"/>
  <c r="L845" i="5"/>
  <c r="M845" i="5"/>
  <c r="R845" i="5"/>
  <c r="D1044" i="1" s="1"/>
  <c r="E1044" i="1"/>
  <c r="L1044" i="1"/>
  <c r="H844" i="5" l="1"/>
  <c r="E844" i="5"/>
  <c r="B1110" i="9" s="1"/>
  <c r="F844" i="5"/>
  <c r="C1110" i="9" s="1"/>
  <c r="I844" i="5"/>
  <c r="K844" i="5"/>
  <c r="L844" i="5"/>
  <c r="M844" i="5"/>
  <c r="R844" i="5"/>
  <c r="D1043" i="1" s="1"/>
  <c r="L1043" i="1"/>
  <c r="E1043" i="1"/>
  <c r="I320" i="5" l="1"/>
  <c r="L1042" i="1" l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E1042" i="1"/>
  <c r="I843" i="5"/>
  <c r="R843" i="5"/>
  <c r="D1042" i="1" s="1"/>
  <c r="M843" i="5"/>
  <c r="L843" i="5"/>
  <c r="K843" i="5"/>
  <c r="E843" i="5"/>
  <c r="B1109" i="9" s="1"/>
  <c r="R302" i="5" l="1"/>
  <c r="K21" i="9" l="1"/>
  <c r="K20" i="9"/>
  <c r="E842" i="5" l="1"/>
  <c r="B1108" i="9" s="1"/>
  <c r="F842" i="5"/>
  <c r="C1108" i="9" s="1"/>
  <c r="I842" i="5"/>
  <c r="K842" i="5"/>
  <c r="L842" i="5"/>
  <c r="M842" i="5"/>
  <c r="R842" i="5"/>
  <c r="D1041" i="1" s="1"/>
  <c r="E1040" i="1" l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841" i="5"/>
  <c r="B1107" i="9" s="1"/>
  <c r="F841" i="5"/>
  <c r="C1107" i="9" s="1"/>
  <c r="I841" i="5"/>
  <c r="K841" i="5"/>
  <c r="L841" i="5"/>
  <c r="M841" i="5"/>
  <c r="R841" i="5"/>
  <c r="D1040" i="1" s="1"/>
  <c r="E840" i="5" l="1"/>
  <c r="B1106" i="9" s="1"/>
  <c r="F840" i="5"/>
  <c r="C1106" i="9" s="1"/>
  <c r="I840" i="5"/>
  <c r="K840" i="5"/>
  <c r="L840" i="5"/>
  <c r="M840" i="5"/>
  <c r="R840" i="5"/>
  <c r="D1039" i="1" s="1"/>
  <c r="F107" i="10" l="1"/>
  <c r="E839" i="5" l="1"/>
  <c r="B1105" i="9" s="1"/>
  <c r="I839" i="5"/>
  <c r="K839" i="5"/>
  <c r="L839" i="5"/>
  <c r="M839" i="5"/>
  <c r="R839" i="5"/>
  <c r="D1038" i="1" s="1"/>
  <c r="E838" i="5"/>
  <c r="B1104" i="9" s="1"/>
  <c r="F838" i="5"/>
  <c r="C1104" i="9" s="1"/>
  <c r="I838" i="5"/>
  <c r="K838" i="5"/>
  <c r="L838" i="5"/>
  <c r="M838" i="5"/>
  <c r="R838" i="5"/>
  <c r="D1037" i="1" s="1"/>
  <c r="E837" i="5"/>
  <c r="B1103" i="9" s="1"/>
  <c r="F837" i="5"/>
  <c r="C1103" i="9" s="1"/>
  <c r="I837" i="5"/>
  <c r="K837" i="5"/>
  <c r="L837" i="5"/>
  <c r="M837" i="5"/>
  <c r="R837" i="5"/>
  <c r="D1036" i="1" s="1"/>
  <c r="C704" i="9" l="1"/>
  <c r="B704" i="9"/>
  <c r="C703" i="9"/>
  <c r="B703" i="9"/>
  <c r="C702" i="9"/>
  <c r="B702" i="9"/>
  <c r="C692" i="9"/>
  <c r="B692" i="9"/>
  <c r="C691" i="9"/>
  <c r="B691" i="9"/>
  <c r="C690" i="9"/>
  <c r="B690" i="9"/>
  <c r="C689" i="9"/>
  <c r="B689" i="9"/>
  <c r="C688" i="9"/>
  <c r="B688" i="9"/>
  <c r="C687" i="9"/>
  <c r="B687" i="9"/>
  <c r="C683" i="9"/>
  <c r="B683" i="9"/>
  <c r="C682" i="9"/>
  <c r="B682" i="9"/>
  <c r="C681" i="9"/>
  <c r="B681" i="9"/>
  <c r="C680" i="9"/>
  <c r="B680" i="9"/>
  <c r="C679" i="9"/>
  <c r="B679" i="9"/>
  <c r="C678" i="9"/>
  <c r="B678" i="9"/>
  <c r="C677" i="9"/>
  <c r="B677" i="9"/>
  <c r="C675" i="9"/>
  <c r="B675" i="9"/>
  <c r="C674" i="9"/>
  <c r="B674" i="9"/>
  <c r="C672" i="9"/>
  <c r="B672" i="9"/>
  <c r="C671" i="9"/>
  <c r="B671" i="9"/>
  <c r="C670" i="9"/>
  <c r="B670" i="9"/>
  <c r="C669" i="9"/>
  <c r="B669" i="9"/>
  <c r="C668" i="9"/>
  <c r="B668" i="9"/>
  <c r="C667" i="9"/>
  <c r="B667" i="9"/>
  <c r="C666" i="9"/>
  <c r="B666" i="9"/>
  <c r="C665" i="9"/>
  <c r="B665" i="9"/>
  <c r="C664" i="9"/>
  <c r="B664" i="9"/>
  <c r="C663" i="9"/>
  <c r="B663" i="9"/>
  <c r="C662" i="9"/>
  <c r="B662" i="9"/>
  <c r="C661" i="9"/>
  <c r="B661" i="9"/>
  <c r="C660" i="9"/>
  <c r="B660" i="9"/>
  <c r="C659" i="9"/>
  <c r="B659" i="9"/>
  <c r="C658" i="9"/>
  <c r="B658" i="9"/>
  <c r="C657" i="9"/>
  <c r="B657" i="9"/>
  <c r="C656" i="9"/>
  <c r="B656" i="9"/>
  <c r="C655" i="9"/>
  <c r="B655" i="9"/>
  <c r="C654" i="9"/>
  <c r="B654" i="9"/>
  <c r="C653" i="9"/>
  <c r="B653" i="9"/>
  <c r="C652" i="9"/>
  <c r="B652" i="9"/>
  <c r="C651" i="9"/>
  <c r="B651" i="9"/>
  <c r="C650" i="9"/>
  <c r="B650" i="9"/>
  <c r="C649" i="9"/>
  <c r="B649" i="9"/>
  <c r="C648" i="9"/>
  <c r="B648" i="9"/>
  <c r="C647" i="9"/>
  <c r="B647" i="9"/>
  <c r="C646" i="9"/>
  <c r="B646" i="9"/>
  <c r="C645" i="9"/>
  <c r="B645" i="9"/>
  <c r="C644" i="9"/>
  <c r="B644" i="9"/>
  <c r="C643" i="9"/>
  <c r="B643" i="9"/>
  <c r="C642" i="9"/>
  <c r="B642" i="9"/>
  <c r="C641" i="9"/>
  <c r="B641" i="9"/>
  <c r="C640" i="9"/>
  <c r="B640" i="9"/>
  <c r="C639" i="9"/>
  <c r="B639" i="9"/>
  <c r="C638" i="9"/>
  <c r="B638" i="9"/>
  <c r="C637" i="9"/>
  <c r="B637" i="9"/>
  <c r="C636" i="9"/>
  <c r="B636" i="9"/>
  <c r="C635" i="9"/>
  <c r="B635" i="9"/>
  <c r="C634" i="9"/>
  <c r="B634" i="9"/>
  <c r="C633" i="9"/>
  <c r="B633" i="9"/>
  <c r="C632" i="9"/>
  <c r="B632" i="9"/>
  <c r="C631" i="9"/>
  <c r="B631" i="9"/>
  <c r="C630" i="9"/>
  <c r="B630" i="9"/>
  <c r="C629" i="9"/>
  <c r="B629" i="9"/>
  <c r="C628" i="9"/>
  <c r="B628" i="9"/>
  <c r="C627" i="9"/>
  <c r="B627" i="9"/>
  <c r="C626" i="9"/>
  <c r="B626" i="9"/>
  <c r="C625" i="9"/>
  <c r="B625" i="9"/>
  <c r="C624" i="9"/>
  <c r="B624" i="9"/>
  <c r="C623" i="9"/>
  <c r="B623" i="9"/>
  <c r="C622" i="9"/>
  <c r="B622" i="9"/>
  <c r="C621" i="9"/>
  <c r="B621" i="9"/>
  <c r="C619" i="9"/>
  <c r="B619" i="9"/>
  <c r="C618" i="9"/>
  <c r="B618" i="9"/>
  <c r="C617" i="9"/>
  <c r="B617" i="9"/>
  <c r="C616" i="9"/>
  <c r="B616" i="9"/>
  <c r="C615" i="9"/>
  <c r="B615" i="9"/>
  <c r="C614" i="9"/>
  <c r="B614" i="9"/>
  <c r="C613" i="9"/>
  <c r="B613" i="9"/>
  <c r="C612" i="9"/>
  <c r="B612" i="9"/>
  <c r="C611" i="9"/>
  <c r="B611" i="9"/>
  <c r="C610" i="9"/>
  <c r="B610" i="9"/>
  <c r="C609" i="9"/>
  <c r="B609" i="9"/>
  <c r="C608" i="9"/>
  <c r="B608" i="9"/>
  <c r="C607" i="9"/>
  <c r="B607" i="9"/>
  <c r="C606" i="9"/>
  <c r="B606" i="9"/>
  <c r="C605" i="9"/>
  <c r="B605" i="9"/>
  <c r="C604" i="9"/>
  <c r="B604" i="9"/>
  <c r="C603" i="9"/>
  <c r="B603" i="9"/>
  <c r="C602" i="9"/>
  <c r="B602" i="9"/>
  <c r="C442" i="9"/>
  <c r="B442" i="9"/>
  <c r="C441" i="9"/>
  <c r="B441" i="9"/>
  <c r="C440" i="9"/>
  <c r="B440" i="9"/>
  <c r="C439" i="9"/>
  <c r="B439" i="9"/>
  <c r="C438" i="9"/>
  <c r="B438" i="9"/>
  <c r="C437" i="9"/>
  <c r="B437" i="9"/>
  <c r="C436" i="9"/>
  <c r="B436" i="9"/>
  <c r="C435" i="9"/>
  <c r="B435" i="9"/>
  <c r="C434" i="9"/>
  <c r="B434" i="9"/>
  <c r="C433" i="9"/>
  <c r="B433" i="9"/>
  <c r="C432" i="9"/>
  <c r="B432" i="9"/>
  <c r="C431" i="9"/>
  <c r="B431" i="9"/>
  <c r="C430" i="9"/>
  <c r="B430" i="9"/>
  <c r="C429" i="9"/>
  <c r="B429" i="9"/>
  <c r="C428" i="9"/>
  <c r="B428" i="9"/>
  <c r="C427" i="9"/>
  <c r="B427" i="9"/>
  <c r="C426" i="9"/>
  <c r="B426" i="9"/>
  <c r="C425" i="9"/>
  <c r="B425" i="9"/>
  <c r="C424" i="9"/>
  <c r="B424" i="9"/>
  <c r="C423" i="9"/>
  <c r="B423" i="9"/>
  <c r="C422" i="9"/>
  <c r="B422" i="9"/>
  <c r="C421" i="9"/>
  <c r="B421" i="9"/>
  <c r="C420" i="9"/>
  <c r="B420" i="9"/>
  <c r="C419" i="9"/>
  <c r="B419" i="9"/>
  <c r="C418" i="9"/>
  <c r="B418" i="9"/>
  <c r="C417" i="9"/>
  <c r="B417" i="9"/>
  <c r="C416" i="9"/>
  <c r="B416" i="9"/>
  <c r="C415" i="9"/>
  <c r="B415" i="9"/>
  <c r="C414" i="9"/>
  <c r="B414" i="9"/>
  <c r="C413" i="9"/>
  <c r="B413" i="9"/>
  <c r="C412" i="9"/>
  <c r="B412" i="9"/>
  <c r="C411" i="9"/>
  <c r="B411" i="9"/>
  <c r="C410" i="9"/>
  <c r="B410" i="9"/>
  <c r="C409" i="9"/>
  <c r="B409" i="9"/>
  <c r="C408" i="9"/>
  <c r="B408" i="9"/>
  <c r="C407" i="9"/>
  <c r="B407" i="9"/>
  <c r="C406" i="9"/>
  <c r="B406" i="9"/>
  <c r="C405" i="9"/>
  <c r="B405" i="9"/>
  <c r="C404" i="9"/>
  <c r="B404" i="9"/>
  <c r="C403" i="9"/>
  <c r="B403" i="9"/>
  <c r="C402" i="9"/>
  <c r="B402" i="9"/>
  <c r="C401" i="9"/>
  <c r="B401" i="9"/>
  <c r="C400" i="9"/>
  <c r="B400" i="9"/>
  <c r="C399" i="9"/>
  <c r="B399" i="9"/>
  <c r="C398" i="9"/>
  <c r="B398" i="9"/>
  <c r="C397" i="9"/>
  <c r="B397" i="9"/>
  <c r="C396" i="9"/>
  <c r="B396" i="9"/>
  <c r="C395" i="9"/>
  <c r="B395" i="9"/>
  <c r="C394" i="9"/>
  <c r="B394" i="9"/>
  <c r="C393" i="9"/>
  <c r="B393" i="9"/>
  <c r="C392" i="9"/>
  <c r="B392" i="9"/>
  <c r="C391" i="9"/>
  <c r="B391" i="9"/>
  <c r="C390" i="9"/>
  <c r="B390" i="9"/>
  <c r="C389" i="9"/>
  <c r="B389" i="9"/>
  <c r="C388" i="9"/>
  <c r="B388" i="9"/>
  <c r="C387" i="9"/>
  <c r="B387" i="9"/>
  <c r="C386" i="9"/>
  <c r="B386" i="9"/>
  <c r="C385" i="9"/>
  <c r="B385" i="9"/>
  <c r="C384" i="9"/>
  <c r="B384" i="9"/>
  <c r="C383" i="9"/>
  <c r="B383" i="9"/>
  <c r="C382" i="9"/>
  <c r="B382" i="9"/>
  <c r="C381" i="9"/>
  <c r="B381" i="9"/>
  <c r="C380" i="9"/>
  <c r="B380" i="9"/>
  <c r="C379" i="9"/>
  <c r="B379" i="9"/>
  <c r="C378" i="9"/>
  <c r="B378" i="9"/>
  <c r="C377" i="9"/>
  <c r="B377" i="9"/>
  <c r="C376" i="9"/>
  <c r="B376" i="9"/>
  <c r="C375" i="9"/>
  <c r="B375" i="9"/>
  <c r="C374" i="9"/>
  <c r="B374" i="9"/>
  <c r="C373" i="9"/>
  <c r="B373" i="9"/>
  <c r="C372" i="9"/>
  <c r="B372" i="9"/>
  <c r="C371" i="9"/>
  <c r="B371" i="9"/>
  <c r="C370" i="9"/>
  <c r="B370" i="9"/>
  <c r="C369" i="9"/>
  <c r="B369" i="9"/>
  <c r="C368" i="9"/>
  <c r="B368" i="9"/>
  <c r="C367" i="9"/>
  <c r="B367" i="9"/>
  <c r="C366" i="9"/>
  <c r="B366" i="9"/>
  <c r="C365" i="9"/>
  <c r="B365" i="9"/>
  <c r="C364" i="9"/>
  <c r="B364" i="9"/>
  <c r="C363" i="9"/>
  <c r="B363" i="9"/>
  <c r="C362" i="9"/>
  <c r="B362" i="9"/>
  <c r="C361" i="9"/>
  <c r="B361" i="9"/>
  <c r="C360" i="9"/>
  <c r="B360" i="9"/>
  <c r="C359" i="9"/>
  <c r="B359" i="9"/>
  <c r="C358" i="9"/>
  <c r="B358" i="9"/>
  <c r="C357" i="9"/>
  <c r="B357" i="9"/>
  <c r="C356" i="9"/>
  <c r="B356" i="9"/>
  <c r="C355" i="9"/>
  <c r="B355" i="9"/>
  <c r="C354" i="9"/>
  <c r="B354" i="9"/>
  <c r="C353" i="9"/>
  <c r="B353" i="9"/>
  <c r="C352" i="9"/>
  <c r="B352" i="9"/>
  <c r="C351" i="9"/>
  <c r="B351" i="9"/>
  <c r="C350" i="9"/>
  <c r="B350" i="9"/>
  <c r="C349" i="9"/>
  <c r="B349" i="9"/>
  <c r="C348" i="9"/>
  <c r="B348" i="9"/>
  <c r="C347" i="9"/>
  <c r="B347" i="9"/>
  <c r="C346" i="9"/>
  <c r="B346" i="9"/>
  <c r="C344" i="9"/>
  <c r="B344" i="9"/>
  <c r="C343" i="9"/>
  <c r="B343" i="9"/>
  <c r="C342" i="9"/>
  <c r="B342" i="9"/>
  <c r="C341" i="9"/>
  <c r="B341" i="9"/>
  <c r="C340" i="9"/>
  <c r="B340" i="9"/>
  <c r="C339" i="9"/>
  <c r="B339" i="9"/>
  <c r="C338" i="9"/>
  <c r="B338" i="9"/>
  <c r="C337" i="9"/>
  <c r="B337" i="9"/>
  <c r="C336" i="9"/>
  <c r="B336" i="9"/>
  <c r="C335" i="9"/>
  <c r="B335" i="9"/>
  <c r="C334" i="9"/>
  <c r="B334" i="9"/>
  <c r="C333" i="9"/>
  <c r="B333" i="9"/>
  <c r="C332" i="9"/>
  <c r="B332" i="9"/>
  <c r="C331" i="9"/>
  <c r="B331" i="9"/>
  <c r="C330" i="9"/>
  <c r="B330" i="9"/>
  <c r="C329" i="9"/>
  <c r="B329" i="9"/>
  <c r="C328" i="9"/>
  <c r="B328" i="9"/>
  <c r="C327" i="9"/>
  <c r="B327" i="9"/>
  <c r="C326" i="9"/>
  <c r="B326" i="9"/>
  <c r="C325" i="9"/>
  <c r="B325" i="9"/>
  <c r="C324" i="9"/>
  <c r="B324" i="9"/>
  <c r="C323" i="9"/>
  <c r="B323" i="9"/>
  <c r="C322" i="9"/>
  <c r="B322" i="9"/>
  <c r="C321" i="9"/>
  <c r="B321" i="9"/>
  <c r="C320" i="9"/>
  <c r="B320" i="9"/>
  <c r="C319" i="9"/>
  <c r="B319" i="9"/>
  <c r="C318" i="9"/>
  <c r="B318" i="9"/>
  <c r="C317" i="9"/>
  <c r="B317" i="9"/>
  <c r="C316" i="9"/>
  <c r="B316" i="9"/>
  <c r="C315" i="9"/>
  <c r="B315" i="9"/>
  <c r="C314" i="9"/>
  <c r="B314" i="9"/>
  <c r="C313" i="9"/>
  <c r="B313" i="9"/>
  <c r="C312" i="9"/>
  <c r="B312" i="9"/>
  <c r="C311" i="9"/>
  <c r="B311" i="9"/>
  <c r="C310" i="9"/>
  <c r="B310" i="9"/>
  <c r="C309" i="9"/>
  <c r="B309" i="9"/>
  <c r="C308" i="9"/>
  <c r="B308" i="9"/>
  <c r="C307" i="9"/>
  <c r="B307" i="9"/>
  <c r="C306" i="9"/>
  <c r="B306" i="9"/>
  <c r="C305" i="9"/>
  <c r="B305" i="9"/>
  <c r="C304" i="9"/>
  <c r="B304" i="9"/>
  <c r="C303" i="9"/>
  <c r="B303" i="9"/>
  <c r="C302" i="9"/>
  <c r="B302" i="9"/>
  <c r="C301" i="9"/>
  <c r="B301" i="9"/>
  <c r="C300" i="9"/>
  <c r="B300" i="9"/>
  <c r="C299" i="9"/>
  <c r="B299" i="9"/>
  <c r="C298" i="9"/>
  <c r="B298" i="9"/>
  <c r="C297" i="9"/>
  <c r="B297" i="9"/>
  <c r="C295" i="9"/>
  <c r="B295" i="9"/>
  <c r="C294" i="9"/>
  <c r="B294" i="9"/>
  <c r="C293" i="9"/>
  <c r="B293" i="9"/>
  <c r="C292" i="9"/>
  <c r="B292" i="9"/>
  <c r="C291" i="9"/>
  <c r="B291" i="9"/>
  <c r="C290" i="9"/>
  <c r="B290" i="9"/>
  <c r="C289" i="9"/>
  <c r="B289" i="9"/>
  <c r="C288" i="9"/>
  <c r="B288" i="9"/>
  <c r="C287" i="9"/>
  <c r="B287" i="9"/>
  <c r="C286" i="9"/>
  <c r="B286" i="9"/>
  <c r="C285" i="9"/>
  <c r="B285" i="9"/>
  <c r="C284" i="9"/>
  <c r="B284" i="9"/>
  <c r="C283" i="9"/>
  <c r="B283" i="9"/>
  <c r="C282" i="9"/>
  <c r="B282" i="9"/>
  <c r="C281" i="9"/>
  <c r="B281" i="9"/>
  <c r="C280" i="9"/>
  <c r="B280" i="9"/>
  <c r="C279" i="9"/>
  <c r="B279" i="9"/>
  <c r="C278" i="9"/>
  <c r="B278" i="9"/>
  <c r="C277" i="9"/>
  <c r="B277" i="9"/>
  <c r="C276" i="9"/>
  <c r="B276" i="9"/>
  <c r="C275" i="9"/>
  <c r="B275" i="9"/>
  <c r="C274" i="9"/>
  <c r="B274" i="9"/>
  <c r="C273" i="9"/>
  <c r="B273" i="9"/>
  <c r="C272" i="9"/>
  <c r="B272" i="9"/>
  <c r="C271" i="9"/>
  <c r="B271" i="9"/>
  <c r="C270" i="9"/>
  <c r="B270" i="9"/>
  <c r="C269" i="9"/>
  <c r="B269" i="9"/>
  <c r="C268" i="9"/>
  <c r="B268" i="9"/>
  <c r="C267" i="9"/>
  <c r="B267" i="9"/>
  <c r="C266" i="9"/>
  <c r="B266" i="9"/>
  <c r="C265" i="9"/>
  <c r="B265" i="9"/>
  <c r="C264" i="9"/>
  <c r="B264" i="9"/>
  <c r="C263" i="9"/>
  <c r="B263" i="9"/>
  <c r="E836" i="5"/>
  <c r="B1102" i="9" s="1"/>
  <c r="F836" i="5"/>
  <c r="C1102" i="9" s="1"/>
  <c r="I836" i="5"/>
  <c r="K836" i="5"/>
  <c r="L836" i="5"/>
  <c r="M836" i="5"/>
  <c r="R836" i="5"/>
  <c r="D1035" i="1" s="1"/>
  <c r="E835" i="5" l="1"/>
  <c r="B1101" i="9" s="1"/>
  <c r="I835" i="5"/>
  <c r="K835" i="5"/>
  <c r="L835" i="5"/>
  <c r="M835" i="5"/>
  <c r="R835" i="5"/>
  <c r="D1034" i="1" s="1"/>
  <c r="R834" i="5" l="1"/>
  <c r="D1033" i="1" s="1"/>
  <c r="E834" i="5"/>
  <c r="B1100" i="9" s="1"/>
  <c r="F834" i="5"/>
  <c r="C1100" i="9" s="1"/>
  <c r="I834" i="5"/>
  <c r="K834" i="5"/>
  <c r="L834" i="5"/>
  <c r="M834" i="5"/>
  <c r="E833" i="5" l="1"/>
  <c r="B1099" i="9" s="1"/>
  <c r="I833" i="5"/>
  <c r="K833" i="5"/>
  <c r="L833" i="5"/>
  <c r="M833" i="5"/>
  <c r="R833" i="5"/>
  <c r="D1032" i="1" s="1"/>
  <c r="E832" i="5" l="1"/>
  <c r="B1098" i="9" s="1"/>
  <c r="F832" i="5"/>
  <c r="C1098" i="9" s="1"/>
  <c r="I832" i="5"/>
  <c r="K832" i="5"/>
  <c r="L832" i="5"/>
  <c r="M832" i="5"/>
  <c r="R832" i="5"/>
  <c r="D1031" i="1" s="1"/>
  <c r="E831" i="5" l="1"/>
  <c r="B1097" i="9" s="1"/>
  <c r="F831" i="5"/>
  <c r="C1097" i="9" s="1"/>
  <c r="I831" i="5"/>
  <c r="K831" i="5"/>
  <c r="L831" i="5"/>
  <c r="M831" i="5"/>
  <c r="R831" i="5"/>
  <c r="D1030" i="1" s="1"/>
  <c r="E830" i="5" l="1"/>
  <c r="B1096" i="9" s="1"/>
  <c r="I830" i="5"/>
  <c r="K830" i="5"/>
  <c r="L830" i="5"/>
  <c r="M830" i="5"/>
  <c r="R830" i="5"/>
  <c r="D1029" i="1" s="1"/>
  <c r="E829" i="5" l="1"/>
  <c r="B1095" i="9" s="1"/>
  <c r="I829" i="5"/>
  <c r="K829" i="5"/>
  <c r="L829" i="5"/>
  <c r="M829" i="5"/>
  <c r="R829" i="5"/>
  <c r="D1028" i="1" s="1"/>
  <c r="E828" i="5" l="1"/>
  <c r="B1094" i="9" s="1"/>
  <c r="F828" i="5"/>
  <c r="C1094" i="9" s="1"/>
  <c r="I828" i="5"/>
  <c r="K828" i="5"/>
  <c r="L828" i="5"/>
  <c r="M828" i="5"/>
  <c r="R828" i="5"/>
  <c r="D1027" i="1" s="1"/>
  <c r="E827" i="5" l="1"/>
  <c r="B1093" i="9" s="1"/>
  <c r="I827" i="5"/>
  <c r="K827" i="5"/>
  <c r="L827" i="5"/>
  <c r="M827" i="5"/>
  <c r="R827" i="5"/>
  <c r="D1026" i="1" s="1"/>
  <c r="E826" i="5" l="1"/>
  <c r="B1092" i="9" s="1"/>
  <c r="I826" i="5"/>
  <c r="K826" i="5"/>
  <c r="L826" i="5"/>
  <c r="M826" i="5"/>
  <c r="R826" i="5"/>
  <c r="D1025" i="1" s="1"/>
  <c r="E825" i="5" l="1"/>
  <c r="B1091" i="9" s="1"/>
  <c r="I825" i="5"/>
  <c r="K825" i="5"/>
  <c r="L825" i="5"/>
  <c r="M825" i="5"/>
  <c r="R825" i="5"/>
  <c r="D1024" i="1" s="1"/>
  <c r="K33" i="5" l="1"/>
  <c r="E824" i="5" l="1"/>
  <c r="B1090" i="9" s="1"/>
  <c r="I824" i="5"/>
  <c r="K824" i="5"/>
  <c r="L824" i="5"/>
  <c r="M824" i="5"/>
  <c r="R824" i="5"/>
  <c r="D1023" i="1" s="1"/>
  <c r="P288" i="3" l="1"/>
  <c r="P287" i="3"/>
  <c r="P286" i="3"/>
  <c r="E823" i="5" l="1"/>
  <c r="B1089" i="9" s="1"/>
  <c r="F823" i="5"/>
  <c r="C1089" i="9" s="1"/>
  <c r="I823" i="5"/>
  <c r="K823" i="5"/>
  <c r="L823" i="5"/>
  <c r="M823" i="5"/>
  <c r="R823" i="5"/>
  <c r="D1022" i="1" s="1"/>
  <c r="H815" i="5" l="1"/>
  <c r="E822" i="5" l="1"/>
  <c r="B1088" i="9" s="1"/>
  <c r="I822" i="5"/>
  <c r="K822" i="5"/>
  <c r="L822" i="5"/>
  <c r="M822" i="5"/>
  <c r="R822" i="5"/>
  <c r="D1021" i="1" s="1"/>
  <c r="E821" i="5" l="1"/>
  <c r="B1087" i="9" s="1"/>
  <c r="I821" i="5"/>
  <c r="K821" i="5"/>
  <c r="L821" i="5"/>
  <c r="M821" i="5"/>
  <c r="R821" i="5"/>
  <c r="D1020" i="1" s="1"/>
  <c r="E820" i="5" l="1"/>
  <c r="B1086" i="9" s="1"/>
  <c r="I820" i="5"/>
  <c r="K820" i="5"/>
  <c r="L820" i="5"/>
  <c r="M820" i="5"/>
  <c r="R820" i="5"/>
  <c r="D1019" i="1" s="1"/>
  <c r="P285" i="3" l="1"/>
  <c r="P284" i="3"/>
  <c r="P283" i="3"/>
  <c r="P282" i="3"/>
  <c r="P281" i="3"/>
  <c r="E819" i="5" l="1"/>
  <c r="B1085" i="9" s="1"/>
  <c r="F819" i="5"/>
  <c r="C1085" i="9" s="1"/>
  <c r="I819" i="5"/>
  <c r="K819" i="5"/>
  <c r="L819" i="5"/>
  <c r="M819" i="5"/>
  <c r="R819" i="5"/>
  <c r="D1018" i="1" s="1"/>
  <c r="L818" i="5" l="1"/>
  <c r="E818" i="5"/>
  <c r="B1084" i="9" s="1"/>
  <c r="I818" i="5"/>
  <c r="K818" i="5"/>
  <c r="M818" i="5"/>
  <c r="R818" i="5"/>
  <c r="D1017" i="1" s="1"/>
  <c r="E817" i="5" l="1"/>
  <c r="B1083" i="9" s="1"/>
  <c r="I817" i="5"/>
  <c r="K817" i="5"/>
  <c r="L817" i="5"/>
  <c r="M817" i="5"/>
  <c r="R817" i="5"/>
  <c r="D1016" i="1" s="1"/>
  <c r="I3" i="5"/>
  <c r="I4" i="5"/>
  <c r="I6" i="5"/>
  <c r="I7" i="5"/>
  <c r="I8" i="5"/>
  <c r="I9" i="5"/>
  <c r="I12" i="5"/>
  <c r="I13" i="5"/>
  <c r="I14" i="5"/>
  <c r="I15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1" i="5"/>
  <c r="I43" i="5"/>
  <c r="I44" i="5"/>
  <c r="I45" i="5"/>
  <c r="I46" i="5"/>
  <c r="I47" i="5"/>
  <c r="I48" i="5"/>
  <c r="I49" i="5"/>
  <c r="I51" i="5"/>
  <c r="I52" i="5"/>
  <c r="I53" i="5"/>
  <c r="I55" i="5"/>
  <c r="I56" i="5"/>
  <c r="I57" i="5"/>
  <c r="I58" i="5"/>
  <c r="I60" i="5"/>
  <c r="I61" i="5"/>
  <c r="I62" i="5"/>
  <c r="I63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8" i="5"/>
  <c r="I99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1" i="5"/>
  <c r="I152" i="5"/>
  <c r="I153" i="5"/>
  <c r="I154" i="5"/>
  <c r="I155" i="5"/>
  <c r="I157" i="5"/>
  <c r="I158" i="5"/>
  <c r="I159" i="5"/>
  <c r="I160" i="5"/>
  <c r="I161" i="5"/>
  <c r="I162" i="5"/>
  <c r="I163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3" i="5"/>
  <c r="I224" i="5"/>
  <c r="I225" i="5"/>
  <c r="I226" i="5"/>
  <c r="I227" i="5"/>
  <c r="I229" i="5"/>
  <c r="I231" i="5"/>
  <c r="I232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7" i="5"/>
  <c r="I248" i="5"/>
  <c r="I249" i="5"/>
  <c r="I250" i="5"/>
  <c r="I251" i="5"/>
  <c r="I252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70" i="5"/>
  <c r="I271" i="5"/>
  <c r="I272" i="5"/>
  <c r="I273" i="5"/>
  <c r="I274" i="5"/>
  <c r="I275" i="5"/>
  <c r="I276" i="5"/>
  <c r="I277" i="5"/>
  <c r="I278" i="5"/>
  <c r="I279" i="5"/>
  <c r="I281" i="5"/>
  <c r="I282" i="5"/>
  <c r="I283" i="5"/>
  <c r="I284" i="5"/>
  <c r="I285" i="5"/>
  <c r="I286" i="5"/>
  <c r="I287" i="5"/>
  <c r="I288" i="5"/>
  <c r="I290" i="5"/>
  <c r="I291" i="5"/>
  <c r="I292" i="5"/>
  <c r="I293" i="5"/>
  <c r="I294" i="5"/>
  <c r="I295" i="5"/>
  <c r="I297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1" i="5"/>
  <c r="I322" i="5"/>
  <c r="I323" i="5"/>
  <c r="I324" i="5"/>
  <c r="I325" i="5"/>
  <c r="I326" i="5"/>
  <c r="I328" i="5"/>
  <c r="I329" i="5"/>
  <c r="I330" i="5"/>
  <c r="I332" i="5"/>
  <c r="I333" i="5"/>
  <c r="I335" i="5"/>
  <c r="I336" i="5"/>
  <c r="I337" i="5"/>
  <c r="I338" i="5"/>
  <c r="I339" i="5"/>
  <c r="I340" i="5"/>
  <c r="I342" i="5"/>
  <c r="I343" i="5"/>
  <c r="I344" i="5"/>
  <c r="I346" i="5"/>
  <c r="I347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5" i="5"/>
  <c r="I366" i="5"/>
  <c r="I367" i="5"/>
  <c r="I368" i="5"/>
  <c r="I369" i="5"/>
  <c r="I370" i="5"/>
  <c r="I372" i="5"/>
  <c r="I373" i="5"/>
  <c r="I374" i="5"/>
  <c r="I375" i="5"/>
  <c r="I376" i="5"/>
  <c r="I377" i="5"/>
  <c r="I378" i="5"/>
  <c r="I379" i="5"/>
  <c r="I380" i="5"/>
  <c r="I382" i="5"/>
  <c r="I383" i="5"/>
  <c r="I384" i="5"/>
  <c r="I385" i="5"/>
  <c r="I386" i="5"/>
  <c r="I387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8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7" i="5"/>
  <c r="I638" i="5"/>
  <c r="I639" i="5"/>
  <c r="I641" i="5"/>
  <c r="I642" i="5"/>
  <c r="I643" i="5"/>
  <c r="I644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4" i="5"/>
  <c r="I685" i="5"/>
  <c r="I686" i="5"/>
  <c r="I687" i="5"/>
  <c r="I688" i="5"/>
  <c r="I689" i="5"/>
  <c r="I690" i="5"/>
  <c r="I691" i="5"/>
  <c r="I693" i="5"/>
  <c r="I695" i="5"/>
  <c r="I696" i="5"/>
  <c r="I698" i="5"/>
  <c r="I699" i="5"/>
  <c r="I700" i="5"/>
  <c r="I701" i="5"/>
  <c r="I702" i="5"/>
  <c r="I703" i="5"/>
  <c r="I704" i="5"/>
  <c r="I705" i="5"/>
  <c r="I706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5" i="5"/>
  <c r="I766" i="5"/>
  <c r="I768" i="5"/>
  <c r="I769" i="5"/>
  <c r="I770" i="5"/>
  <c r="I771" i="5"/>
  <c r="I772" i="5"/>
  <c r="I773" i="5"/>
  <c r="I774" i="5"/>
  <c r="I775" i="5"/>
  <c r="I776" i="5"/>
  <c r="I777" i="5"/>
  <c r="I779" i="5"/>
  <c r="I780" i="5"/>
  <c r="I781" i="5"/>
  <c r="I782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11" i="5"/>
  <c r="I812" i="5"/>
  <c r="I813" i="5"/>
  <c r="I814" i="5"/>
  <c r="I815" i="5"/>
  <c r="I816" i="5"/>
  <c r="I2" i="5"/>
  <c r="P280" i="3" l="1"/>
  <c r="E816" i="5" l="1"/>
  <c r="B1082" i="9" s="1"/>
  <c r="K816" i="5"/>
  <c r="L816" i="5"/>
  <c r="M816" i="5"/>
  <c r="R816" i="5"/>
  <c r="D1015" i="1" s="1"/>
  <c r="F110" i="10" l="1"/>
  <c r="F109" i="10"/>
  <c r="F108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E815" i="5" l="1"/>
  <c r="B1081" i="9" s="1"/>
  <c r="F815" i="5"/>
  <c r="C1081" i="9" s="1"/>
  <c r="K815" i="5"/>
  <c r="L815" i="5"/>
  <c r="M815" i="5"/>
  <c r="R815" i="5"/>
  <c r="D1014" i="1" s="1"/>
  <c r="E814" i="5" l="1"/>
  <c r="B620" i="9" s="1"/>
  <c r="F814" i="5"/>
  <c r="C620" i="9" s="1"/>
  <c r="K814" i="5"/>
  <c r="L814" i="5"/>
  <c r="M814" i="5"/>
  <c r="R814" i="5"/>
  <c r="K19" i="9" l="1"/>
  <c r="K18" i="9"/>
  <c r="K17" i="9"/>
  <c r="K16" i="9"/>
  <c r="K15" i="9"/>
  <c r="K14" i="9"/>
  <c r="K13" i="9"/>
  <c r="K12" i="9"/>
  <c r="K11" i="9"/>
  <c r="K10" i="9"/>
  <c r="K9" i="9"/>
  <c r="K8" i="9"/>
  <c r="E1010" i="1" l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622" i="1"/>
  <c r="D621" i="1"/>
  <c r="D620" i="1"/>
  <c r="D619" i="1"/>
  <c r="D618" i="1"/>
  <c r="D617" i="1"/>
  <c r="D616" i="1"/>
  <c r="D614" i="1"/>
  <c r="D613" i="1"/>
  <c r="D611" i="1"/>
  <c r="D610" i="1"/>
  <c r="D606" i="1"/>
  <c r="D605" i="1"/>
  <c r="D601" i="1"/>
  <c r="D598" i="1"/>
  <c r="D597" i="1"/>
  <c r="D594" i="1"/>
  <c r="D591" i="1"/>
  <c r="D585" i="1"/>
  <c r="D576" i="1"/>
  <c r="D571" i="1"/>
  <c r="D563" i="1"/>
  <c r="D557" i="1"/>
  <c r="D554" i="1"/>
  <c r="D553" i="1"/>
  <c r="D550" i="1"/>
  <c r="D546" i="1"/>
  <c r="D545" i="1"/>
  <c r="D538" i="1"/>
  <c r="D537" i="1"/>
  <c r="D536" i="1"/>
  <c r="D535" i="1"/>
  <c r="D534" i="1"/>
  <c r="D533" i="1"/>
  <c r="D531" i="1"/>
  <c r="D524" i="1"/>
  <c r="D523" i="1"/>
  <c r="D521" i="1"/>
  <c r="D520" i="1"/>
  <c r="D518" i="1"/>
  <c r="D517" i="1"/>
  <c r="D510" i="1"/>
  <c r="D509" i="1"/>
  <c r="D508" i="1"/>
  <c r="D506" i="1"/>
  <c r="D503" i="1"/>
  <c r="D499" i="1"/>
  <c r="D498" i="1"/>
  <c r="D495" i="1"/>
  <c r="D494" i="1"/>
  <c r="D493" i="1"/>
  <c r="D491" i="1"/>
  <c r="D490" i="1"/>
  <c r="D489" i="1"/>
  <c r="D487" i="1"/>
  <c r="D486" i="1"/>
  <c r="D482" i="1"/>
  <c r="D479" i="1"/>
  <c r="D478" i="1"/>
  <c r="D477" i="1"/>
  <c r="D476" i="1"/>
  <c r="D472" i="1"/>
  <c r="D469" i="1"/>
  <c r="D468" i="1"/>
  <c r="D464" i="1"/>
  <c r="D461" i="1"/>
  <c r="D460" i="1"/>
  <c r="D454" i="1"/>
  <c r="D453" i="1"/>
  <c r="D451" i="1"/>
  <c r="D449" i="1"/>
  <c r="D447" i="1"/>
  <c r="D446" i="1"/>
  <c r="D445" i="1"/>
  <c r="D443" i="1"/>
  <c r="D442" i="1"/>
  <c r="D441" i="1"/>
  <c r="D440" i="1"/>
  <c r="D436" i="1"/>
  <c r="D435" i="1"/>
  <c r="D432" i="1"/>
  <c r="D431" i="1"/>
  <c r="D430" i="1"/>
  <c r="D429" i="1"/>
  <c r="D427" i="1"/>
  <c r="D426" i="1"/>
  <c r="D425" i="1"/>
  <c r="D421" i="1"/>
  <c r="D413" i="1"/>
  <c r="D408" i="1"/>
  <c r="D405" i="1"/>
  <c r="D403" i="1"/>
  <c r="D394" i="1"/>
  <c r="D384" i="1"/>
  <c r="D383" i="1"/>
  <c r="D382" i="1"/>
  <c r="D380" i="1"/>
  <c r="D379" i="1"/>
  <c r="D373" i="1"/>
  <c r="D372" i="1"/>
  <c r="D369" i="1"/>
  <c r="D368" i="1"/>
  <c r="D366" i="1"/>
  <c r="D365" i="1"/>
  <c r="D364" i="1"/>
  <c r="D363" i="1"/>
  <c r="D358" i="1"/>
  <c r="D357" i="1"/>
  <c r="D356" i="1"/>
  <c r="D355" i="1"/>
  <c r="D354" i="1"/>
  <c r="D353" i="1"/>
  <c r="D352" i="1"/>
  <c r="D351" i="1"/>
  <c r="D349" i="1"/>
  <c r="D348" i="1"/>
  <c r="D347" i="1"/>
  <c r="D344" i="1"/>
  <c r="D341" i="1"/>
  <c r="D340" i="1"/>
  <c r="D338" i="1"/>
  <c r="D337" i="1"/>
  <c r="D335" i="1"/>
  <c r="D333" i="1"/>
  <c r="D332" i="1"/>
  <c r="D281" i="1"/>
  <c r="D280" i="1"/>
  <c r="D273" i="1"/>
  <c r="D272" i="1"/>
  <c r="D267" i="1"/>
  <c r="D265" i="1"/>
  <c r="D261" i="1"/>
  <c r="D255" i="1"/>
  <c r="D254" i="1"/>
  <c r="D252" i="1"/>
  <c r="D240" i="1"/>
  <c r="D238" i="1"/>
  <c r="D218" i="1"/>
  <c r="D198" i="1"/>
  <c r="D191" i="1"/>
  <c r="D189" i="1"/>
  <c r="D188" i="1"/>
  <c r="D161" i="1"/>
  <c r="D159" i="1"/>
  <c r="D139" i="1"/>
  <c r="D138" i="1"/>
  <c r="D132" i="1"/>
  <c r="D131" i="1"/>
  <c r="D130" i="1"/>
  <c r="D129" i="1"/>
  <c r="D128" i="1"/>
  <c r="D127" i="1"/>
  <c r="D124" i="1"/>
  <c r="D123" i="1"/>
  <c r="D122" i="1"/>
  <c r="D119" i="1"/>
  <c r="D109" i="1"/>
  <c r="D108" i="1"/>
  <c r="D106" i="1"/>
  <c r="D103" i="1"/>
  <c r="D94" i="1"/>
  <c r="D90" i="1"/>
  <c r="D86" i="1"/>
  <c r="D84" i="1"/>
  <c r="D80" i="1"/>
  <c r="D78" i="1"/>
  <c r="D70" i="1"/>
  <c r="D69" i="1"/>
  <c r="D68" i="1"/>
  <c r="D67" i="1"/>
  <c r="D66" i="1"/>
  <c r="D63" i="1"/>
  <c r="D62" i="1"/>
  <c r="D60" i="1"/>
  <c r="D59" i="1"/>
  <c r="D58" i="1"/>
  <c r="D57" i="1"/>
  <c r="D55" i="1"/>
  <c r="D53" i="1"/>
  <c r="D52" i="1"/>
  <c r="D51" i="1"/>
  <c r="D49" i="1"/>
  <c r="D48" i="1"/>
  <c r="D47" i="1"/>
  <c r="D46" i="1"/>
  <c r="D45" i="1"/>
  <c r="D43" i="1"/>
  <c r="D39" i="1"/>
  <c r="D38" i="1"/>
  <c r="D36" i="1"/>
  <c r="D34" i="1"/>
  <c r="D32" i="1"/>
  <c r="D24" i="1"/>
  <c r="D14" i="1"/>
  <c r="D12" i="1"/>
  <c r="D11" i="1"/>
  <c r="D9" i="1"/>
  <c r="D8" i="1"/>
  <c r="D4" i="1"/>
  <c r="D3" i="1"/>
  <c r="H201" i="5" l="1"/>
  <c r="P279" i="3" l="1"/>
  <c r="P278" i="3"/>
  <c r="E813" i="5" l="1"/>
  <c r="B1080" i="9" s="1"/>
  <c r="F813" i="5"/>
  <c r="C1080" i="9" s="1"/>
  <c r="K813" i="5"/>
  <c r="L813" i="5"/>
  <c r="M813" i="5"/>
  <c r="R813" i="5"/>
  <c r="D1013" i="1" s="1"/>
  <c r="E812" i="5" l="1"/>
  <c r="B1079" i="9" s="1"/>
  <c r="F812" i="5"/>
  <c r="C1079" i="9" s="1"/>
  <c r="K812" i="5"/>
  <c r="L812" i="5"/>
  <c r="M812" i="5"/>
  <c r="R812" i="5"/>
  <c r="D1012" i="1" s="1"/>
  <c r="E811" i="5" l="1"/>
  <c r="B1078" i="9" s="1"/>
  <c r="F811" i="5"/>
  <c r="C1078" i="9" s="1"/>
  <c r="K811" i="5"/>
  <c r="L811" i="5"/>
  <c r="M811" i="5"/>
  <c r="R811" i="5"/>
  <c r="D1011" i="1" s="1"/>
  <c r="B1077" i="9"/>
  <c r="C1077" i="9"/>
  <c r="D1010" i="1"/>
  <c r="B1076" i="9" l="1"/>
  <c r="C1076" i="9"/>
  <c r="D1009" i="1"/>
  <c r="E808" i="5"/>
  <c r="B1075" i="9" s="1"/>
  <c r="F808" i="5"/>
  <c r="C1075" i="9" s="1"/>
  <c r="K808" i="5"/>
  <c r="L808" i="5"/>
  <c r="M808" i="5"/>
  <c r="R808" i="5"/>
  <c r="D1008" i="1" s="1"/>
  <c r="E733" i="5" l="1"/>
  <c r="B1074" i="9" s="1"/>
  <c r="K733" i="5"/>
  <c r="L733" i="5"/>
  <c r="M733" i="5"/>
  <c r="R733" i="5"/>
  <c r="D1007" i="1" s="1"/>
  <c r="E621" i="5" l="1"/>
  <c r="B1073" i="9" s="1"/>
  <c r="K621" i="5"/>
  <c r="L621" i="5"/>
  <c r="M621" i="5"/>
  <c r="R621" i="5"/>
  <c r="D1006" i="1" s="1"/>
  <c r="E144" i="5" l="1"/>
  <c r="B1072" i="9" s="1"/>
  <c r="F144" i="5"/>
  <c r="C1072" i="9" s="1"/>
  <c r="K144" i="5"/>
  <c r="L144" i="5"/>
  <c r="M144" i="5"/>
  <c r="R144" i="5"/>
  <c r="D1005" i="1" s="1"/>
  <c r="B1071" i="9" l="1"/>
  <c r="C1071" i="9"/>
  <c r="D1004" i="1"/>
  <c r="R19" i="5" l="1"/>
  <c r="D773" i="1" s="1"/>
  <c r="E353" i="5" l="1"/>
  <c r="B1070" i="9" s="1"/>
  <c r="F353" i="5"/>
  <c r="C1070" i="9" s="1"/>
  <c r="K353" i="5"/>
  <c r="L353" i="5"/>
  <c r="M353" i="5"/>
  <c r="R353" i="5"/>
  <c r="D1003" i="1" s="1"/>
  <c r="E399" i="5" l="1"/>
  <c r="B1069" i="9" s="1"/>
  <c r="F399" i="5"/>
  <c r="C1069" i="9" s="1"/>
  <c r="K399" i="5"/>
  <c r="L399" i="5"/>
  <c r="M399" i="5"/>
  <c r="R399" i="5"/>
  <c r="D1002" i="1" s="1"/>
  <c r="E716" i="5" l="1"/>
  <c r="B1068" i="9" s="1"/>
  <c r="K716" i="5"/>
  <c r="L716" i="5"/>
  <c r="M716" i="5"/>
  <c r="R716" i="5"/>
  <c r="D1001" i="1" s="1"/>
  <c r="E471" i="5"/>
  <c r="B1067" i="9" s="1"/>
  <c r="K471" i="5"/>
  <c r="L471" i="5"/>
  <c r="M471" i="5"/>
  <c r="R471" i="5"/>
  <c r="D1000" i="1" s="1"/>
  <c r="E325" i="5" l="1"/>
  <c r="B1066" i="9" s="1"/>
  <c r="F325" i="5"/>
  <c r="C1066" i="9" s="1"/>
  <c r="K325" i="5"/>
  <c r="L325" i="5"/>
  <c r="M325" i="5"/>
  <c r="R325" i="5"/>
  <c r="D999" i="1" s="1"/>
  <c r="E575" i="5"/>
  <c r="B1065" i="9" s="1"/>
  <c r="K575" i="5"/>
  <c r="L575" i="5"/>
  <c r="M575" i="5"/>
  <c r="R575" i="5"/>
  <c r="D998" i="1" s="1"/>
  <c r="E601" i="5" l="1"/>
  <c r="B1064" i="9" s="1"/>
  <c r="F601" i="5"/>
  <c r="C1064" i="9" s="1"/>
  <c r="K601" i="5"/>
  <c r="L601" i="5"/>
  <c r="M601" i="5"/>
  <c r="R601" i="5"/>
  <c r="D997" i="1" s="1"/>
  <c r="D628" i="1" l="1"/>
  <c r="E250" i="5"/>
  <c r="B673" i="9" s="1"/>
  <c r="B685" i="9"/>
  <c r="B684" i="9"/>
  <c r="B676" i="9"/>
  <c r="B686" i="9"/>
  <c r="F250" i="5"/>
  <c r="C673" i="9" s="1"/>
  <c r="C685" i="9"/>
  <c r="C684" i="9"/>
  <c r="C676" i="9"/>
  <c r="C686" i="9"/>
  <c r="K250" i="5"/>
  <c r="L250" i="5"/>
  <c r="M250" i="5"/>
  <c r="R250" i="5"/>
  <c r="D624" i="1" s="1"/>
  <c r="D625" i="1"/>
  <c r="D626" i="1"/>
  <c r="D627" i="1"/>
  <c r="E284" i="5" l="1"/>
  <c r="B1063" i="9" s="1"/>
  <c r="F284" i="5"/>
  <c r="C1063" i="9" s="1"/>
  <c r="K284" i="5"/>
  <c r="L284" i="5"/>
  <c r="M284" i="5"/>
  <c r="R284" i="5"/>
  <c r="D996" i="1" s="1"/>
  <c r="D995" i="1" l="1"/>
  <c r="H113" i="10" l="1"/>
  <c r="H111" i="10"/>
  <c r="H112" i="10"/>
  <c r="G112" i="10"/>
  <c r="G111" i="10"/>
  <c r="G113" i="10"/>
  <c r="C1062" i="9"/>
  <c r="H107" i="10"/>
  <c r="B1062" i="9"/>
  <c r="G107" i="10"/>
  <c r="H110" i="10"/>
  <c r="H101" i="10"/>
  <c r="H93" i="10"/>
  <c r="H106" i="10"/>
  <c r="H98" i="10"/>
  <c r="H90" i="10"/>
  <c r="H91" i="10"/>
  <c r="H103" i="10"/>
  <c r="H95" i="10"/>
  <c r="H109" i="10"/>
  <c r="H100" i="10"/>
  <c r="H92" i="10"/>
  <c r="H105" i="10"/>
  <c r="H97" i="10"/>
  <c r="H89" i="10"/>
  <c r="H99" i="10"/>
  <c r="H102" i="10"/>
  <c r="H94" i="10"/>
  <c r="H108" i="10"/>
  <c r="H104" i="10"/>
  <c r="H96" i="10"/>
  <c r="G104" i="10"/>
  <c r="G96" i="10"/>
  <c r="G102" i="10"/>
  <c r="G110" i="10"/>
  <c r="G101" i="10"/>
  <c r="G93" i="10"/>
  <c r="G106" i="10"/>
  <c r="G98" i="10"/>
  <c r="G90" i="10"/>
  <c r="G94" i="10"/>
  <c r="G103" i="10"/>
  <c r="G95" i="10"/>
  <c r="G109" i="10"/>
  <c r="G100" i="10"/>
  <c r="G92" i="10"/>
  <c r="G105" i="10"/>
  <c r="G97" i="10"/>
  <c r="G89" i="10"/>
  <c r="G108" i="10"/>
  <c r="G99" i="10"/>
  <c r="G91" i="10"/>
  <c r="E26" i="5"/>
  <c r="B1061" i="9" s="1"/>
  <c r="F26" i="5"/>
  <c r="C1061" i="9" s="1"/>
  <c r="K26" i="5"/>
  <c r="L26" i="5"/>
  <c r="M26" i="5"/>
  <c r="R26" i="5"/>
  <c r="D994" i="1" s="1"/>
  <c r="P277" i="3" l="1"/>
  <c r="P276" i="3"/>
  <c r="K3" i="5" l="1"/>
  <c r="K7" i="5"/>
  <c r="K8" i="5"/>
  <c r="K9" i="5"/>
  <c r="K12" i="5"/>
  <c r="K13" i="5"/>
  <c r="K14" i="5"/>
  <c r="K17" i="5"/>
  <c r="K19" i="5"/>
  <c r="K20" i="5"/>
  <c r="K21" i="5"/>
  <c r="K22" i="5"/>
  <c r="K23" i="5"/>
  <c r="K24" i="5"/>
  <c r="K25" i="5"/>
  <c r="K28" i="5"/>
  <c r="K29" i="5"/>
  <c r="K30" i="5"/>
  <c r="K31" i="5"/>
  <c r="K34" i="5"/>
  <c r="K35" i="5"/>
  <c r="K36" i="5"/>
  <c r="K37" i="5"/>
  <c r="K38" i="5"/>
  <c r="K39" i="5"/>
  <c r="K41" i="5"/>
  <c r="K43" i="5"/>
  <c r="K45" i="5"/>
  <c r="K46" i="5"/>
  <c r="K47" i="5"/>
  <c r="K49" i="5"/>
  <c r="K51" i="5"/>
  <c r="K53" i="5"/>
  <c r="K55" i="5"/>
  <c r="K56" i="5"/>
  <c r="K57" i="5"/>
  <c r="K58" i="5"/>
  <c r="K61" i="5"/>
  <c r="K63" i="5"/>
  <c r="K65" i="5"/>
  <c r="K66" i="5"/>
  <c r="K67" i="5"/>
  <c r="K70" i="5"/>
  <c r="K72" i="5"/>
  <c r="K73" i="5"/>
  <c r="K74" i="5"/>
  <c r="K75" i="5"/>
  <c r="K76" i="5"/>
  <c r="K78" i="5"/>
  <c r="K79" i="5"/>
  <c r="K80" i="5"/>
  <c r="K82" i="5"/>
  <c r="K83" i="5"/>
  <c r="K84" i="5"/>
  <c r="K85" i="5"/>
  <c r="K86" i="5"/>
  <c r="K87" i="5"/>
  <c r="K88" i="5"/>
  <c r="K89" i="5"/>
  <c r="K92" i="5"/>
  <c r="K94" i="5"/>
  <c r="K95" i="5"/>
  <c r="K98" i="5"/>
  <c r="K99" i="5"/>
  <c r="K102" i="5"/>
  <c r="K103" i="5"/>
  <c r="K104" i="5"/>
  <c r="K105" i="5"/>
  <c r="K106" i="5"/>
  <c r="K107" i="5"/>
  <c r="K108" i="5"/>
  <c r="K110" i="5"/>
  <c r="K111" i="5"/>
  <c r="K112" i="5"/>
  <c r="K113" i="5"/>
  <c r="K114" i="5"/>
  <c r="K115" i="5"/>
  <c r="K116" i="5"/>
  <c r="K119" i="5"/>
  <c r="K120" i="5"/>
  <c r="K121" i="5"/>
  <c r="K122" i="5"/>
  <c r="K123" i="5"/>
  <c r="K124" i="5"/>
  <c r="K126" i="5"/>
  <c r="K127" i="5"/>
  <c r="K129" i="5"/>
  <c r="K130" i="5"/>
  <c r="K131" i="5"/>
  <c r="K134" i="5"/>
  <c r="K135" i="5"/>
  <c r="K136" i="5"/>
  <c r="K137" i="5"/>
  <c r="K138" i="5"/>
  <c r="K141" i="5"/>
  <c r="K142" i="5"/>
  <c r="K146" i="5"/>
  <c r="K147" i="5"/>
  <c r="K151" i="5"/>
  <c r="K152" i="5"/>
  <c r="K153" i="5"/>
  <c r="K155" i="5"/>
  <c r="K157" i="5"/>
  <c r="K159" i="5"/>
  <c r="K160" i="5"/>
  <c r="K161" i="5"/>
  <c r="K162" i="5"/>
  <c r="K165" i="5"/>
  <c r="K166" i="5"/>
  <c r="K169" i="5"/>
  <c r="K170" i="5"/>
  <c r="K172" i="5"/>
  <c r="K173" i="5"/>
  <c r="K174" i="5"/>
  <c r="K175" i="5"/>
  <c r="K177" i="5"/>
  <c r="K178" i="5"/>
  <c r="K179" i="5"/>
  <c r="K180" i="5"/>
  <c r="K181" i="5"/>
  <c r="K183" i="5"/>
  <c r="K184" i="5"/>
  <c r="K185" i="5"/>
  <c r="K186" i="5"/>
  <c r="K187" i="5"/>
  <c r="K188" i="5"/>
  <c r="K189" i="5"/>
  <c r="K190" i="5"/>
  <c r="K191" i="5"/>
  <c r="K193" i="5"/>
  <c r="K194" i="5"/>
  <c r="K195" i="5"/>
  <c r="K197" i="5"/>
  <c r="K198" i="5"/>
  <c r="K200" i="5"/>
  <c r="K204" i="5"/>
  <c r="K205" i="5"/>
  <c r="K206" i="5"/>
  <c r="K207" i="5"/>
  <c r="K209" i="5"/>
  <c r="K211" i="5"/>
  <c r="K212" i="5"/>
  <c r="K213" i="5"/>
  <c r="K214" i="5"/>
  <c r="K215" i="5"/>
  <c r="K216" i="5"/>
  <c r="K217" i="5"/>
  <c r="K219" i="5"/>
  <c r="K221" i="5"/>
  <c r="K223" i="5"/>
  <c r="K224" i="5"/>
  <c r="K225" i="5"/>
  <c r="K226" i="5"/>
  <c r="K227" i="5"/>
  <c r="K231" i="5"/>
  <c r="K232" i="5"/>
  <c r="K234" i="5"/>
  <c r="K237" i="5"/>
  <c r="K240" i="5"/>
  <c r="K241" i="5"/>
  <c r="K248" i="5"/>
  <c r="K249" i="5"/>
  <c r="K251" i="5"/>
  <c r="K252" i="5"/>
  <c r="K255" i="5"/>
  <c r="K257" i="5"/>
  <c r="K260" i="5"/>
  <c r="K261" i="5"/>
  <c r="K262" i="5"/>
  <c r="K263" i="5"/>
  <c r="K264" i="5"/>
  <c r="K265" i="5"/>
  <c r="K266" i="5"/>
  <c r="K267" i="5"/>
  <c r="K270" i="5"/>
  <c r="K271" i="5"/>
  <c r="K273" i="5"/>
  <c r="K276" i="5"/>
  <c r="K277" i="5"/>
  <c r="K281" i="5"/>
  <c r="K283" i="5"/>
  <c r="K285" i="5"/>
  <c r="K287" i="5"/>
  <c r="K288" i="5"/>
  <c r="K290" i="5"/>
  <c r="K291" i="5"/>
  <c r="K292" i="5"/>
  <c r="K293" i="5"/>
  <c r="K294" i="5"/>
  <c r="K295" i="5"/>
  <c r="K301" i="5"/>
  <c r="K304" i="5"/>
  <c r="K305" i="5"/>
  <c r="K308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6" i="5"/>
  <c r="K330" i="5"/>
  <c r="K274" i="5"/>
  <c r="K335" i="5"/>
  <c r="K336" i="5"/>
  <c r="K338" i="5"/>
  <c r="K339" i="5"/>
  <c r="K340" i="5"/>
  <c r="K342" i="5"/>
  <c r="K343" i="5"/>
  <c r="K344" i="5"/>
  <c r="K346" i="5"/>
  <c r="K350" i="5"/>
  <c r="K351" i="5"/>
  <c r="K352" i="5"/>
  <c r="K355" i="5"/>
  <c r="K359" i="5"/>
  <c r="K360" i="5"/>
  <c r="K361" i="5"/>
  <c r="K362" i="5"/>
  <c r="K366" i="5"/>
  <c r="K367" i="5"/>
  <c r="K368" i="5"/>
  <c r="K369" i="5"/>
  <c r="K370" i="5"/>
  <c r="K372" i="5"/>
  <c r="K373" i="5"/>
  <c r="K374" i="5"/>
  <c r="K375" i="5"/>
  <c r="K376" i="5"/>
  <c r="K377" i="5"/>
  <c r="K380" i="5"/>
  <c r="K383" i="5"/>
  <c r="K385" i="5"/>
  <c r="K389" i="5"/>
  <c r="K390" i="5"/>
  <c r="K391" i="5"/>
  <c r="K393" i="5"/>
  <c r="K394" i="5"/>
  <c r="K397" i="5"/>
  <c r="K398" i="5"/>
  <c r="K400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20" i="5"/>
  <c r="K421" i="5"/>
  <c r="K422" i="5"/>
  <c r="K424" i="5"/>
  <c r="K425" i="5"/>
  <c r="K428" i="5"/>
  <c r="K430" i="5"/>
  <c r="K431" i="5"/>
  <c r="K432" i="5"/>
  <c r="K433" i="5"/>
  <c r="K435" i="5"/>
  <c r="K436" i="5"/>
  <c r="K437" i="5"/>
  <c r="K439" i="5"/>
  <c r="K440" i="5"/>
  <c r="K441" i="5"/>
  <c r="K444" i="5"/>
  <c r="K446" i="5"/>
  <c r="K447" i="5"/>
  <c r="K448" i="5"/>
  <c r="K449" i="5"/>
  <c r="K450" i="5"/>
  <c r="K451" i="5"/>
  <c r="K453" i="5"/>
  <c r="K454" i="5"/>
  <c r="K455" i="5"/>
  <c r="K456" i="5"/>
  <c r="K457" i="5"/>
  <c r="K458" i="5"/>
  <c r="K459" i="5"/>
  <c r="K460" i="5"/>
  <c r="K463" i="5"/>
  <c r="K464" i="5"/>
  <c r="K465" i="5"/>
  <c r="K466" i="5"/>
  <c r="K467" i="5"/>
  <c r="K469" i="5"/>
  <c r="K470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5" i="5"/>
  <c r="K486" i="5"/>
  <c r="K488" i="5"/>
  <c r="K491" i="5"/>
  <c r="K493" i="5"/>
  <c r="K498" i="5"/>
  <c r="K499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6" i="5"/>
  <c r="K518" i="5"/>
  <c r="K520" i="5"/>
  <c r="K521" i="5"/>
  <c r="K523" i="5"/>
  <c r="K525" i="5"/>
  <c r="K531" i="5"/>
  <c r="K533" i="5"/>
  <c r="K534" i="5"/>
  <c r="K537" i="5"/>
  <c r="K539" i="5"/>
  <c r="K540" i="5"/>
  <c r="K541" i="5"/>
  <c r="K544" i="5"/>
  <c r="K545" i="5"/>
  <c r="K548" i="5"/>
  <c r="K550" i="5"/>
  <c r="K552" i="5"/>
  <c r="K554" i="5"/>
  <c r="K555" i="5"/>
  <c r="K557" i="5"/>
  <c r="K558" i="5"/>
  <c r="K560" i="5"/>
  <c r="K561" i="5"/>
  <c r="K562" i="5"/>
  <c r="K563" i="5"/>
  <c r="K564" i="5"/>
  <c r="K565" i="5"/>
  <c r="K566" i="5"/>
  <c r="K568" i="5"/>
  <c r="K569" i="5"/>
  <c r="K570" i="5"/>
  <c r="K572" i="5"/>
  <c r="K573" i="5"/>
  <c r="K576" i="5"/>
  <c r="K578" i="5"/>
  <c r="K582" i="5"/>
  <c r="K584" i="5"/>
  <c r="K585" i="5"/>
  <c r="K586" i="5"/>
  <c r="K587" i="5"/>
  <c r="K588" i="5"/>
  <c r="K589" i="5"/>
  <c r="K591" i="5"/>
  <c r="K592" i="5"/>
  <c r="K599" i="5"/>
  <c r="K604" i="5"/>
  <c r="K605" i="5"/>
  <c r="K606" i="5"/>
  <c r="K608" i="5"/>
  <c r="K609" i="5"/>
  <c r="K610" i="5"/>
  <c r="K615" i="5"/>
  <c r="K616" i="5"/>
  <c r="K618" i="5"/>
  <c r="K624" i="5"/>
  <c r="K626" i="5"/>
  <c r="K627" i="5"/>
  <c r="K628" i="5"/>
  <c r="K629" i="5"/>
  <c r="K630" i="5"/>
  <c r="K631" i="5"/>
  <c r="K632" i="5"/>
  <c r="K634" i="5"/>
  <c r="K635" i="5"/>
  <c r="K637" i="5"/>
  <c r="K638" i="5"/>
  <c r="K639" i="5"/>
  <c r="K641" i="5"/>
  <c r="K644" i="5"/>
  <c r="K647" i="5"/>
  <c r="K648" i="5"/>
  <c r="K649" i="5"/>
  <c r="K650" i="5"/>
  <c r="K651" i="5"/>
  <c r="K652" i="5"/>
  <c r="K656" i="5"/>
  <c r="K657" i="5"/>
  <c r="K659" i="5"/>
  <c r="K660" i="5"/>
  <c r="K661" i="5"/>
  <c r="K663" i="5"/>
  <c r="K666" i="5"/>
  <c r="K667" i="5"/>
  <c r="K668" i="5"/>
  <c r="K669" i="5"/>
  <c r="K670" i="5"/>
  <c r="K671" i="5"/>
  <c r="K672" i="5"/>
  <c r="K674" i="5"/>
  <c r="K675" i="5"/>
  <c r="K676" i="5"/>
  <c r="K677" i="5"/>
  <c r="K678" i="5"/>
  <c r="K680" i="5"/>
  <c r="K681" i="5"/>
  <c r="K682" i="5"/>
  <c r="K684" i="5"/>
  <c r="K685" i="5"/>
  <c r="K688" i="5"/>
  <c r="K689" i="5"/>
  <c r="K691" i="5"/>
  <c r="K693" i="5"/>
  <c r="K695" i="5"/>
  <c r="K696" i="5"/>
  <c r="K699" i="5"/>
  <c r="K701" i="5"/>
  <c r="K702" i="5"/>
  <c r="K703" i="5"/>
  <c r="K704" i="5"/>
  <c r="K708" i="5"/>
  <c r="K710" i="5"/>
  <c r="K711" i="5"/>
  <c r="K712" i="5"/>
  <c r="K714" i="5"/>
  <c r="K715" i="5"/>
  <c r="K717" i="5"/>
  <c r="K718" i="5"/>
  <c r="K719" i="5"/>
  <c r="K720" i="5"/>
  <c r="K721" i="5"/>
  <c r="K722" i="5"/>
  <c r="K724" i="5"/>
  <c r="K727" i="5"/>
  <c r="K730" i="5"/>
  <c r="K731" i="5"/>
  <c r="K732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9" i="5"/>
  <c r="K750" i="5"/>
  <c r="K751" i="5"/>
  <c r="K752" i="5"/>
  <c r="K753" i="5"/>
  <c r="K754" i="5"/>
  <c r="K755" i="5"/>
  <c r="K757" i="5"/>
  <c r="K758" i="5"/>
  <c r="K759" i="5"/>
  <c r="K760" i="5"/>
  <c r="K761" i="5"/>
  <c r="K763" i="5"/>
  <c r="K765" i="5"/>
  <c r="K766" i="5"/>
  <c r="K768" i="5"/>
  <c r="K769" i="5"/>
  <c r="K770" i="5"/>
  <c r="K771" i="5"/>
  <c r="K772" i="5"/>
  <c r="K773" i="5"/>
  <c r="K774" i="5"/>
  <c r="K775" i="5"/>
  <c r="K776" i="5"/>
  <c r="K777" i="5"/>
  <c r="K779" i="5"/>
  <c r="K780" i="5"/>
  <c r="K781" i="5"/>
  <c r="K782" i="5"/>
  <c r="K785" i="5"/>
  <c r="K786" i="5"/>
  <c r="K789" i="5"/>
  <c r="K790" i="5"/>
  <c r="K791" i="5"/>
  <c r="K793" i="5"/>
  <c r="K794" i="5"/>
  <c r="K796" i="5"/>
  <c r="K797" i="5"/>
  <c r="K801" i="5"/>
  <c r="K163" i="5"/>
  <c r="K567" i="5"/>
  <c r="K279" i="5"/>
  <c r="K583" i="5"/>
  <c r="K577" i="5"/>
  <c r="K300" i="5"/>
  <c r="K642" i="5"/>
  <c r="K182" i="5"/>
  <c r="K396" i="5"/>
  <c r="K306" i="5"/>
  <c r="K547" i="5"/>
  <c r="K748" i="5"/>
  <c r="K71" i="5"/>
  <c r="K354" i="5"/>
  <c r="K332" i="5"/>
  <c r="K713" i="5"/>
  <c r="K799" i="5"/>
  <c r="K272" i="5"/>
  <c r="K487" i="5"/>
  <c r="K168" i="5"/>
  <c r="K700" i="5"/>
  <c r="K275" i="5"/>
  <c r="K434" i="5"/>
  <c r="K611" i="5"/>
  <c r="K52" i="5"/>
  <c r="K574" i="5"/>
  <c r="K242" i="5"/>
  <c r="K235" i="5"/>
  <c r="K236" i="5"/>
  <c r="K125" i="5"/>
  <c r="K247" i="5"/>
  <c r="K553" i="5"/>
  <c r="K167" i="5"/>
  <c r="K698" i="5"/>
  <c r="K535" i="5"/>
  <c r="K154" i="5"/>
  <c r="K101" i="5"/>
  <c r="K709" i="5"/>
  <c r="K337" i="5"/>
  <c r="K803" i="5"/>
  <c r="K495" i="5"/>
  <c r="K239" i="5"/>
  <c r="K329" i="5"/>
  <c r="K132" i="5"/>
  <c r="K48" i="5"/>
  <c r="K202" i="5"/>
  <c r="K524" i="5"/>
  <c r="K619" i="5"/>
  <c r="K600" i="5"/>
  <c r="K800" i="5"/>
  <c r="K128" i="5"/>
  <c r="K798" i="5"/>
  <c r="K286" i="5"/>
  <c r="K622" i="5"/>
  <c r="K238" i="5"/>
  <c r="K593" i="5"/>
  <c r="K598" i="5"/>
  <c r="K382" i="5"/>
  <c r="K549" i="5"/>
  <c r="K68" i="5"/>
  <c r="K690" i="5"/>
  <c r="K620" i="5"/>
  <c r="K646" i="5"/>
  <c r="K387" i="5"/>
  <c r="K145" i="5"/>
  <c r="K590" i="5"/>
  <c r="K806" i="5"/>
  <c r="K4" i="5"/>
  <c r="K158" i="5"/>
  <c r="K379" i="5"/>
  <c r="K728" i="5"/>
  <c r="K419" i="5"/>
  <c r="K595" i="5"/>
  <c r="K734" i="5"/>
  <c r="K654" i="5"/>
  <c r="K210" i="5"/>
  <c r="K735" i="5"/>
  <c r="K299" i="5"/>
  <c r="K795" i="5"/>
  <c r="K60" i="5"/>
  <c r="K633" i="5"/>
  <c r="K497" i="5"/>
  <c r="K492" i="5"/>
  <c r="K27" i="5"/>
  <c r="K143" i="5"/>
  <c r="K171" i="5"/>
  <c r="K139" i="5"/>
  <c r="K328" i="5"/>
  <c r="K542" i="5"/>
  <c r="K18" i="5"/>
  <c r="K673" i="5"/>
  <c r="K723" i="5"/>
  <c r="K623" i="5"/>
  <c r="K658" i="5"/>
  <c r="K91" i="5"/>
  <c r="K6" i="5"/>
  <c r="K365" i="5"/>
  <c r="K686" i="5"/>
  <c r="K333" i="5"/>
  <c r="K500" i="5"/>
  <c r="K526" i="5"/>
  <c r="K357" i="5"/>
  <c r="K597" i="5"/>
  <c r="K259" i="5"/>
  <c r="K655" i="5"/>
  <c r="K515" i="5"/>
  <c r="K395" i="5"/>
  <c r="K687" i="5"/>
  <c r="K69" i="5"/>
  <c r="K452" i="5"/>
  <c r="K203" i="5"/>
  <c r="K245" i="5"/>
  <c r="K349" i="5"/>
  <c r="K665" i="5"/>
  <c r="K617" i="5"/>
  <c r="K15" i="5"/>
  <c r="K176" i="5"/>
  <c r="K788" i="5"/>
  <c r="K133" i="5"/>
  <c r="K307" i="5"/>
  <c r="K378" i="5"/>
  <c r="K530" i="5"/>
  <c r="K787" i="5"/>
  <c r="K93" i="5"/>
  <c r="K625" i="5"/>
  <c r="K109" i="5"/>
  <c r="K302" i="5"/>
  <c r="K118" i="5"/>
  <c r="K802" i="5"/>
  <c r="K196" i="5"/>
  <c r="K579" i="5"/>
  <c r="K581" i="5"/>
  <c r="K596" i="5"/>
  <c r="K201" i="5"/>
  <c r="K662" i="5"/>
  <c r="K705" i="5"/>
  <c r="K392" i="5"/>
  <c r="K243" i="5"/>
  <c r="K148" i="5"/>
  <c r="K199" i="5"/>
  <c r="K756" i="5"/>
  <c r="K32" i="5"/>
  <c r="K90" i="5"/>
  <c r="K614" i="5"/>
  <c r="K527" i="5"/>
  <c r="K528" i="5"/>
  <c r="K529" i="5"/>
  <c r="K792" i="5"/>
  <c r="K218" i="5"/>
  <c r="K278" i="5"/>
  <c r="K2" i="5"/>
  <c r="H278" i="5" l="1"/>
  <c r="E278" i="5"/>
  <c r="B1060" i="9" s="1"/>
  <c r="F278" i="5"/>
  <c r="C1060" i="9" s="1"/>
  <c r="L278" i="5"/>
  <c r="M278" i="5"/>
  <c r="R278" i="5"/>
  <c r="D993" i="1" s="1"/>
  <c r="H529" i="5" l="1"/>
  <c r="H528" i="5"/>
  <c r="H527" i="5"/>
  <c r="H614" i="5"/>
  <c r="H90" i="5"/>
  <c r="H32" i="5"/>
  <c r="H756" i="5"/>
  <c r="H199" i="5"/>
  <c r="H243" i="5"/>
  <c r="H302" i="5"/>
  <c r="H109" i="5"/>
  <c r="H93" i="5"/>
  <c r="H530" i="5"/>
  <c r="H307" i="5"/>
  <c r="H133" i="5"/>
  <c r="H176" i="5"/>
  <c r="H15" i="5"/>
  <c r="H617" i="5"/>
  <c r="H665" i="5"/>
  <c r="H245" i="5"/>
  <c r="H203" i="5"/>
  <c r="H452" i="5"/>
  <c r="H69" i="5"/>
  <c r="H395" i="5"/>
  <c r="H515" i="5"/>
  <c r="H655" i="5"/>
  <c r="H259" i="5"/>
  <c r="H357" i="5"/>
  <c r="H526" i="5"/>
  <c r="H500" i="5"/>
  <c r="H365" i="5"/>
  <c r="H91" i="5"/>
  <c r="H658" i="5"/>
  <c r="H673" i="5"/>
  <c r="H328" i="5"/>
  <c r="H139" i="5"/>
  <c r="H171" i="5"/>
  <c r="H143" i="5"/>
  <c r="H492" i="5"/>
  <c r="H497" i="5"/>
  <c r="H60" i="5"/>
  <c r="H795" i="5"/>
  <c r="H299" i="5"/>
  <c r="H735" i="5"/>
  <c r="H654" i="5"/>
  <c r="H734" i="5"/>
  <c r="H728" i="5"/>
  <c r="H806" i="5"/>
  <c r="H590" i="5"/>
  <c r="H238" i="5"/>
  <c r="H128" i="5"/>
  <c r="H600" i="5"/>
  <c r="H619" i="5"/>
  <c r="H524" i="5"/>
  <c r="H202" i="5"/>
  <c r="H48" i="5"/>
  <c r="H132" i="5"/>
  <c r="H239" i="5"/>
  <c r="H101" i="5"/>
  <c r="H154" i="5"/>
  <c r="H535" i="5"/>
  <c r="H167" i="5"/>
  <c r="H553" i="5"/>
  <c r="H247" i="5"/>
  <c r="H125" i="5"/>
  <c r="H236" i="5"/>
  <c r="H235" i="5"/>
  <c r="H242" i="5"/>
  <c r="H574" i="5"/>
  <c r="H611" i="5"/>
  <c r="H275" i="5"/>
  <c r="H168" i="5"/>
  <c r="H487" i="5"/>
  <c r="H272" i="5"/>
  <c r="H799" i="5"/>
  <c r="H332" i="5"/>
  <c r="H354" i="5"/>
  <c r="H71" i="5"/>
  <c r="H748" i="5"/>
  <c r="H547" i="5"/>
  <c r="H306" i="5"/>
  <c r="H396" i="5"/>
  <c r="H182" i="5"/>
  <c r="H642" i="5"/>
  <c r="H300" i="5"/>
  <c r="H577" i="5"/>
  <c r="H583" i="5"/>
  <c r="H279" i="5"/>
  <c r="H567" i="5"/>
  <c r="H163" i="5"/>
  <c r="H462" i="5"/>
  <c r="H258" i="5"/>
  <c r="H679" i="5"/>
  <c r="H801" i="5"/>
  <c r="H796" i="5"/>
  <c r="H794" i="5"/>
  <c r="H789" i="5"/>
  <c r="H786" i="5"/>
  <c r="H785" i="5"/>
  <c r="H784" i="5"/>
  <c r="H782" i="5"/>
  <c r="H781" i="5"/>
  <c r="H780" i="5"/>
  <c r="H777" i="5"/>
  <c r="H776" i="5"/>
  <c r="H775" i="5"/>
  <c r="H774" i="5"/>
  <c r="H772" i="5"/>
  <c r="H769" i="5"/>
  <c r="H766" i="5"/>
  <c r="H765" i="5"/>
  <c r="H761" i="5"/>
  <c r="H760" i="5"/>
  <c r="H759" i="5"/>
  <c r="H758" i="5"/>
  <c r="H757" i="5"/>
  <c r="H754" i="5"/>
  <c r="H752" i="5"/>
  <c r="H751" i="5"/>
  <c r="H749" i="5"/>
  <c r="H747" i="5"/>
  <c r="H746" i="5"/>
  <c r="H745" i="5"/>
  <c r="H744" i="5"/>
  <c r="H743" i="5"/>
  <c r="H742" i="5"/>
  <c r="H740" i="5"/>
  <c r="H739" i="5"/>
  <c r="H738" i="5"/>
  <c r="H737" i="5"/>
  <c r="H732" i="5"/>
  <c r="H731" i="5"/>
  <c r="H724" i="5"/>
  <c r="H718" i="5"/>
  <c r="H715" i="5"/>
  <c r="H710" i="5"/>
  <c r="H708" i="5"/>
  <c r="H706" i="5"/>
  <c r="H704" i="5"/>
  <c r="H701" i="5"/>
  <c r="H693" i="5"/>
  <c r="H691" i="5"/>
  <c r="H689" i="5"/>
  <c r="H688" i="5"/>
  <c r="H682" i="5"/>
  <c r="H681" i="5"/>
  <c r="H675" i="5"/>
  <c r="H674" i="5"/>
  <c r="H672" i="5"/>
  <c r="H670" i="5"/>
  <c r="H668" i="5"/>
  <c r="H666" i="5"/>
  <c r="H663" i="5"/>
  <c r="H661" i="5"/>
  <c r="H659" i="5"/>
  <c r="H656" i="5"/>
  <c r="H648" i="5"/>
  <c r="H647" i="5"/>
  <c r="H643" i="5"/>
  <c r="H641" i="5"/>
  <c r="H639" i="5"/>
  <c r="H638" i="5"/>
  <c r="H637" i="5"/>
  <c r="H635" i="5"/>
  <c r="H634" i="5"/>
  <c r="H630" i="5"/>
  <c r="H629" i="5"/>
  <c r="H628" i="5"/>
  <c r="H627" i="5"/>
  <c r="H626" i="5"/>
  <c r="H624" i="5"/>
  <c r="H618" i="5"/>
  <c r="H616" i="5"/>
  <c r="H615" i="5"/>
  <c r="H613" i="5"/>
  <c r="H612" i="5"/>
  <c r="H608" i="5"/>
  <c r="H606" i="5"/>
  <c r="H604" i="5"/>
  <c r="H603" i="5"/>
  <c r="H602" i="5"/>
  <c r="H599" i="5"/>
  <c r="H592" i="5"/>
  <c r="H591" i="5"/>
  <c r="H589" i="5"/>
  <c r="H588" i="5"/>
  <c r="H586" i="5"/>
  <c r="H585" i="5"/>
  <c r="H584" i="5"/>
  <c r="H582" i="5"/>
  <c r="H580" i="5"/>
  <c r="H578" i="5"/>
  <c r="H576" i="5"/>
  <c r="H572" i="5"/>
  <c r="H569" i="5"/>
  <c r="H565" i="5"/>
  <c r="H563" i="5"/>
  <c r="H562" i="5"/>
  <c r="H561" i="5"/>
  <c r="H559" i="5"/>
  <c r="H558" i="5"/>
  <c r="H557" i="5"/>
  <c r="H554" i="5"/>
  <c r="H552" i="5"/>
  <c r="H551" i="5"/>
  <c r="H550" i="5"/>
  <c r="H548" i="5"/>
  <c r="H546" i="5"/>
  <c r="H545" i="5"/>
  <c r="H544" i="5"/>
  <c r="H541" i="5"/>
  <c r="H540" i="5"/>
  <c r="H539" i="5"/>
  <c r="H538" i="5"/>
  <c r="H537" i="5"/>
  <c r="H536" i="5"/>
  <c r="H534" i="5"/>
  <c r="H532" i="5"/>
  <c r="H531" i="5"/>
  <c r="H523" i="5"/>
  <c r="H522" i="5"/>
  <c r="H521" i="5"/>
  <c r="H520" i="5"/>
  <c r="H518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1" i="5"/>
  <c r="H499" i="5"/>
  <c r="H498" i="5"/>
  <c r="H496" i="5"/>
  <c r="H494" i="5"/>
  <c r="H493" i="5"/>
  <c r="H486" i="5"/>
  <c r="H485" i="5"/>
  <c r="H484" i="5"/>
  <c r="H483" i="5"/>
  <c r="H481" i="5"/>
  <c r="H480" i="5"/>
  <c r="H479" i="5"/>
  <c r="H478" i="5"/>
  <c r="H477" i="5"/>
  <c r="H475" i="5"/>
  <c r="H473" i="5"/>
  <c r="H472" i="5"/>
  <c r="H470" i="5"/>
  <c r="H467" i="5"/>
  <c r="H465" i="5"/>
  <c r="H463" i="5"/>
  <c r="H461" i="5"/>
  <c r="H460" i="5"/>
  <c r="H458" i="5"/>
  <c r="H456" i="5"/>
  <c r="H454" i="5"/>
  <c r="H451" i="5"/>
  <c r="H450" i="5"/>
  <c r="H449" i="5"/>
  <c r="H448" i="5"/>
  <c r="H447" i="5"/>
  <c r="H446" i="5"/>
  <c r="H443" i="5"/>
  <c r="H439" i="5"/>
  <c r="H438" i="5"/>
  <c r="H436" i="5"/>
  <c r="H435" i="5"/>
  <c r="H433" i="5"/>
  <c r="H432" i="5"/>
  <c r="H431" i="5"/>
  <c r="H430" i="5"/>
  <c r="H429" i="5"/>
  <c r="H428" i="5"/>
  <c r="H427" i="5"/>
  <c r="H426" i="5"/>
  <c r="H425" i="5"/>
  <c r="H424" i="5"/>
  <c r="H422" i="5"/>
  <c r="H421" i="5"/>
  <c r="H420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8" i="5"/>
  <c r="H394" i="5"/>
  <c r="H393" i="5"/>
  <c r="H391" i="5"/>
  <c r="H390" i="5"/>
  <c r="H389" i="5"/>
  <c r="H386" i="5"/>
  <c r="H384" i="5"/>
  <c r="H383" i="5"/>
  <c r="H376" i="5"/>
  <c r="H372" i="5"/>
  <c r="H370" i="5"/>
  <c r="H368" i="5"/>
  <c r="H367" i="5"/>
  <c r="H362" i="5"/>
  <c r="H361" i="5"/>
  <c r="H360" i="5"/>
  <c r="H359" i="5"/>
  <c r="H358" i="5"/>
  <c r="H356" i="5"/>
  <c r="H355" i="5"/>
  <c r="H351" i="5"/>
  <c r="H350" i="5"/>
  <c r="H347" i="5"/>
  <c r="H346" i="5"/>
  <c r="H344" i="5"/>
  <c r="H343" i="5"/>
  <c r="H342" i="5"/>
  <c r="H340" i="5"/>
  <c r="H339" i="5"/>
  <c r="H338" i="5"/>
  <c r="H335" i="5"/>
  <c r="H274" i="5"/>
  <c r="H326" i="5"/>
  <c r="H324" i="5"/>
  <c r="H321" i="5"/>
  <c r="H320" i="5"/>
  <c r="H319" i="5"/>
  <c r="H318" i="5"/>
  <c r="H317" i="5"/>
  <c r="H316" i="5"/>
  <c r="H314" i="5"/>
  <c r="H313" i="5"/>
  <c r="H312" i="5"/>
  <c r="H311" i="5"/>
  <c r="H310" i="5"/>
  <c r="H309" i="5"/>
  <c r="H305" i="5"/>
  <c r="H304" i="5"/>
  <c r="H303" i="5"/>
  <c r="H297" i="5"/>
  <c r="H295" i="5"/>
  <c r="H294" i="5"/>
  <c r="H293" i="5"/>
  <c r="H292" i="5"/>
  <c r="H291" i="5"/>
  <c r="H290" i="5"/>
  <c r="H288" i="5"/>
  <c r="H287" i="5"/>
  <c r="H285" i="5"/>
  <c r="H282" i="5"/>
  <c r="H281" i="5"/>
  <c r="H277" i="5"/>
  <c r="H276" i="5"/>
  <c r="H273" i="5"/>
  <c r="H271" i="5"/>
  <c r="H270" i="5"/>
  <c r="H267" i="5"/>
  <c r="H266" i="5"/>
  <c r="H264" i="5"/>
  <c r="H263" i="5"/>
  <c r="H262" i="5"/>
  <c r="H261" i="5"/>
  <c r="H260" i="5"/>
  <c r="H257" i="5"/>
  <c r="H256" i="5"/>
  <c r="H255" i="5"/>
  <c r="H254" i="5"/>
  <c r="H252" i="5"/>
  <c r="H251" i="5"/>
  <c r="H249" i="5"/>
  <c r="H248" i="5"/>
  <c r="H244" i="5"/>
  <c r="H241" i="5"/>
  <c r="H237" i="5"/>
  <c r="H232" i="5"/>
  <c r="H229" i="5"/>
  <c r="H227" i="5"/>
  <c r="H226" i="5"/>
  <c r="H225" i="5"/>
  <c r="H224" i="5"/>
  <c r="H223" i="5"/>
  <c r="H221" i="5"/>
  <c r="H220" i="5"/>
  <c r="H219" i="5"/>
  <c r="H217" i="5"/>
  <c r="H215" i="5"/>
  <c r="H214" i="5"/>
  <c r="H213" i="5"/>
  <c r="H212" i="5"/>
  <c r="H211" i="5"/>
  <c r="H207" i="5"/>
  <c r="H205" i="5"/>
  <c r="H204" i="5"/>
  <c r="H200" i="5"/>
  <c r="H198" i="5"/>
  <c r="H197" i="5"/>
  <c r="H195" i="5"/>
  <c r="H194" i="5"/>
  <c r="H193" i="5"/>
  <c r="H192" i="5"/>
  <c r="H189" i="5"/>
  <c r="H185" i="5"/>
  <c r="H184" i="5"/>
  <c r="H183" i="5"/>
  <c r="H179" i="5"/>
  <c r="H178" i="5"/>
  <c r="H177" i="5"/>
  <c r="H175" i="5"/>
  <c r="H174" i="5"/>
  <c r="H173" i="5"/>
  <c r="H169" i="5"/>
  <c r="H166" i="5"/>
  <c r="H165" i="5"/>
  <c r="H162" i="5"/>
  <c r="H161" i="5"/>
  <c r="H160" i="5"/>
  <c r="H159" i="5"/>
  <c r="H157" i="5"/>
  <c r="H155" i="5"/>
  <c r="H153" i="5"/>
  <c r="H152" i="5"/>
  <c r="H149" i="5"/>
  <c r="H147" i="5"/>
  <c r="H142" i="5"/>
  <c r="H141" i="5"/>
  <c r="H140" i="5"/>
  <c r="H138" i="5"/>
  <c r="H137" i="5"/>
  <c r="H136" i="5"/>
  <c r="H135" i="5"/>
  <c r="H134" i="5"/>
  <c r="H131" i="5"/>
  <c r="H130" i="5"/>
  <c r="H129" i="5"/>
  <c r="H127" i="5"/>
  <c r="H126" i="5"/>
  <c r="H124" i="5"/>
  <c r="H123" i="5"/>
  <c r="H121" i="5"/>
  <c r="H120" i="5"/>
  <c r="H119" i="5"/>
  <c r="H116" i="5"/>
  <c r="H115" i="5"/>
  <c r="H114" i="5"/>
  <c r="H113" i="5"/>
  <c r="H111" i="5"/>
  <c r="H110" i="5"/>
  <c r="H108" i="5"/>
  <c r="H107" i="5"/>
  <c r="H106" i="5"/>
  <c r="H105" i="5"/>
  <c r="H104" i="5"/>
  <c r="H102" i="5"/>
  <c r="H99" i="5"/>
  <c r="H98" i="5"/>
  <c r="H95" i="5"/>
  <c r="H94" i="5"/>
  <c r="H89" i="5"/>
  <c r="H88" i="5"/>
  <c r="H87" i="5"/>
  <c r="H86" i="5"/>
  <c r="H85" i="5"/>
  <c r="H83" i="5"/>
  <c r="H77" i="5"/>
  <c r="H75" i="5"/>
  <c r="H74" i="5"/>
  <c r="H70" i="5"/>
  <c r="H56" i="5"/>
  <c r="H55" i="5"/>
  <c r="H53" i="5"/>
  <c r="H46" i="5"/>
  <c r="H44" i="5"/>
  <c r="H39" i="5"/>
  <c r="H37" i="5"/>
  <c r="H33" i="5"/>
  <c r="H24" i="5"/>
  <c r="H23" i="5"/>
  <c r="H20" i="5"/>
  <c r="H17" i="5"/>
  <c r="H8" i="5"/>
  <c r="H7" i="5"/>
  <c r="M218" i="5" l="1"/>
  <c r="B31" i="7" l="1"/>
  <c r="B30" i="7"/>
  <c r="H645" i="5" l="1"/>
  <c r="H423" i="5"/>
  <c r="H16" i="5"/>
  <c r="H230" i="5"/>
  <c r="H246" i="5"/>
  <c r="H327" i="5"/>
  <c r="H683" i="5"/>
  <c r="H54" i="5"/>
  <c r="H59" i="5"/>
  <c r="H40" i="5"/>
  <c r="H42" i="5"/>
  <c r="H50" i="5"/>
  <c r="H778" i="5"/>
  <c r="H843" i="5"/>
  <c r="H685" i="5"/>
  <c r="H180" i="5"/>
  <c r="H464" i="5"/>
  <c r="H798" i="5"/>
  <c r="H52" i="5"/>
  <c r="H793" i="5"/>
  <c r="H763" i="5"/>
  <c r="H750" i="5"/>
  <c r="H741" i="5"/>
  <c r="H730" i="5"/>
  <c r="H722" i="5"/>
  <c r="H712" i="5"/>
  <c r="H702" i="5"/>
  <c r="H677" i="5"/>
  <c r="H671" i="5"/>
  <c r="H667" i="5"/>
  <c r="H652" i="5"/>
  <c r="H632" i="5"/>
  <c r="H564" i="5"/>
  <c r="H560" i="5"/>
  <c r="H555" i="5"/>
  <c r="H525" i="5"/>
  <c r="H516" i="5"/>
  <c r="H491" i="5"/>
  <c r="H457" i="5"/>
  <c r="H453" i="5"/>
  <c r="H444" i="5"/>
  <c r="H440" i="5"/>
  <c r="H322" i="5"/>
  <c r="H265" i="5"/>
  <c r="H234" i="5"/>
  <c r="H151" i="5"/>
  <c r="H84" i="5"/>
  <c r="H79" i="5"/>
  <c r="H63" i="5"/>
  <c r="H58" i="5"/>
  <c r="H49" i="5"/>
  <c r="H38" i="5"/>
  <c r="H34" i="5"/>
  <c r="H29" i="5"/>
  <c r="H19" i="5"/>
  <c r="H13" i="5"/>
  <c r="H73" i="5"/>
  <c r="H25" i="5"/>
  <c r="H434" i="5"/>
  <c r="H695" i="5"/>
  <c r="H678" i="5"/>
  <c r="H437" i="5"/>
  <c r="H377" i="5"/>
  <c r="H315" i="5"/>
  <c r="H122" i="5"/>
  <c r="H76" i="5"/>
  <c r="H65" i="5"/>
  <c r="H30" i="5"/>
  <c r="H9" i="5"/>
  <c r="H700" i="5"/>
  <c r="H797" i="5"/>
  <c r="H791" i="5"/>
  <c r="H770" i="5"/>
  <c r="H762" i="5"/>
  <c r="H753" i="5"/>
  <c r="H736" i="5"/>
  <c r="H729" i="5"/>
  <c r="H721" i="5"/>
  <c r="H717" i="5"/>
  <c r="H711" i="5"/>
  <c r="H651" i="5"/>
  <c r="H631" i="5"/>
  <c r="H610" i="5"/>
  <c r="H533" i="5"/>
  <c r="H502" i="5"/>
  <c r="H476" i="5"/>
  <c r="H466" i="5"/>
  <c r="H375" i="5"/>
  <c r="H366" i="5"/>
  <c r="H216" i="5"/>
  <c r="H206" i="5"/>
  <c r="H187" i="5"/>
  <c r="H172" i="5"/>
  <c r="H78" i="5"/>
  <c r="H67" i="5"/>
  <c r="H62" i="5"/>
  <c r="H57" i="5"/>
  <c r="H47" i="5"/>
  <c r="H41" i="5"/>
  <c r="H28" i="5"/>
  <c r="H22" i="5"/>
  <c r="H12" i="5"/>
  <c r="H61" i="5"/>
  <c r="H51" i="5"/>
  <c r="H36" i="5"/>
  <c r="H21" i="5"/>
  <c r="H3" i="5"/>
  <c r="H698" i="5"/>
  <c r="H804" i="5"/>
  <c r="H773" i="5"/>
  <c r="H719" i="5"/>
  <c r="H703" i="5"/>
  <c r="H649" i="5"/>
  <c r="H482" i="5"/>
  <c r="H441" i="5"/>
  <c r="H373" i="5"/>
  <c r="H323" i="5"/>
  <c r="H190" i="5"/>
  <c r="H72" i="5"/>
  <c r="H35" i="5"/>
  <c r="H14" i="5"/>
  <c r="H2" i="5"/>
  <c r="H495" i="5"/>
  <c r="H713" i="5"/>
  <c r="H805" i="5"/>
  <c r="H790" i="5"/>
  <c r="H727" i="5"/>
  <c r="H720" i="5"/>
  <c r="H696" i="5"/>
  <c r="H684" i="5"/>
  <c r="H680" i="5"/>
  <c r="H669" i="5"/>
  <c r="H664" i="5"/>
  <c r="H650" i="5"/>
  <c r="H644" i="5"/>
  <c r="H609" i="5"/>
  <c r="H605" i="5"/>
  <c r="H566" i="5"/>
  <c r="H488" i="5"/>
  <c r="H469" i="5"/>
  <c r="H459" i="5"/>
  <c r="H455" i="5"/>
  <c r="H442" i="5"/>
  <c r="H385" i="5"/>
  <c r="H380" i="5"/>
  <c r="H374" i="5"/>
  <c r="H369" i="5"/>
  <c r="H352" i="5"/>
  <c r="H308" i="5"/>
  <c r="H301" i="5"/>
  <c r="H240" i="5"/>
  <c r="H186" i="5"/>
  <c r="H181" i="5"/>
  <c r="H170" i="5"/>
  <c r="H103" i="5"/>
  <c r="H92" i="5"/>
  <c r="H82" i="5"/>
  <c r="H66" i="5"/>
  <c r="H31" i="5"/>
  <c r="H768" i="5"/>
  <c r="H755" i="5"/>
  <c r="H714" i="5"/>
  <c r="H653" i="5"/>
  <c r="H573" i="5"/>
  <c r="H148" i="5"/>
  <c r="H662" i="5"/>
  <c r="H579" i="5"/>
  <c r="H787" i="5"/>
  <c r="H597" i="5"/>
  <c r="H333" i="5"/>
  <c r="H595" i="5"/>
  <c r="H158" i="5"/>
  <c r="H145" i="5"/>
  <c r="H690" i="5"/>
  <c r="H598" i="5"/>
  <c r="H286" i="5"/>
  <c r="H709" i="5"/>
  <c r="H699" i="5"/>
  <c r="H660" i="5"/>
  <c r="H568" i="5"/>
  <c r="H336" i="5"/>
  <c r="H191" i="5"/>
  <c r="H596" i="5"/>
  <c r="H196" i="5"/>
  <c r="H788" i="5"/>
  <c r="H686" i="5"/>
  <c r="H18" i="5"/>
  <c r="H210" i="5"/>
  <c r="H419" i="5"/>
  <c r="H4" i="5"/>
  <c r="H387" i="5"/>
  <c r="H68" i="5"/>
  <c r="H593" i="5"/>
  <c r="H571" i="5"/>
  <c r="H330" i="5"/>
  <c r="H218" i="5"/>
  <c r="H392" i="5"/>
  <c r="H802" i="5"/>
  <c r="H625" i="5"/>
  <c r="H378" i="5"/>
  <c r="H349" i="5"/>
  <c r="H623" i="5"/>
  <c r="H542" i="5"/>
  <c r="H633" i="5"/>
  <c r="H646" i="5"/>
  <c r="H549" i="5"/>
  <c r="H329" i="5"/>
  <c r="H803" i="5"/>
  <c r="H570" i="5"/>
  <c r="H397" i="5"/>
  <c r="H283" i="5"/>
  <c r="H231" i="5"/>
  <c r="H792" i="5"/>
  <c r="H705" i="5"/>
  <c r="H581" i="5"/>
  <c r="H118" i="5"/>
  <c r="H687" i="5"/>
  <c r="H6" i="5"/>
  <c r="H723" i="5"/>
  <c r="H27" i="5"/>
  <c r="H379" i="5"/>
  <c r="H620" i="5"/>
  <c r="H382" i="5"/>
  <c r="H622" i="5"/>
  <c r="H800" i="5"/>
  <c r="H337" i="5"/>
  <c r="H209" i="5"/>
  <c r="H188" i="5"/>
  <c r="H146" i="5"/>
  <c r="H112" i="5"/>
  <c r="H80" i="5"/>
  <c r="R218" i="5"/>
  <c r="D992" i="1" s="1"/>
  <c r="R792" i="5"/>
  <c r="D991" i="1" s="1"/>
  <c r="E218" i="5"/>
  <c r="B1059" i="9" s="1"/>
  <c r="L218" i="5"/>
  <c r="H16" i="4" l="1"/>
  <c r="H15" i="4"/>
  <c r="H13" i="4"/>
  <c r="H12" i="4"/>
  <c r="H9" i="4"/>
  <c r="H8" i="4"/>
  <c r="H6" i="4"/>
  <c r="H3" i="4"/>
  <c r="F340" i="12"/>
  <c r="G340" i="12" s="1"/>
  <c r="F339" i="12"/>
  <c r="G339" i="12" s="1"/>
  <c r="F338" i="12"/>
  <c r="G338" i="12" s="1"/>
  <c r="F337" i="12"/>
  <c r="G337" i="12" s="1"/>
  <c r="F336" i="12"/>
  <c r="G336" i="12" s="1"/>
  <c r="Q335" i="12"/>
  <c r="F335" i="12"/>
  <c r="G335" i="12" s="1"/>
  <c r="Q334" i="12"/>
  <c r="F334" i="12"/>
  <c r="G334" i="12" s="1"/>
  <c r="Q333" i="12"/>
  <c r="F333" i="12"/>
  <c r="G333" i="12" s="1"/>
  <c r="Q332" i="12"/>
  <c r="F332" i="12"/>
  <c r="G332" i="12" s="1"/>
  <c r="Q331" i="12"/>
  <c r="F331" i="12"/>
  <c r="G331" i="12" s="1"/>
  <c r="Q330" i="12"/>
  <c r="F330" i="12"/>
  <c r="G330" i="12" s="1"/>
  <c r="Q329" i="12"/>
  <c r="F329" i="12"/>
  <c r="G329" i="12" s="1"/>
  <c r="Q328" i="12"/>
  <c r="F328" i="12"/>
  <c r="G328" i="12" s="1"/>
  <c r="Q327" i="12"/>
  <c r="F327" i="12"/>
  <c r="G327" i="12" s="1"/>
  <c r="Q326" i="12"/>
  <c r="F326" i="12"/>
  <c r="G326" i="12" s="1"/>
  <c r="Q325" i="12"/>
  <c r="F325" i="12"/>
  <c r="G325" i="12" s="1"/>
  <c r="Q324" i="12"/>
  <c r="F324" i="12"/>
  <c r="G324" i="12" s="1"/>
  <c r="Q323" i="12"/>
  <c r="F323" i="12"/>
  <c r="G323" i="12" s="1"/>
  <c r="Q322" i="12"/>
  <c r="F322" i="12"/>
  <c r="G322" i="12" s="1"/>
  <c r="Q321" i="12"/>
  <c r="F321" i="12"/>
  <c r="G321" i="12" s="1"/>
  <c r="Q320" i="12"/>
  <c r="F320" i="12"/>
  <c r="G320" i="12" s="1"/>
  <c r="Q319" i="12"/>
  <c r="F319" i="12"/>
  <c r="G319" i="12" s="1"/>
  <c r="Q318" i="12"/>
  <c r="Q317" i="12"/>
  <c r="Q316" i="12"/>
  <c r="F316" i="12"/>
  <c r="G316" i="12" s="1"/>
  <c r="Q315" i="12"/>
  <c r="F315" i="12"/>
  <c r="G315" i="12" s="1"/>
  <c r="Q314" i="12"/>
  <c r="F314" i="12"/>
  <c r="G314" i="12" s="1"/>
  <c r="Q313" i="12"/>
  <c r="F313" i="12"/>
  <c r="G313" i="12" s="1"/>
  <c r="Q312" i="12"/>
  <c r="F312" i="12"/>
  <c r="G312" i="12" s="1"/>
  <c r="Q311" i="12"/>
  <c r="Q310" i="12"/>
  <c r="F310" i="12"/>
  <c r="G310" i="12" s="1"/>
  <c r="Q309" i="12"/>
  <c r="F309" i="12"/>
  <c r="G309" i="12" s="1"/>
  <c r="Q308" i="12"/>
  <c r="Q307" i="12"/>
  <c r="F307" i="12"/>
  <c r="G307" i="12" s="1"/>
  <c r="Q306" i="12"/>
  <c r="F306" i="12"/>
  <c r="G306" i="12" s="1"/>
  <c r="Q305" i="12"/>
  <c r="F305" i="12"/>
  <c r="G305" i="12" s="1"/>
  <c r="Q304" i="12"/>
  <c r="F304" i="12"/>
  <c r="G304" i="12" s="1"/>
  <c r="Q303" i="12"/>
  <c r="F303" i="12"/>
  <c r="G303" i="12" s="1"/>
  <c r="Q302" i="12"/>
  <c r="F302" i="12"/>
  <c r="G302" i="12" s="1"/>
  <c r="Q301" i="12"/>
  <c r="F301" i="12"/>
  <c r="G301" i="12" s="1"/>
  <c r="Q300" i="12"/>
  <c r="F300" i="12"/>
  <c r="G300" i="12" s="1"/>
  <c r="Q299" i="12"/>
  <c r="F299" i="12"/>
  <c r="G299" i="12" s="1"/>
  <c r="Q298" i="12"/>
  <c r="Q297" i="12"/>
  <c r="F297" i="12"/>
  <c r="G297" i="12" s="1"/>
  <c r="Q296" i="12"/>
  <c r="F296" i="12"/>
  <c r="G296" i="12" s="1"/>
  <c r="Q295" i="12"/>
  <c r="Q294" i="12"/>
  <c r="F294" i="12"/>
  <c r="G294" i="12" s="1"/>
  <c r="Q293" i="12"/>
  <c r="F293" i="12"/>
  <c r="G293" i="12" s="1"/>
  <c r="Q292" i="12"/>
  <c r="F292" i="12"/>
  <c r="G292" i="12" s="1"/>
  <c r="Q291" i="12"/>
  <c r="F291" i="12"/>
  <c r="G291" i="12" s="1"/>
  <c r="Q290" i="12"/>
  <c r="F290" i="12"/>
  <c r="G290" i="12" s="1"/>
  <c r="Q289" i="12"/>
  <c r="F289" i="12"/>
  <c r="G289" i="12" s="1"/>
  <c r="Q288" i="12"/>
  <c r="F288" i="12"/>
  <c r="G288" i="12" s="1"/>
  <c r="Q287" i="12"/>
  <c r="F287" i="12"/>
  <c r="G287" i="12" s="1"/>
  <c r="Q286" i="12"/>
  <c r="F286" i="12"/>
  <c r="G286" i="12" s="1"/>
  <c r="Q285" i="12"/>
  <c r="F285" i="12"/>
  <c r="G285" i="12" s="1"/>
  <c r="Q284" i="12"/>
  <c r="F284" i="12"/>
  <c r="G284" i="12" s="1"/>
  <c r="Q283" i="12"/>
  <c r="F283" i="12"/>
  <c r="G283" i="12" s="1"/>
  <c r="Q282" i="12"/>
  <c r="F282" i="12"/>
  <c r="G282" i="12" s="1"/>
  <c r="Q281" i="12"/>
  <c r="F281" i="12"/>
  <c r="G281" i="12" s="1"/>
  <c r="Q280" i="12"/>
  <c r="F280" i="12"/>
  <c r="G280" i="12" s="1"/>
  <c r="Q279" i="12"/>
  <c r="F279" i="12"/>
  <c r="G279" i="12" s="1"/>
  <c r="Q278" i="12"/>
  <c r="F278" i="12"/>
  <c r="G278" i="12" s="1"/>
  <c r="Q277" i="12"/>
  <c r="F277" i="12"/>
  <c r="G277" i="12" s="1"/>
  <c r="Q276" i="12"/>
  <c r="F276" i="12"/>
  <c r="G276" i="12" s="1"/>
  <c r="Q275" i="12"/>
  <c r="F275" i="12"/>
  <c r="G275" i="12" s="1"/>
  <c r="Q274" i="12"/>
  <c r="F274" i="12"/>
  <c r="G274" i="12" s="1"/>
  <c r="Q273" i="12"/>
  <c r="F273" i="12"/>
  <c r="G273" i="12" s="1"/>
  <c r="Q272" i="12"/>
  <c r="F272" i="12"/>
  <c r="G272" i="12" s="1"/>
  <c r="Q271" i="12"/>
  <c r="F271" i="12"/>
  <c r="G271" i="12" s="1"/>
  <c r="Q270" i="12"/>
  <c r="F270" i="12"/>
  <c r="G270" i="12" s="1"/>
  <c r="Q269" i="12"/>
  <c r="F269" i="12"/>
  <c r="G269" i="12" s="1"/>
  <c r="Q268" i="12"/>
  <c r="F268" i="12"/>
  <c r="G268" i="12" s="1"/>
  <c r="Q267" i="12"/>
  <c r="F267" i="12"/>
  <c r="G267" i="12" s="1"/>
  <c r="Q266" i="12"/>
  <c r="F266" i="12"/>
  <c r="G266" i="12" s="1"/>
  <c r="Q265" i="12"/>
  <c r="F265" i="12"/>
  <c r="G265" i="12" s="1"/>
  <c r="Q264" i="12"/>
  <c r="F264" i="12"/>
  <c r="G264" i="12" s="1"/>
  <c r="Q263" i="12"/>
  <c r="F263" i="12"/>
  <c r="G263" i="12" s="1"/>
  <c r="Q262" i="12"/>
  <c r="F262" i="12"/>
  <c r="G262" i="12" s="1"/>
  <c r="Q261" i="12"/>
  <c r="F261" i="12"/>
  <c r="G261" i="12" s="1"/>
  <c r="Q260" i="12"/>
  <c r="F260" i="12"/>
  <c r="G260" i="12" s="1"/>
  <c r="Q259" i="12"/>
  <c r="F259" i="12"/>
  <c r="G259" i="12" s="1"/>
  <c r="Q258" i="12"/>
  <c r="F258" i="12"/>
  <c r="G258" i="12" s="1"/>
  <c r="Q257" i="12"/>
  <c r="F257" i="12"/>
  <c r="G257" i="12" s="1"/>
  <c r="Q256" i="12"/>
  <c r="F256" i="12"/>
  <c r="G256" i="12" s="1"/>
  <c r="Q255" i="12"/>
  <c r="F255" i="12"/>
  <c r="G255" i="12" s="1"/>
  <c r="Q254" i="12"/>
  <c r="F254" i="12"/>
  <c r="G254" i="12" s="1"/>
  <c r="Q253" i="12"/>
  <c r="F253" i="12"/>
  <c r="G253" i="12" s="1"/>
  <c r="Q252" i="12"/>
  <c r="F252" i="12"/>
  <c r="G252" i="12" s="1"/>
  <c r="Q251" i="12"/>
  <c r="F251" i="12"/>
  <c r="G251" i="12" s="1"/>
  <c r="Q250" i="12"/>
  <c r="F250" i="12"/>
  <c r="G250" i="12" s="1"/>
  <c r="Q249" i="12"/>
  <c r="F249" i="12"/>
  <c r="G249" i="12" s="1"/>
  <c r="Q248" i="12"/>
  <c r="F248" i="12"/>
  <c r="G248" i="12" s="1"/>
  <c r="Q247" i="12"/>
  <c r="F247" i="12"/>
  <c r="G247" i="12" s="1"/>
  <c r="Q246" i="12"/>
  <c r="F246" i="12"/>
  <c r="G246" i="12" s="1"/>
  <c r="Q245" i="12"/>
  <c r="F245" i="12"/>
  <c r="G245" i="12" s="1"/>
  <c r="Q244" i="12"/>
  <c r="F244" i="12"/>
  <c r="G244" i="12" s="1"/>
  <c r="Q243" i="12"/>
  <c r="F243" i="12"/>
  <c r="G243" i="12" s="1"/>
  <c r="Q242" i="12"/>
  <c r="F242" i="12"/>
  <c r="G242" i="12" s="1"/>
  <c r="Q241" i="12"/>
  <c r="F241" i="12"/>
  <c r="G241" i="12" s="1"/>
  <c r="Q240" i="12"/>
  <c r="F240" i="12"/>
  <c r="G240" i="12" s="1"/>
  <c r="Q239" i="12"/>
  <c r="F239" i="12"/>
  <c r="G239" i="12" s="1"/>
  <c r="Q238" i="12"/>
  <c r="F238" i="12"/>
  <c r="G238" i="12" s="1"/>
  <c r="Q237" i="12"/>
  <c r="F237" i="12"/>
  <c r="G237" i="12" s="1"/>
  <c r="Q236" i="12"/>
  <c r="F236" i="12"/>
  <c r="G236" i="12" s="1"/>
  <c r="Q235" i="12"/>
  <c r="F235" i="12"/>
  <c r="G235" i="12" s="1"/>
  <c r="Q234" i="12"/>
  <c r="F234" i="12"/>
  <c r="G234" i="12" s="1"/>
  <c r="Q233" i="12"/>
  <c r="F233" i="12"/>
  <c r="G233" i="12" s="1"/>
  <c r="Q232" i="12"/>
  <c r="F232" i="12"/>
  <c r="G232" i="12" s="1"/>
  <c r="Q231" i="12"/>
  <c r="F231" i="12"/>
  <c r="G231" i="12" s="1"/>
  <c r="Q230" i="12"/>
  <c r="F230" i="12"/>
  <c r="G230" i="12" s="1"/>
  <c r="Q229" i="12"/>
  <c r="F229" i="12"/>
  <c r="G229" i="12" s="1"/>
  <c r="Q228" i="12"/>
  <c r="F228" i="12"/>
  <c r="G228" i="12" s="1"/>
  <c r="Q227" i="12"/>
  <c r="F227" i="12"/>
  <c r="G227" i="12" s="1"/>
  <c r="Q226" i="12"/>
  <c r="F226" i="12"/>
  <c r="G226" i="12" s="1"/>
  <c r="Q225" i="12"/>
  <c r="F225" i="12"/>
  <c r="G225" i="12" s="1"/>
  <c r="Q224" i="12"/>
  <c r="Q223" i="12"/>
  <c r="F223" i="12"/>
  <c r="G223" i="12" s="1"/>
  <c r="Q222" i="12"/>
  <c r="F222" i="12"/>
  <c r="G222" i="12" s="1"/>
  <c r="Q221" i="12"/>
  <c r="F221" i="12"/>
  <c r="G221" i="12" s="1"/>
  <c r="Q220" i="12"/>
  <c r="F220" i="12"/>
  <c r="G220" i="12" s="1"/>
  <c r="Q219" i="12"/>
  <c r="F219" i="12"/>
  <c r="G219" i="12" s="1"/>
  <c r="Q218" i="12"/>
  <c r="F218" i="12"/>
  <c r="G218" i="12" s="1"/>
  <c r="Q217" i="12"/>
  <c r="F217" i="12"/>
  <c r="G217" i="12" s="1"/>
  <c r="Q216" i="12"/>
  <c r="F216" i="12"/>
  <c r="G216" i="12" s="1"/>
  <c r="Q215" i="12"/>
  <c r="F215" i="12"/>
  <c r="G215" i="12" s="1"/>
  <c r="Q214" i="12"/>
  <c r="F214" i="12"/>
  <c r="G214" i="12" s="1"/>
  <c r="Q213" i="12"/>
  <c r="F213" i="12"/>
  <c r="G213" i="12" s="1"/>
  <c r="Q212" i="12"/>
  <c r="F212" i="12"/>
  <c r="G212" i="12" s="1"/>
  <c r="Q211" i="12"/>
  <c r="F211" i="12"/>
  <c r="G211" i="12" s="1"/>
  <c r="Q210" i="12"/>
  <c r="F210" i="12"/>
  <c r="G210" i="12" s="1"/>
  <c r="Q209" i="12"/>
  <c r="F209" i="12"/>
  <c r="G209" i="12" s="1"/>
  <c r="Q208" i="12"/>
  <c r="F208" i="12"/>
  <c r="G208" i="12" s="1"/>
  <c r="Q207" i="12"/>
  <c r="F207" i="12"/>
  <c r="G207" i="12" s="1"/>
  <c r="Q206" i="12"/>
  <c r="Q205" i="12"/>
  <c r="F205" i="12"/>
  <c r="G205" i="12" s="1"/>
  <c r="Q204" i="12"/>
  <c r="F204" i="12"/>
  <c r="G204" i="12" s="1"/>
  <c r="Q203" i="12"/>
  <c r="F203" i="12"/>
  <c r="G203" i="12" s="1"/>
  <c r="Q202" i="12"/>
  <c r="F202" i="12"/>
  <c r="G202" i="12" s="1"/>
  <c r="Q201" i="12"/>
  <c r="Q200" i="12"/>
  <c r="F200" i="12"/>
  <c r="G200" i="12" s="1"/>
  <c r="Q199" i="12"/>
  <c r="F199" i="12"/>
  <c r="G199" i="12" s="1"/>
  <c r="Q198" i="12"/>
  <c r="F198" i="12"/>
  <c r="G198" i="12" s="1"/>
  <c r="Q197" i="12"/>
  <c r="F197" i="12"/>
  <c r="G197" i="12" s="1"/>
  <c r="Q196" i="12"/>
  <c r="F196" i="12"/>
  <c r="G196" i="12" s="1"/>
  <c r="Q195" i="12"/>
  <c r="F195" i="12"/>
  <c r="G195" i="12" s="1"/>
  <c r="Q194" i="12"/>
  <c r="F194" i="12"/>
  <c r="G194" i="12" s="1"/>
  <c r="Q193" i="12"/>
  <c r="F193" i="12"/>
  <c r="G193" i="12" s="1"/>
  <c r="Q192" i="12"/>
  <c r="Q191" i="12"/>
  <c r="Q190" i="12"/>
  <c r="Q189" i="12"/>
  <c r="Q188" i="12"/>
  <c r="F188" i="12"/>
  <c r="G188" i="12" s="1"/>
  <c r="Q187" i="12"/>
  <c r="F187" i="12"/>
  <c r="G187" i="12" s="1"/>
  <c r="Q186" i="12"/>
  <c r="F186" i="12"/>
  <c r="G186" i="12" s="1"/>
  <c r="Q185" i="12"/>
  <c r="F185" i="12"/>
  <c r="G185" i="12" s="1"/>
  <c r="Q184" i="12"/>
  <c r="F184" i="12"/>
  <c r="G184" i="12" s="1"/>
  <c r="Q183" i="12"/>
  <c r="Q182" i="12"/>
  <c r="Q181" i="12"/>
  <c r="F181" i="12"/>
  <c r="G181" i="12" s="1"/>
  <c r="Q180" i="12"/>
  <c r="Q179" i="12"/>
  <c r="Q178" i="12"/>
  <c r="Q177" i="12"/>
  <c r="F177" i="12"/>
  <c r="G177" i="12" s="1"/>
  <c r="Q176" i="12"/>
  <c r="F176" i="12"/>
  <c r="G176" i="12" s="1"/>
  <c r="Q175" i="12"/>
  <c r="F175" i="12"/>
  <c r="G175" i="12" s="1"/>
  <c r="Q174" i="12"/>
  <c r="F174" i="12"/>
  <c r="G174" i="12" s="1"/>
  <c r="Q173" i="12"/>
  <c r="Q172" i="12"/>
  <c r="F172" i="12"/>
  <c r="G172" i="12" s="1"/>
  <c r="Q171" i="12"/>
  <c r="F171" i="12"/>
  <c r="G171" i="12" s="1"/>
  <c r="Q170" i="12"/>
  <c r="F170" i="12"/>
  <c r="G170" i="12" s="1"/>
  <c r="Q169" i="12"/>
  <c r="F169" i="12"/>
  <c r="G169" i="12" s="1"/>
  <c r="Q168" i="12"/>
  <c r="F168" i="12"/>
  <c r="G168" i="12" s="1"/>
  <c r="Q167" i="12"/>
  <c r="Q166" i="12"/>
  <c r="Q165" i="12"/>
  <c r="F165" i="12"/>
  <c r="G165" i="12" s="1"/>
  <c r="Q164" i="12"/>
  <c r="F164" i="12"/>
  <c r="G164" i="12" s="1"/>
  <c r="Q163" i="12"/>
  <c r="F163" i="12"/>
  <c r="G163" i="12" s="1"/>
  <c r="Q162" i="12"/>
  <c r="F162" i="12"/>
  <c r="G162" i="12" s="1"/>
  <c r="Q161" i="12"/>
  <c r="F161" i="12"/>
  <c r="G161" i="12" s="1"/>
  <c r="Q160" i="12"/>
  <c r="Q159" i="12"/>
  <c r="F159" i="12"/>
  <c r="G159" i="12" s="1"/>
  <c r="Q158" i="12"/>
  <c r="F158" i="12"/>
  <c r="G158" i="12" s="1"/>
  <c r="Q157" i="12"/>
  <c r="F157" i="12"/>
  <c r="G157" i="12" s="1"/>
  <c r="Q156" i="12"/>
  <c r="F156" i="12"/>
  <c r="G156" i="12" s="1"/>
  <c r="Q155" i="12"/>
  <c r="F155" i="12"/>
  <c r="G155" i="12" s="1"/>
  <c r="Q154" i="12"/>
  <c r="F154" i="12"/>
  <c r="G154" i="12" s="1"/>
  <c r="Q153" i="12"/>
  <c r="F153" i="12"/>
  <c r="G153" i="12" s="1"/>
  <c r="Q152" i="12"/>
  <c r="F152" i="12"/>
  <c r="G152" i="12" s="1"/>
  <c r="Q151" i="12"/>
  <c r="Q150" i="12"/>
  <c r="F150" i="12"/>
  <c r="G150" i="12" s="1"/>
  <c r="Q149" i="12"/>
  <c r="Q148" i="12"/>
  <c r="F148" i="12"/>
  <c r="G148" i="12" s="1"/>
  <c r="Q147" i="12"/>
  <c r="F147" i="12"/>
  <c r="G147" i="12" s="1"/>
  <c r="Q146" i="12"/>
  <c r="F146" i="12"/>
  <c r="G146" i="12" s="1"/>
  <c r="Q145" i="12"/>
  <c r="F145" i="12"/>
  <c r="G145" i="12" s="1"/>
  <c r="Q144" i="12"/>
  <c r="F144" i="12"/>
  <c r="G144" i="12" s="1"/>
  <c r="Q143" i="12"/>
  <c r="Q142" i="12"/>
  <c r="F142" i="12"/>
  <c r="G142" i="12" s="1"/>
  <c r="Q141" i="12"/>
  <c r="F141" i="12"/>
  <c r="G141" i="12" s="1"/>
  <c r="Q140" i="12"/>
  <c r="F140" i="12"/>
  <c r="G140" i="12" s="1"/>
  <c r="Q139" i="12"/>
  <c r="F139" i="12"/>
  <c r="G139" i="12" s="1"/>
  <c r="Q138" i="12"/>
  <c r="F138" i="12"/>
  <c r="G138" i="12" s="1"/>
  <c r="Q137" i="12"/>
  <c r="Q136" i="12"/>
  <c r="F136" i="12"/>
  <c r="G136" i="12" s="1"/>
  <c r="Q135" i="12"/>
  <c r="F135" i="12"/>
  <c r="G135" i="12" s="1"/>
  <c r="Q134" i="12"/>
  <c r="F134" i="12"/>
  <c r="G134" i="12" s="1"/>
  <c r="Q133" i="12"/>
  <c r="F133" i="12"/>
  <c r="G133" i="12" s="1"/>
  <c r="Q132" i="12"/>
  <c r="F132" i="12"/>
  <c r="G132" i="12" s="1"/>
  <c r="Q131" i="12"/>
  <c r="F131" i="12"/>
  <c r="G131" i="12" s="1"/>
  <c r="Q130" i="12"/>
  <c r="F130" i="12"/>
  <c r="G130" i="12" s="1"/>
  <c r="Q129" i="12"/>
  <c r="Q128" i="12"/>
  <c r="F128" i="12"/>
  <c r="G128" i="12" s="1"/>
  <c r="Q127" i="12"/>
  <c r="F127" i="12"/>
  <c r="G127" i="12" s="1"/>
  <c r="Q126" i="12"/>
  <c r="Q125" i="12"/>
  <c r="F125" i="12"/>
  <c r="G125" i="12" s="1"/>
  <c r="Q124" i="12"/>
  <c r="Q123" i="12"/>
  <c r="F123" i="12"/>
  <c r="G123" i="12" s="1"/>
  <c r="Q122" i="12"/>
  <c r="F122" i="12"/>
  <c r="G122" i="12" s="1"/>
  <c r="Q121" i="12"/>
  <c r="F121" i="12"/>
  <c r="G121" i="12" s="1"/>
  <c r="Q120" i="12"/>
  <c r="F120" i="12"/>
  <c r="G120" i="12" s="1"/>
  <c r="Q119" i="12"/>
  <c r="F119" i="12"/>
  <c r="G119" i="12" s="1"/>
  <c r="Q118" i="12"/>
  <c r="F118" i="12"/>
  <c r="G118" i="12" s="1"/>
  <c r="Q117" i="12"/>
  <c r="F117" i="12"/>
  <c r="G117" i="12" s="1"/>
  <c r="Q116" i="12"/>
  <c r="F116" i="12"/>
  <c r="G116" i="12" s="1"/>
  <c r="Q115" i="12"/>
  <c r="F115" i="12"/>
  <c r="G115" i="12" s="1"/>
  <c r="Q114" i="12"/>
  <c r="F114" i="12"/>
  <c r="G114" i="12" s="1"/>
  <c r="Q113" i="12"/>
  <c r="F113" i="12"/>
  <c r="G113" i="12" s="1"/>
  <c r="Q112" i="12"/>
  <c r="F112" i="12"/>
  <c r="G112" i="12" s="1"/>
  <c r="Q111" i="12"/>
  <c r="F111" i="12"/>
  <c r="G111" i="12" s="1"/>
  <c r="Q110" i="12"/>
  <c r="F110" i="12"/>
  <c r="G110" i="12" s="1"/>
  <c r="Q109" i="12"/>
  <c r="F109" i="12"/>
  <c r="G109" i="12" s="1"/>
  <c r="Q108" i="12"/>
  <c r="F108" i="12"/>
  <c r="G108" i="12" s="1"/>
  <c r="Q107" i="12"/>
  <c r="F107" i="12"/>
  <c r="G107" i="12" s="1"/>
  <c r="Q106" i="12"/>
  <c r="F106" i="12"/>
  <c r="G106" i="12" s="1"/>
  <c r="Q105" i="12"/>
  <c r="F105" i="12"/>
  <c r="G105" i="12" s="1"/>
  <c r="Q104" i="12"/>
  <c r="F104" i="12"/>
  <c r="G104" i="12" s="1"/>
  <c r="Q103" i="12"/>
  <c r="F103" i="12"/>
  <c r="G103" i="12" s="1"/>
  <c r="Q102" i="12"/>
  <c r="F102" i="12"/>
  <c r="G102" i="12" s="1"/>
  <c r="Q101" i="12"/>
  <c r="F101" i="12"/>
  <c r="G101" i="12" s="1"/>
  <c r="Q100" i="12"/>
  <c r="Q99" i="12"/>
  <c r="F99" i="12"/>
  <c r="G99" i="12" s="1"/>
  <c r="Q98" i="12"/>
  <c r="F98" i="12"/>
  <c r="G98" i="12" s="1"/>
  <c r="Q97" i="12"/>
  <c r="F97" i="12"/>
  <c r="G97" i="12" s="1"/>
  <c r="Q96" i="12"/>
  <c r="Q95" i="12"/>
  <c r="F95" i="12"/>
  <c r="G95" i="12" s="1"/>
  <c r="Q94" i="12"/>
  <c r="F94" i="12"/>
  <c r="G94" i="12" s="1"/>
  <c r="Q93" i="12"/>
  <c r="Q92" i="12"/>
  <c r="F92" i="12"/>
  <c r="G92" i="12" s="1"/>
  <c r="Q91" i="12"/>
  <c r="F91" i="12"/>
  <c r="G91" i="12" s="1"/>
  <c r="Q90" i="12"/>
  <c r="F90" i="12"/>
  <c r="G90" i="12" s="1"/>
  <c r="Q89" i="12"/>
  <c r="F89" i="12"/>
  <c r="G89" i="12" s="1"/>
  <c r="Q88" i="12"/>
  <c r="F88" i="12"/>
  <c r="G88" i="12" s="1"/>
  <c r="Q87" i="12"/>
  <c r="Q86" i="12"/>
  <c r="F86" i="12"/>
  <c r="G86" i="12" s="1"/>
  <c r="Q85" i="12"/>
  <c r="F85" i="12"/>
  <c r="G85" i="12" s="1"/>
  <c r="Q84" i="12"/>
  <c r="F84" i="12"/>
  <c r="G84" i="12" s="1"/>
  <c r="Q83" i="12"/>
  <c r="F83" i="12"/>
  <c r="G83" i="12" s="1"/>
  <c r="Q82" i="12"/>
  <c r="F82" i="12"/>
  <c r="G82" i="12" s="1"/>
  <c r="Q81" i="12"/>
  <c r="F81" i="12"/>
  <c r="G81" i="12" s="1"/>
  <c r="Q80" i="12"/>
  <c r="F80" i="12"/>
  <c r="G80" i="12" s="1"/>
  <c r="Q79" i="12"/>
  <c r="F79" i="12"/>
  <c r="G79" i="12" s="1"/>
  <c r="Q78" i="12"/>
  <c r="F78" i="12"/>
  <c r="G78" i="12" s="1"/>
  <c r="Q77" i="12"/>
  <c r="F77" i="12"/>
  <c r="G77" i="12" s="1"/>
  <c r="Q76" i="12"/>
  <c r="F76" i="12"/>
  <c r="G76" i="12" s="1"/>
  <c r="Q75" i="12"/>
  <c r="Q74" i="12"/>
  <c r="F74" i="12"/>
  <c r="G74" i="12" s="1"/>
  <c r="Q73" i="12"/>
  <c r="F73" i="12"/>
  <c r="G73" i="12" s="1"/>
  <c r="Q72" i="12"/>
  <c r="F72" i="12"/>
  <c r="G72" i="12" s="1"/>
  <c r="Q71" i="12"/>
  <c r="F71" i="12"/>
  <c r="G71" i="12" s="1"/>
  <c r="Q70" i="12"/>
  <c r="F70" i="12"/>
  <c r="G70" i="12" s="1"/>
  <c r="Q69" i="12"/>
  <c r="F69" i="12"/>
  <c r="G69" i="12" s="1"/>
  <c r="Q68" i="12"/>
  <c r="F68" i="12"/>
  <c r="G68" i="12" s="1"/>
  <c r="Q67" i="12"/>
  <c r="F67" i="12"/>
  <c r="G67" i="12" s="1"/>
  <c r="Q66" i="12"/>
  <c r="Q65" i="12"/>
  <c r="F65" i="12"/>
  <c r="G65" i="12" s="1"/>
  <c r="Q64" i="12"/>
  <c r="F64" i="12"/>
  <c r="G64" i="12" s="1"/>
  <c r="Q63" i="12"/>
  <c r="F63" i="12"/>
  <c r="G63" i="12" s="1"/>
  <c r="Q62" i="12"/>
  <c r="F62" i="12"/>
  <c r="G62" i="12" s="1"/>
  <c r="Q61" i="12"/>
  <c r="F61" i="12"/>
  <c r="G61" i="12" s="1"/>
  <c r="Q60" i="12"/>
  <c r="F60" i="12"/>
  <c r="G60" i="12" s="1"/>
  <c r="Q59" i="12"/>
  <c r="F59" i="12"/>
  <c r="G59" i="12" s="1"/>
  <c r="Q58" i="12"/>
  <c r="F58" i="12"/>
  <c r="G58" i="12" s="1"/>
  <c r="Q57" i="12"/>
  <c r="F57" i="12"/>
  <c r="G57" i="12" s="1"/>
  <c r="Q56" i="12"/>
  <c r="F56" i="12"/>
  <c r="G56" i="12" s="1"/>
  <c r="Q55" i="12"/>
  <c r="F55" i="12"/>
  <c r="G55" i="12" s="1"/>
  <c r="Q54" i="12"/>
  <c r="F54" i="12"/>
  <c r="G54" i="12" s="1"/>
  <c r="Q53" i="12"/>
  <c r="F53" i="12"/>
  <c r="G53" i="12" s="1"/>
  <c r="Q52" i="12"/>
  <c r="F52" i="12"/>
  <c r="G52" i="12" s="1"/>
  <c r="Q51" i="12"/>
  <c r="F51" i="12"/>
  <c r="G51" i="12" s="1"/>
  <c r="Q50" i="12"/>
  <c r="F50" i="12"/>
  <c r="G50" i="12" s="1"/>
  <c r="Q49" i="12"/>
  <c r="F49" i="12"/>
  <c r="G49" i="12" s="1"/>
  <c r="Q48" i="12"/>
  <c r="F48" i="12"/>
  <c r="G48" i="12" s="1"/>
  <c r="Q47" i="12"/>
  <c r="F47" i="12"/>
  <c r="G47" i="12" s="1"/>
  <c r="Q46" i="12"/>
  <c r="F46" i="12"/>
  <c r="G46" i="12" s="1"/>
  <c r="Q45" i="12"/>
  <c r="F45" i="12"/>
  <c r="G45" i="12" s="1"/>
  <c r="Q44" i="12"/>
  <c r="F44" i="12"/>
  <c r="G44" i="12" s="1"/>
  <c r="Q43" i="12"/>
  <c r="F43" i="12"/>
  <c r="G43" i="12" s="1"/>
  <c r="Q42" i="12"/>
  <c r="F42" i="12"/>
  <c r="G42" i="12" s="1"/>
  <c r="Q41" i="12"/>
  <c r="F41" i="12"/>
  <c r="G41" i="12" s="1"/>
  <c r="Q40" i="12"/>
  <c r="F40" i="12"/>
  <c r="G40" i="12" s="1"/>
  <c r="Q39" i="12"/>
  <c r="F39" i="12"/>
  <c r="G39" i="12" s="1"/>
  <c r="Q38" i="12"/>
  <c r="F38" i="12"/>
  <c r="G38" i="12" s="1"/>
  <c r="Q37" i="12"/>
  <c r="F37" i="12"/>
  <c r="G37" i="12" s="1"/>
  <c r="Q36" i="12"/>
  <c r="Q35" i="12"/>
  <c r="Q34" i="12"/>
  <c r="Q33" i="12"/>
  <c r="F33" i="12"/>
  <c r="G33" i="12" s="1"/>
  <c r="Q32" i="12"/>
  <c r="F32" i="12"/>
  <c r="G32" i="12" s="1"/>
  <c r="Q31" i="12"/>
  <c r="F31" i="12"/>
  <c r="G31" i="12" s="1"/>
  <c r="Q30" i="12"/>
  <c r="F30" i="12"/>
  <c r="G30" i="12" s="1"/>
  <c r="Q29" i="12"/>
  <c r="F29" i="12"/>
  <c r="G29" i="12" s="1"/>
  <c r="Q28" i="12"/>
  <c r="F28" i="12"/>
  <c r="G28" i="12" s="1"/>
  <c r="Q27" i="12"/>
  <c r="F27" i="12"/>
  <c r="G27" i="12" s="1"/>
  <c r="Q26" i="12"/>
  <c r="Q25" i="12"/>
  <c r="F25" i="12"/>
  <c r="G25" i="12" s="1"/>
  <c r="Q24" i="12"/>
  <c r="F24" i="12"/>
  <c r="G24" i="12" s="1"/>
  <c r="Q23" i="12"/>
  <c r="F23" i="12"/>
  <c r="G23" i="12" s="1"/>
  <c r="Q22" i="12"/>
  <c r="F22" i="12"/>
  <c r="G22" i="12" s="1"/>
  <c r="Q21" i="12"/>
  <c r="F21" i="12"/>
  <c r="G21" i="12" s="1"/>
  <c r="Q20" i="12"/>
  <c r="F20" i="12"/>
  <c r="G20" i="12" s="1"/>
  <c r="Q19" i="12"/>
  <c r="F19" i="12"/>
  <c r="G19" i="12" s="1"/>
  <c r="Q18" i="12"/>
  <c r="F18" i="12"/>
  <c r="G18" i="12" s="1"/>
  <c r="Q17" i="12"/>
  <c r="F17" i="12"/>
  <c r="G17" i="12" s="1"/>
  <c r="Q16" i="12"/>
  <c r="F16" i="12"/>
  <c r="G16" i="12" s="1"/>
  <c r="Q15" i="12"/>
  <c r="F15" i="12"/>
  <c r="G15" i="12" s="1"/>
  <c r="Q14" i="12"/>
  <c r="F14" i="12"/>
  <c r="G14" i="12" s="1"/>
  <c r="Q13" i="12"/>
  <c r="Q12" i="12"/>
  <c r="F12" i="12"/>
  <c r="G12" i="12" s="1"/>
  <c r="Q11" i="12"/>
  <c r="F11" i="12"/>
  <c r="G11" i="12" s="1"/>
  <c r="Q10" i="12"/>
  <c r="F10" i="12"/>
  <c r="G10" i="12" s="1"/>
  <c r="Q9" i="12"/>
  <c r="F9" i="12"/>
  <c r="G9" i="12" s="1"/>
  <c r="Q8" i="12"/>
  <c r="F8" i="12"/>
  <c r="G8" i="12" s="1"/>
  <c r="Q7" i="12"/>
  <c r="F7" i="12"/>
  <c r="G7" i="12" s="1"/>
  <c r="Q6" i="12"/>
  <c r="F6" i="12"/>
  <c r="G6" i="12" s="1"/>
  <c r="Q5" i="12"/>
  <c r="F5" i="12"/>
  <c r="G5" i="12" s="1"/>
  <c r="Q4" i="12"/>
  <c r="F4" i="12"/>
  <c r="G4" i="12" s="1"/>
  <c r="Q3" i="12"/>
  <c r="Q2" i="12"/>
  <c r="F2" i="12"/>
  <c r="G2" i="12" s="1"/>
  <c r="O1030" i="11"/>
  <c r="O1029" i="11"/>
  <c r="O1028" i="11"/>
  <c r="O1027" i="11"/>
  <c r="O1026" i="11"/>
  <c r="O1025" i="11"/>
  <c r="O1024" i="11"/>
  <c r="O1023" i="11"/>
  <c r="O1022" i="11"/>
  <c r="O1021" i="11"/>
  <c r="O1020" i="11"/>
  <c r="O1019" i="11"/>
  <c r="O1018" i="11"/>
  <c r="O1017" i="11"/>
  <c r="O1016" i="11"/>
  <c r="O1015" i="11"/>
  <c r="O1014" i="11"/>
  <c r="O1013" i="11"/>
  <c r="O1012" i="11"/>
  <c r="O1011" i="11"/>
  <c r="O1010" i="11"/>
  <c r="O1009" i="11"/>
  <c r="O1008" i="11"/>
  <c r="O1007" i="11"/>
  <c r="O1006" i="11"/>
  <c r="O1005" i="11"/>
  <c r="O1004" i="11"/>
  <c r="O1003" i="11"/>
  <c r="O1002" i="11"/>
  <c r="O1001" i="11"/>
  <c r="O1000" i="11"/>
  <c r="O999" i="11"/>
  <c r="O998" i="11"/>
  <c r="O997" i="11"/>
  <c r="O996" i="11"/>
  <c r="O995" i="11"/>
  <c r="O994" i="11"/>
  <c r="O993" i="11"/>
  <c r="O992" i="11"/>
  <c r="O991" i="11"/>
  <c r="O990" i="11"/>
  <c r="O989" i="11"/>
  <c r="O988" i="11"/>
  <c r="O987" i="11"/>
  <c r="O986" i="11"/>
  <c r="O985" i="11"/>
  <c r="O984" i="11"/>
  <c r="O983" i="11"/>
  <c r="O982" i="11"/>
  <c r="O981" i="11"/>
  <c r="O980" i="11"/>
  <c r="O979" i="11"/>
  <c r="O978" i="11"/>
  <c r="O977" i="11"/>
  <c r="O976" i="11"/>
  <c r="O975" i="11"/>
  <c r="O974" i="11"/>
  <c r="O973" i="11"/>
  <c r="O972" i="11"/>
  <c r="O971" i="11"/>
  <c r="O970" i="11"/>
  <c r="O969" i="11"/>
  <c r="O968" i="11"/>
  <c r="O967" i="11"/>
  <c r="O966" i="11"/>
  <c r="O965" i="11"/>
  <c r="O964" i="11"/>
  <c r="O963" i="11"/>
  <c r="O962" i="11"/>
  <c r="O961" i="11"/>
  <c r="O960" i="11"/>
  <c r="O959" i="11"/>
  <c r="O958" i="11"/>
  <c r="O957" i="11"/>
  <c r="O956" i="11"/>
  <c r="O955" i="11"/>
  <c r="O954" i="11"/>
  <c r="O953" i="11"/>
  <c r="O952" i="11"/>
  <c r="O951" i="11"/>
  <c r="O950" i="11"/>
  <c r="O949" i="11"/>
  <c r="O948" i="11"/>
  <c r="O947" i="11"/>
  <c r="O946" i="11"/>
  <c r="O945" i="11"/>
  <c r="O944" i="11"/>
  <c r="O943" i="11"/>
  <c r="O942" i="11"/>
  <c r="O941" i="11"/>
  <c r="O940" i="11"/>
  <c r="O939" i="11"/>
  <c r="O938" i="11"/>
  <c r="O937" i="11"/>
  <c r="O936" i="11"/>
  <c r="O935" i="11"/>
  <c r="O934" i="11"/>
  <c r="O933" i="11"/>
  <c r="O932" i="11"/>
  <c r="O931" i="11"/>
  <c r="O930" i="11"/>
  <c r="O929" i="11"/>
  <c r="O928" i="11"/>
  <c r="O927" i="11"/>
  <c r="O926" i="11"/>
  <c r="O925" i="11"/>
  <c r="O924" i="11"/>
  <c r="O923" i="11"/>
  <c r="O922" i="11"/>
  <c r="O921" i="11"/>
  <c r="O920" i="11"/>
  <c r="O919" i="11"/>
  <c r="O918" i="11"/>
  <c r="O917" i="11"/>
  <c r="O916" i="11"/>
  <c r="O915" i="11"/>
  <c r="O914" i="11"/>
  <c r="O913" i="11"/>
  <c r="O912" i="11"/>
  <c r="O911" i="11"/>
  <c r="O910" i="11"/>
  <c r="O909" i="11"/>
  <c r="O908" i="11"/>
  <c r="O907" i="11"/>
  <c r="O906" i="11"/>
  <c r="O905" i="11"/>
  <c r="O904" i="11"/>
  <c r="O903" i="11"/>
  <c r="O902" i="11"/>
  <c r="O901" i="11"/>
  <c r="O900" i="11"/>
  <c r="O899" i="11"/>
  <c r="O898" i="11"/>
  <c r="O897" i="11"/>
  <c r="O896" i="11"/>
  <c r="O895" i="11"/>
  <c r="O894" i="11"/>
  <c r="O893" i="11"/>
  <c r="O892" i="11"/>
  <c r="O891" i="11"/>
  <c r="O890" i="11"/>
  <c r="O889" i="11"/>
  <c r="O888" i="11"/>
  <c r="O887" i="11"/>
  <c r="O886" i="11"/>
  <c r="O885" i="11"/>
  <c r="O884" i="11"/>
  <c r="O883" i="11"/>
  <c r="O882" i="11"/>
  <c r="O881" i="11"/>
  <c r="O880" i="11"/>
  <c r="O879" i="11"/>
  <c r="O878" i="11"/>
  <c r="O877" i="11"/>
  <c r="O876" i="11"/>
  <c r="O875" i="11"/>
  <c r="O874" i="11"/>
  <c r="O873" i="11"/>
  <c r="O872" i="11"/>
  <c r="O871" i="11"/>
  <c r="O870" i="11"/>
  <c r="O869" i="11"/>
  <c r="O868" i="11"/>
  <c r="O867" i="11"/>
  <c r="O866" i="11"/>
  <c r="O865" i="11"/>
  <c r="O864" i="11"/>
  <c r="O863" i="11"/>
  <c r="O862" i="11"/>
  <c r="O861" i="11"/>
  <c r="O860" i="11"/>
  <c r="O859" i="11"/>
  <c r="O858" i="11"/>
  <c r="O857" i="11"/>
  <c r="O856" i="11"/>
  <c r="O855" i="11"/>
  <c r="O854" i="11"/>
  <c r="O853" i="11"/>
  <c r="O852" i="11"/>
  <c r="O851" i="11"/>
  <c r="O850" i="11"/>
  <c r="O849" i="11"/>
  <c r="O848" i="11"/>
  <c r="O847" i="11"/>
  <c r="O846" i="11"/>
  <c r="O845" i="11"/>
  <c r="O844" i="11"/>
  <c r="O843" i="11"/>
  <c r="O842" i="11"/>
  <c r="O841" i="11"/>
  <c r="O840" i="11"/>
  <c r="O839" i="11"/>
  <c r="O838" i="11"/>
  <c r="O837" i="11"/>
  <c r="O836" i="11"/>
  <c r="O835" i="11"/>
  <c r="O834" i="11"/>
  <c r="O833" i="11"/>
  <c r="O832" i="11"/>
  <c r="O831" i="11"/>
  <c r="O830" i="11"/>
  <c r="O829" i="11"/>
  <c r="O828" i="11"/>
  <c r="O827" i="11"/>
  <c r="O826" i="11"/>
  <c r="O825" i="11"/>
  <c r="O824" i="11"/>
  <c r="O823" i="11"/>
  <c r="O822" i="11"/>
  <c r="O821" i="11"/>
  <c r="O820" i="11"/>
  <c r="O819" i="11"/>
  <c r="O818" i="11"/>
  <c r="O817" i="11"/>
  <c r="O816" i="11"/>
  <c r="O815" i="11"/>
  <c r="O814" i="11"/>
  <c r="O813" i="11"/>
  <c r="O812" i="11"/>
  <c r="O811" i="11"/>
  <c r="O810" i="11"/>
  <c r="O809" i="11"/>
  <c r="O808" i="11"/>
  <c r="O807" i="11"/>
  <c r="O806" i="11"/>
  <c r="O805" i="11"/>
  <c r="O804" i="11"/>
  <c r="O803" i="11"/>
  <c r="O802" i="11"/>
  <c r="O801" i="11"/>
  <c r="O800" i="11"/>
  <c r="O799" i="11"/>
  <c r="O798" i="11"/>
  <c r="O797" i="11"/>
  <c r="O796" i="11"/>
  <c r="O795" i="11"/>
  <c r="O794" i="11"/>
  <c r="O793" i="11"/>
  <c r="O792" i="11"/>
  <c r="O791" i="11"/>
  <c r="O790" i="11"/>
  <c r="O789" i="11"/>
  <c r="O788" i="11"/>
  <c r="O787" i="11"/>
  <c r="O786" i="11"/>
  <c r="O785" i="11"/>
  <c r="O784" i="11"/>
  <c r="O783" i="11"/>
  <c r="O782" i="11"/>
  <c r="O781" i="11"/>
  <c r="O780" i="11"/>
  <c r="O779" i="11"/>
  <c r="O778" i="11"/>
  <c r="O777" i="11"/>
  <c r="O776" i="11"/>
  <c r="O775" i="11"/>
  <c r="O774" i="11"/>
  <c r="O773" i="11"/>
  <c r="O772" i="11"/>
  <c r="O771" i="11"/>
  <c r="O770" i="11"/>
  <c r="O769" i="11"/>
  <c r="O768" i="11"/>
  <c r="O767" i="11"/>
  <c r="O766" i="11"/>
  <c r="O765" i="11"/>
  <c r="O764" i="11"/>
  <c r="O763" i="11"/>
  <c r="O762" i="11"/>
  <c r="O761" i="11"/>
  <c r="O760" i="11"/>
  <c r="O759" i="11"/>
  <c r="O758" i="11"/>
  <c r="O757" i="11"/>
  <c r="O756" i="11"/>
  <c r="O755" i="11"/>
  <c r="O754" i="11"/>
  <c r="O753" i="11"/>
  <c r="O752" i="11"/>
  <c r="O751" i="11"/>
  <c r="O750" i="11"/>
  <c r="O749" i="11"/>
  <c r="O748" i="11"/>
  <c r="O747" i="11"/>
  <c r="O746" i="11"/>
  <c r="O745" i="11"/>
  <c r="O744" i="11"/>
  <c r="O743" i="11"/>
  <c r="O742" i="11"/>
  <c r="O741" i="11"/>
  <c r="O740" i="11"/>
  <c r="O739" i="11"/>
  <c r="O738" i="11"/>
  <c r="O737" i="11"/>
  <c r="O736" i="11"/>
  <c r="O735" i="11"/>
  <c r="O734" i="11"/>
  <c r="O733" i="11"/>
  <c r="O732" i="11"/>
  <c r="O731" i="11"/>
  <c r="O730" i="11"/>
  <c r="O729" i="11"/>
  <c r="O728" i="11"/>
  <c r="O727" i="11"/>
  <c r="O726" i="11"/>
  <c r="O725" i="11"/>
  <c r="O724" i="11"/>
  <c r="O723" i="11"/>
  <c r="O722" i="11"/>
  <c r="O721" i="11"/>
  <c r="O720" i="11"/>
  <c r="O719" i="11"/>
  <c r="O718" i="11"/>
  <c r="O717" i="11"/>
  <c r="O716" i="11"/>
  <c r="O715" i="11"/>
  <c r="O714" i="11"/>
  <c r="O713" i="11"/>
  <c r="O712" i="11"/>
  <c r="O711" i="11"/>
  <c r="O710" i="11"/>
  <c r="O709" i="11"/>
  <c r="O708" i="11"/>
  <c r="O707" i="11"/>
  <c r="O706" i="11"/>
  <c r="O705" i="11"/>
  <c r="O704" i="11"/>
  <c r="O703" i="11"/>
  <c r="O702" i="11"/>
  <c r="O701" i="11"/>
  <c r="O700" i="11"/>
  <c r="O699" i="11"/>
  <c r="O698" i="11"/>
  <c r="O697" i="11"/>
  <c r="O696" i="11"/>
  <c r="O695" i="11"/>
  <c r="O694" i="11"/>
  <c r="O693" i="11"/>
  <c r="O692" i="11"/>
  <c r="O691" i="11"/>
  <c r="O690" i="11"/>
  <c r="O689" i="11"/>
  <c r="O688" i="11"/>
  <c r="O687" i="11"/>
  <c r="O686" i="11"/>
  <c r="O685" i="11"/>
  <c r="O684" i="11"/>
  <c r="O683" i="11"/>
  <c r="O682" i="11"/>
  <c r="O681" i="11"/>
  <c r="O680" i="11"/>
  <c r="O679" i="11"/>
  <c r="O678" i="11"/>
  <c r="O677" i="11"/>
  <c r="O676" i="11"/>
  <c r="O675" i="11"/>
  <c r="O674" i="11"/>
  <c r="O673" i="11"/>
  <c r="O672" i="11"/>
  <c r="O671" i="11"/>
  <c r="O670" i="11"/>
  <c r="O669" i="11"/>
  <c r="O668" i="11"/>
  <c r="O667" i="11"/>
  <c r="O666" i="11"/>
  <c r="O665" i="11"/>
  <c r="O664" i="11"/>
  <c r="O663" i="11"/>
  <c r="O662" i="11"/>
  <c r="O661" i="11"/>
  <c r="O660" i="11"/>
  <c r="O659" i="11"/>
  <c r="O658" i="11"/>
  <c r="O657" i="11"/>
  <c r="O656" i="11"/>
  <c r="O655" i="11"/>
  <c r="O654" i="11"/>
  <c r="O653" i="11"/>
  <c r="O652" i="11"/>
  <c r="O651" i="11"/>
  <c r="O650" i="11"/>
  <c r="O649" i="11"/>
  <c r="O648" i="11"/>
  <c r="O647" i="11"/>
  <c r="O646" i="11"/>
  <c r="O645" i="11"/>
  <c r="O644" i="11"/>
  <c r="O643" i="11"/>
  <c r="O642" i="11"/>
  <c r="O641" i="11"/>
  <c r="O640" i="11"/>
  <c r="O639" i="11"/>
  <c r="O638" i="11"/>
  <c r="O637" i="11"/>
  <c r="O636" i="11"/>
  <c r="O635" i="11"/>
  <c r="O634" i="11"/>
  <c r="O633" i="11"/>
  <c r="O632" i="11"/>
  <c r="O631" i="11"/>
  <c r="O630" i="11"/>
  <c r="O629" i="11"/>
  <c r="O628" i="11"/>
  <c r="O627" i="11"/>
  <c r="O626" i="11"/>
  <c r="O625" i="11"/>
  <c r="O624" i="11"/>
  <c r="O623" i="11"/>
  <c r="O622" i="11"/>
  <c r="O621" i="11"/>
  <c r="O620" i="11"/>
  <c r="O619" i="11"/>
  <c r="O618" i="11"/>
  <c r="O617" i="11"/>
  <c r="O616" i="11"/>
  <c r="O615" i="11"/>
  <c r="O614" i="11"/>
  <c r="O613" i="11"/>
  <c r="O612" i="11"/>
  <c r="O611" i="11"/>
  <c r="O610" i="11"/>
  <c r="O609" i="11"/>
  <c r="O608" i="11"/>
  <c r="O607" i="11"/>
  <c r="O606" i="11"/>
  <c r="O605" i="11"/>
  <c r="O604" i="11"/>
  <c r="O603" i="11"/>
  <c r="O602" i="11"/>
  <c r="O601" i="11"/>
  <c r="O600" i="11"/>
  <c r="O599" i="11"/>
  <c r="O598" i="11"/>
  <c r="O597" i="11"/>
  <c r="O596" i="11"/>
  <c r="O595" i="11"/>
  <c r="O594" i="11"/>
  <c r="O593" i="11"/>
  <c r="O592" i="11"/>
  <c r="O591" i="11"/>
  <c r="O590" i="11"/>
  <c r="O589" i="11"/>
  <c r="O588" i="11"/>
  <c r="O587" i="11"/>
  <c r="O586" i="11"/>
  <c r="O585" i="11"/>
  <c r="O584" i="11"/>
  <c r="O583" i="11"/>
  <c r="O582" i="11"/>
  <c r="O581" i="11"/>
  <c r="O580" i="11"/>
  <c r="O579" i="11"/>
  <c r="O578" i="11"/>
  <c r="O577" i="11"/>
  <c r="O576" i="11"/>
  <c r="O575" i="11"/>
  <c r="O574" i="11"/>
  <c r="O573" i="11"/>
  <c r="O572" i="11"/>
  <c r="O571" i="11"/>
  <c r="O570" i="11"/>
  <c r="O569" i="11"/>
  <c r="O568" i="11"/>
  <c r="O567" i="11"/>
  <c r="O566" i="11"/>
  <c r="O565" i="11"/>
  <c r="O564" i="11"/>
  <c r="O563" i="11"/>
  <c r="O562" i="11"/>
  <c r="O561" i="11"/>
  <c r="O560" i="11"/>
  <c r="O559" i="11"/>
  <c r="O558" i="11"/>
  <c r="O557" i="11"/>
  <c r="O556" i="11"/>
  <c r="O555" i="11"/>
  <c r="O554" i="11"/>
  <c r="O553" i="11"/>
  <c r="O552" i="11"/>
  <c r="O551" i="11"/>
  <c r="O550" i="11"/>
  <c r="O549" i="11"/>
  <c r="O548" i="11"/>
  <c r="O547" i="11"/>
  <c r="O546" i="11"/>
  <c r="O545" i="11"/>
  <c r="O544" i="11"/>
  <c r="O543" i="11"/>
  <c r="O542" i="11"/>
  <c r="O541" i="11"/>
  <c r="O540" i="11"/>
  <c r="O539" i="11"/>
  <c r="O538" i="11"/>
  <c r="O537" i="11"/>
  <c r="O536" i="11"/>
  <c r="O535" i="11"/>
  <c r="O534" i="11"/>
  <c r="O533" i="11"/>
  <c r="O532" i="11"/>
  <c r="O531" i="11"/>
  <c r="O530" i="11"/>
  <c r="O529" i="11"/>
  <c r="O528" i="11"/>
  <c r="O527" i="11"/>
  <c r="O526" i="11"/>
  <c r="O525" i="11"/>
  <c r="O524" i="11"/>
  <c r="O523" i="11"/>
  <c r="O522" i="11"/>
  <c r="O521" i="11"/>
  <c r="O520" i="11"/>
  <c r="O519" i="11"/>
  <c r="O518" i="11"/>
  <c r="O517" i="11"/>
  <c r="O516" i="11"/>
  <c r="O515" i="11"/>
  <c r="O514" i="11"/>
  <c r="O513" i="11"/>
  <c r="O512" i="11"/>
  <c r="O511" i="11"/>
  <c r="O510" i="11"/>
  <c r="O509" i="11"/>
  <c r="O508" i="11"/>
  <c r="O507" i="11"/>
  <c r="O506" i="11"/>
  <c r="O505" i="11"/>
  <c r="O504" i="11"/>
  <c r="O503" i="11"/>
  <c r="O502" i="11"/>
  <c r="O501" i="11"/>
  <c r="O500" i="11"/>
  <c r="O499" i="11"/>
  <c r="O498" i="11"/>
  <c r="O497" i="11"/>
  <c r="O496" i="11"/>
  <c r="O495" i="11"/>
  <c r="O494" i="11"/>
  <c r="O493" i="11"/>
  <c r="O492" i="11"/>
  <c r="O491" i="11"/>
  <c r="O490" i="11"/>
  <c r="O489" i="11"/>
  <c r="O488" i="11"/>
  <c r="O487" i="11"/>
  <c r="O486" i="11"/>
  <c r="O485" i="11"/>
  <c r="O484" i="11"/>
  <c r="O483" i="11"/>
  <c r="O482" i="11"/>
  <c r="O481" i="11"/>
  <c r="O480" i="11"/>
  <c r="O479" i="11"/>
  <c r="O478" i="11"/>
  <c r="O477" i="11"/>
  <c r="O476" i="11"/>
  <c r="O475" i="11"/>
  <c r="O474" i="11"/>
  <c r="O473" i="11"/>
  <c r="O472" i="11"/>
  <c r="O471" i="11"/>
  <c r="O470" i="11"/>
  <c r="O469" i="11"/>
  <c r="O468" i="11"/>
  <c r="O467" i="11"/>
  <c r="O466" i="11"/>
  <c r="O465" i="11"/>
  <c r="O464" i="11"/>
  <c r="O463" i="11"/>
  <c r="O462" i="11"/>
  <c r="O461" i="11"/>
  <c r="O460" i="11"/>
  <c r="O459" i="11"/>
  <c r="O458" i="11"/>
  <c r="O457" i="11"/>
  <c r="O456" i="11"/>
  <c r="O455" i="11"/>
  <c r="O454" i="11"/>
  <c r="O453" i="11"/>
  <c r="O452" i="11"/>
  <c r="O451" i="11"/>
  <c r="O450" i="11"/>
  <c r="O449" i="11"/>
  <c r="O448" i="11"/>
  <c r="O447" i="11"/>
  <c r="O446" i="11"/>
  <c r="O445" i="11"/>
  <c r="O444" i="11"/>
  <c r="O443" i="11"/>
  <c r="O442" i="11"/>
  <c r="O441" i="11"/>
  <c r="O440" i="11"/>
  <c r="O439" i="11"/>
  <c r="O438" i="11"/>
  <c r="O437" i="11"/>
  <c r="O436" i="11"/>
  <c r="O435" i="11"/>
  <c r="O434" i="11"/>
  <c r="O433" i="11"/>
  <c r="O432" i="11"/>
  <c r="O431" i="11"/>
  <c r="O430" i="11"/>
  <c r="O429" i="11"/>
  <c r="O428" i="11"/>
  <c r="O427" i="11"/>
  <c r="O426" i="11"/>
  <c r="O425" i="11"/>
  <c r="O424" i="11"/>
  <c r="O423" i="11"/>
  <c r="O422" i="11"/>
  <c r="O421" i="11"/>
  <c r="O420" i="11"/>
  <c r="O419" i="11"/>
  <c r="O418" i="11"/>
  <c r="O417" i="11"/>
  <c r="O416" i="11"/>
  <c r="O415" i="11"/>
  <c r="O414" i="11"/>
  <c r="O413" i="11"/>
  <c r="O412" i="11"/>
  <c r="O411" i="11"/>
  <c r="O410" i="11"/>
  <c r="O409" i="11"/>
  <c r="O408" i="11"/>
  <c r="O407" i="11"/>
  <c r="O406" i="11"/>
  <c r="O405" i="11"/>
  <c r="O404" i="11"/>
  <c r="O403" i="11"/>
  <c r="O402" i="11"/>
  <c r="O401" i="11"/>
  <c r="O400" i="11"/>
  <c r="O399" i="11"/>
  <c r="O398" i="11"/>
  <c r="O397" i="11"/>
  <c r="O396" i="11"/>
  <c r="O395" i="11"/>
  <c r="O394" i="11"/>
  <c r="O393" i="11"/>
  <c r="O392" i="11"/>
  <c r="O391" i="11"/>
  <c r="O390" i="11"/>
  <c r="O389" i="11"/>
  <c r="O388" i="11"/>
  <c r="O387" i="11"/>
  <c r="O386" i="11"/>
  <c r="O385" i="11"/>
  <c r="O384" i="11"/>
  <c r="O383" i="11"/>
  <c r="O382" i="11"/>
  <c r="O381" i="11"/>
  <c r="O380" i="11"/>
  <c r="O379" i="11"/>
  <c r="O378" i="11"/>
  <c r="O377" i="11"/>
  <c r="O376" i="11"/>
  <c r="O375" i="11"/>
  <c r="O374" i="11"/>
  <c r="O373" i="11"/>
  <c r="O372" i="11"/>
  <c r="O371" i="11"/>
  <c r="O370" i="11"/>
  <c r="O369" i="11"/>
  <c r="O368" i="11"/>
  <c r="O367" i="11"/>
  <c r="O366" i="11"/>
  <c r="O365" i="11"/>
  <c r="O364" i="11"/>
  <c r="O363" i="11"/>
  <c r="O362" i="11"/>
  <c r="O361" i="11"/>
  <c r="O360" i="11"/>
  <c r="O359" i="11"/>
  <c r="O358" i="11"/>
  <c r="O357" i="11"/>
  <c r="O356" i="11"/>
  <c r="O355" i="11"/>
  <c r="O354" i="11"/>
  <c r="O353" i="11"/>
  <c r="O352" i="11"/>
  <c r="O351" i="11"/>
  <c r="O350" i="11"/>
  <c r="O349" i="11"/>
  <c r="O348" i="11"/>
  <c r="O347" i="11"/>
  <c r="O346" i="11"/>
  <c r="O345" i="11"/>
  <c r="O344" i="11"/>
  <c r="O343" i="11"/>
  <c r="O342" i="11"/>
  <c r="O341" i="11"/>
  <c r="O340" i="11"/>
  <c r="O339" i="11"/>
  <c r="O338" i="11"/>
  <c r="O337" i="11"/>
  <c r="O336" i="11"/>
  <c r="O335" i="11"/>
  <c r="O334" i="11"/>
  <c r="O333" i="11"/>
  <c r="O332" i="11"/>
  <c r="O331" i="11"/>
  <c r="O330" i="11"/>
  <c r="O329" i="11"/>
  <c r="O328" i="11"/>
  <c r="O327" i="11"/>
  <c r="O326" i="11"/>
  <c r="O325" i="11"/>
  <c r="O324" i="11"/>
  <c r="O323" i="11"/>
  <c r="O322" i="11"/>
  <c r="O321" i="11"/>
  <c r="O320" i="11"/>
  <c r="O319" i="11"/>
  <c r="O318" i="11"/>
  <c r="O317" i="11"/>
  <c r="O316" i="11"/>
  <c r="O315" i="11"/>
  <c r="O314" i="11"/>
  <c r="O313" i="11"/>
  <c r="O312" i="11"/>
  <c r="O311" i="11"/>
  <c r="O310" i="11"/>
  <c r="O309" i="11"/>
  <c r="O308" i="11"/>
  <c r="O307" i="11"/>
  <c r="O306" i="11"/>
  <c r="O305" i="11"/>
  <c r="O304" i="11"/>
  <c r="O303" i="11"/>
  <c r="O302" i="11"/>
  <c r="O301" i="11"/>
  <c r="O300" i="11"/>
  <c r="O299" i="11"/>
  <c r="O298" i="11"/>
  <c r="O297" i="11"/>
  <c r="O296" i="11"/>
  <c r="O295" i="11"/>
  <c r="O294" i="11"/>
  <c r="O293" i="11"/>
  <c r="O292" i="11"/>
  <c r="O291" i="11"/>
  <c r="O290" i="11"/>
  <c r="O289" i="11"/>
  <c r="O288" i="11"/>
  <c r="O287" i="11"/>
  <c r="O286" i="11"/>
  <c r="O285" i="11"/>
  <c r="O284" i="11"/>
  <c r="O283" i="11"/>
  <c r="O282" i="11"/>
  <c r="O281" i="11"/>
  <c r="O280" i="11"/>
  <c r="O279" i="11"/>
  <c r="O278" i="11"/>
  <c r="O277" i="11"/>
  <c r="O276" i="11"/>
  <c r="O275" i="11"/>
  <c r="O274" i="11"/>
  <c r="O273" i="11"/>
  <c r="O272" i="11"/>
  <c r="O271" i="11"/>
  <c r="O270" i="11"/>
  <c r="O269" i="11"/>
  <c r="O268" i="11"/>
  <c r="O267" i="11"/>
  <c r="O266" i="11"/>
  <c r="O265" i="11"/>
  <c r="O264" i="11"/>
  <c r="O263" i="11"/>
  <c r="O262" i="11"/>
  <c r="O261" i="11"/>
  <c r="O260" i="11"/>
  <c r="O259" i="11"/>
  <c r="O258" i="11"/>
  <c r="O257" i="11"/>
  <c r="O256" i="11"/>
  <c r="O255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F31" i="7"/>
  <c r="F698" i="5" s="1"/>
  <c r="C941" i="9" s="1"/>
  <c r="F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0" i="7"/>
  <c r="R9" i="7"/>
  <c r="R8" i="7"/>
  <c r="R7" i="7"/>
  <c r="R6" i="7"/>
  <c r="R5" i="7"/>
  <c r="R4" i="7"/>
  <c r="R3" i="7"/>
  <c r="R2" i="7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M792" i="5"/>
  <c r="L792" i="5"/>
  <c r="E792" i="5"/>
  <c r="B1058" i="9" s="1"/>
  <c r="R529" i="5"/>
  <c r="D990" i="1" s="1"/>
  <c r="M529" i="5"/>
  <c r="L529" i="5"/>
  <c r="F529" i="5"/>
  <c r="C1057" i="9" s="1"/>
  <c r="E529" i="5"/>
  <c r="B1057" i="9" s="1"/>
  <c r="R528" i="5"/>
  <c r="D989" i="1" s="1"/>
  <c r="M528" i="5"/>
  <c r="L528" i="5"/>
  <c r="F528" i="5"/>
  <c r="C1056" i="9" s="1"/>
  <c r="E528" i="5"/>
  <c r="B1056" i="9" s="1"/>
  <c r="R527" i="5"/>
  <c r="D988" i="1" s="1"/>
  <c r="M527" i="5"/>
  <c r="L527" i="5"/>
  <c r="F527" i="5"/>
  <c r="C1055" i="9" s="1"/>
  <c r="E527" i="5"/>
  <c r="B1055" i="9" s="1"/>
  <c r="R614" i="5"/>
  <c r="D987" i="1" s="1"/>
  <c r="M614" i="5"/>
  <c r="L614" i="5"/>
  <c r="F614" i="5"/>
  <c r="C1054" i="9" s="1"/>
  <c r="E614" i="5"/>
  <c r="B1054" i="9" s="1"/>
  <c r="R90" i="5"/>
  <c r="D986" i="1" s="1"/>
  <c r="M90" i="5"/>
  <c r="L90" i="5"/>
  <c r="F90" i="5"/>
  <c r="C1053" i="9" s="1"/>
  <c r="E90" i="5"/>
  <c r="B1053" i="9" s="1"/>
  <c r="R32" i="5"/>
  <c r="D985" i="1" s="1"/>
  <c r="M32" i="5"/>
  <c r="L32" i="5"/>
  <c r="F32" i="5"/>
  <c r="C1052" i="9" s="1"/>
  <c r="E32" i="5"/>
  <c r="B1052" i="9" s="1"/>
  <c r="R756" i="5"/>
  <c r="M756" i="5"/>
  <c r="L756" i="5"/>
  <c r="F756" i="5"/>
  <c r="C296" i="9" s="1"/>
  <c r="E756" i="5"/>
  <c r="B296" i="9" s="1"/>
  <c r="R199" i="5"/>
  <c r="M199" i="5"/>
  <c r="L199" i="5"/>
  <c r="F199" i="5"/>
  <c r="C1051" i="9" s="1"/>
  <c r="E199" i="5"/>
  <c r="B1051" i="9" s="1"/>
  <c r="R148" i="5"/>
  <c r="D982" i="1" s="1"/>
  <c r="M148" i="5"/>
  <c r="L148" i="5"/>
  <c r="E148" i="5"/>
  <c r="B1050" i="9" s="1"/>
  <c r="R243" i="5"/>
  <c r="M243" i="5"/>
  <c r="L243" i="5"/>
  <c r="F243" i="5"/>
  <c r="C1049" i="9" s="1"/>
  <c r="E243" i="5"/>
  <c r="B1049" i="9" s="1"/>
  <c r="R392" i="5"/>
  <c r="M392" i="5"/>
  <c r="L392" i="5"/>
  <c r="E392" i="5"/>
  <c r="B345" i="9" s="1"/>
  <c r="R705" i="5"/>
  <c r="D979" i="1" s="1"/>
  <c r="M705" i="5"/>
  <c r="L705" i="5"/>
  <c r="E705" i="5"/>
  <c r="B1048" i="9" s="1"/>
  <c r="R662" i="5"/>
  <c r="D978" i="1" s="1"/>
  <c r="M662" i="5"/>
  <c r="L662" i="5"/>
  <c r="E662" i="5"/>
  <c r="B1047" i="9" s="1"/>
  <c r="R201" i="5"/>
  <c r="M201" i="5"/>
  <c r="L201" i="5"/>
  <c r="F201" i="5"/>
  <c r="C1046" i="9" s="1"/>
  <c r="E201" i="5"/>
  <c r="B1046" i="9" s="1"/>
  <c r="R596" i="5"/>
  <c r="D976" i="1" s="1"/>
  <c r="M596" i="5"/>
  <c r="L596" i="5"/>
  <c r="E596" i="5"/>
  <c r="B1045" i="9" s="1"/>
  <c r="D975" i="1"/>
  <c r="B1044" i="9"/>
  <c r="R581" i="5"/>
  <c r="D974" i="1" s="1"/>
  <c r="M581" i="5"/>
  <c r="L581" i="5"/>
  <c r="E581" i="5"/>
  <c r="B1043" i="9" s="1"/>
  <c r="R579" i="5"/>
  <c r="D973" i="1" s="1"/>
  <c r="M579" i="5"/>
  <c r="L579" i="5"/>
  <c r="E579" i="5"/>
  <c r="B1042" i="9" s="1"/>
  <c r="R196" i="5"/>
  <c r="D972" i="1" s="1"/>
  <c r="M196" i="5"/>
  <c r="L196" i="5"/>
  <c r="E196" i="5"/>
  <c r="B1041" i="9" s="1"/>
  <c r="R802" i="5"/>
  <c r="D971" i="1" s="1"/>
  <c r="M802" i="5"/>
  <c r="L802" i="5"/>
  <c r="E802" i="5"/>
  <c r="B1040" i="9" s="1"/>
  <c r="R118" i="5"/>
  <c r="D970" i="1" s="1"/>
  <c r="M118" i="5"/>
  <c r="L118" i="5"/>
  <c r="E118" i="5"/>
  <c r="B1039" i="9" s="1"/>
  <c r="M302" i="5"/>
  <c r="L302" i="5"/>
  <c r="F302" i="5"/>
  <c r="C1038" i="9" s="1"/>
  <c r="E302" i="5"/>
  <c r="B1038" i="9" s="1"/>
  <c r="R109" i="5"/>
  <c r="M109" i="5"/>
  <c r="L109" i="5"/>
  <c r="F109" i="5"/>
  <c r="C1037" i="9" s="1"/>
  <c r="E109" i="5"/>
  <c r="B1037" i="9" s="1"/>
  <c r="R625" i="5"/>
  <c r="D967" i="1" s="1"/>
  <c r="M625" i="5"/>
  <c r="L625" i="5"/>
  <c r="E625" i="5"/>
  <c r="B1036" i="9" s="1"/>
  <c r="R93" i="5"/>
  <c r="D966" i="1" s="1"/>
  <c r="M93" i="5"/>
  <c r="L93" i="5"/>
  <c r="F93" i="5"/>
  <c r="C1035" i="9" s="1"/>
  <c r="E93" i="5"/>
  <c r="B1035" i="9" s="1"/>
  <c r="R787" i="5"/>
  <c r="D965" i="1" s="1"/>
  <c r="M787" i="5"/>
  <c r="L787" i="5"/>
  <c r="E787" i="5"/>
  <c r="B1034" i="9" s="1"/>
  <c r="R530" i="5"/>
  <c r="M530" i="5"/>
  <c r="L530" i="5"/>
  <c r="F530" i="5"/>
  <c r="C1033" i="9" s="1"/>
  <c r="E530" i="5"/>
  <c r="B1033" i="9" s="1"/>
  <c r="R378" i="5"/>
  <c r="D963" i="1" s="1"/>
  <c r="M378" i="5"/>
  <c r="L378" i="5"/>
  <c r="E378" i="5"/>
  <c r="B1032" i="9" s="1"/>
  <c r="R307" i="5"/>
  <c r="M307" i="5"/>
  <c r="L307" i="5"/>
  <c r="F307" i="5"/>
  <c r="C1031" i="9" s="1"/>
  <c r="E307" i="5"/>
  <c r="B1031" i="9" s="1"/>
  <c r="R133" i="5"/>
  <c r="M133" i="5"/>
  <c r="L133" i="5"/>
  <c r="F133" i="5"/>
  <c r="C1030" i="9" s="1"/>
  <c r="E133" i="5"/>
  <c r="B1030" i="9" s="1"/>
  <c r="R788" i="5"/>
  <c r="D960" i="1" s="1"/>
  <c r="M788" i="5"/>
  <c r="L788" i="5"/>
  <c r="E788" i="5"/>
  <c r="B1029" i="9" s="1"/>
  <c r="R176" i="5"/>
  <c r="M176" i="5"/>
  <c r="L176" i="5"/>
  <c r="F176" i="5"/>
  <c r="C1028" i="9" s="1"/>
  <c r="E176" i="5"/>
  <c r="B1028" i="9" s="1"/>
  <c r="R15" i="5"/>
  <c r="M15" i="5"/>
  <c r="L15" i="5"/>
  <c r="F15" i="5"/>
  <c r="C1027" i="9" s="1"/>
  <c r="E15" i="5"/>
  <c r="B1027" i="9" s="1"/>
  <c r="R617" i="5"/>
  <c r="M617" i="5"/>
  <c r="L617" i="5"/>
  <c r="F617" i="5"/>
  <c r="C1026" i="9" s="1"/>
  <c r="E617" i="5"/>
  <c r="B1026" i="9" s="1"/>
  <c r="R665" i="5"/>
  <c r="M665" i="5"/>
  <c r="L665" i="5"/>
  <c r="F665" i="5"/>
  <c r="C1025" i="9" s="1"/>
  <c r="E665" i="5"/>
  <c r="B1025" i="9" s="1"/>
  <c r="R349" i="5"/>
  <c r="D955" i="1" s="1"/>
  <c r="M349" i="5"/>
  <c r="L349" i="5"/>
  <c r="E349" i="5"/>
  <c r="B1024" i="9" s="1"/>
  <c r="R245" i="5"/>
  <c r="D954" i="1" s="1"/>
  <c r="M245" i="5"/>
  <c r="L245" i="5"/>
  <c r="F245" i="5"/>
  <c r="C1023" i="9" s="1"/>
  <c r="E245" i="5"/>
  <c r="B1023" i="9" s="1"/>
  <c r="R203" i="5"/>
  <c r="M203" i="5"/>
  <c r="L203" i="5"/>
  <c r="F203" i="5"/>
  <c r="C1022" i="9" s="1"/>
  <c r="E203" i="5"/>
  <c r="B1022" i="9" s="1"/>
  <c r="R452" i="5"/>
  <c r="M452" i="5"/>
  <c r="L452" i="5"/>
  <c r="F452" i="5"/>
  <c r="C1021" i="9" s="1"/>
  <c r="E452" i="5"/>
  <c r="B1021" i="9" s="1"/>
  <c r="R69" i="5"/>
  <c r="M69" i="5"/>
  <c r="L69" i="5"/>
  <c r="F69" i="5"/>
  <c r="C1020" i="9" s="1"/>
  <c r="E69" i="5"/>
  <c r="B1020" i="9" s="1"/>
  <c r="R687" i="5"/>
  <c r="D950" i="1" s="1"/>
  <c r="M687" i="5"/>
  <c r="L687" i="5"/>
  <c r="E687" i="5"/>
  <c r="B1019" i="9" s="1"/>
  <c r="R395" i="5"/>
  <c r="M395" i="5"/>
  <c r="L395" i="5"/>
  <c r="F395" i="5"/>
  <c r="C1018" i="9" s="1"/>
  <c r="E395" i="5"/>
  <c r="B1018" i="9" s="1"/>
  <c r="R515" i="5"/>
  <c r="M515" i="5"/>
  <c r="L515" i="5"/>
  <c r="F515" i="5"/>
  <c r="C1017" i="9" s="1"/>
  <c r="E515" i="5"/>
  <c r="B1017" i="9" s="1"/>
  <c r="R655" i="5"/>
  <c r="M655" i="5"/>
  <c r="L655" i="5"/>
  <c r="F655" i="5"/>
  <c r="C1016" i="9" s="1"/>
  <c r="E655" i="5"/>
  <c r="B1016" i="9" s="1"/>
  <c r="R259" i="5"/>
  <c r="M259" i="5"/>
  <c r="L259" i="5"/>
  <c r="F259" i="5"/>
  <c r="C1015" i="9" s="1"/>
  <c r="E259" i="5"/>
  <c r="B1015" i="9" s="1"/>
  <c r="R597" i="5"/>
  <c r="D945" i="1" s="1"/>
  <c r="M597" i="5"/>
  <c r="L597" i="5"/>
  <c r="E597" i="5"/>
  <c r="B1014" i="9" s="1"/>
  <c r="R357" i="5"/>
  <c r="M357" i="5"/>
  <c r="L357" i="5"/>
  <c r="F357" i="5"/>
  <c r="C1013" i="9" s="1"/>
  <c r="E357" i="5"/>
  <c r="B1013" i="9" s="1"/>
  <c r="R526" i="5"/>
  <c r="D943" i="1" s="1"/>
  <c r="M526" i="5"/>
  <c r="L526" i="5"/>
  <c r="F526" i="5"/>
  <c r="C1012" i="9" s="1"/>
  <c r="E526" i="5"/>
  <c r="B1012" i="9" s="1"/>
  <c r="R500" i="5"/>
  <c r="M500" i="5"/>
  <c r="L500" i="5"/>
  <c r="F500" i="5"/>
  <c r="C1011" i="9" s="1"/>
  <c r="E500" i="5"/>
  <c r="B1011" i="9" s="1"/>
  <c r="R333" i="5"/>
  <c r="D941" i="1" s="1"/>
  <c r="M333" i="5"/>
  <c r="L333" i="5"/>
  <c r="E333" i="5"/>
  <c r="B1010" i="9" s="1"/>
  <c r="R686" i="5"/>
  <c r="D940" i="1" s="1"/>
  <c r="M686" i="5"/>
  <c r="L686" i="5"/>
  <c r="E686" i="5"/>
  <c r="B1009" i="9" s="1"/>
  <c r="R365" i="5"/>
  <c r="D939" i="1" s="1"/>
  <c r="M365" i="5"/>
  <c r="L365" i="5"/>
  <c r="F365" i="5"/>
  <c r="C1008" i="9" s="1"/>
  <c r="E365" i="5"/>
  <c r="B1008" i="9" s="1"/>
  <c r="R6" i="5"/>
  <c r="D938" i="1" s="1"/>
  <c r="M6" i="5"/>
  <c r="L6" i="5"/>
  <c r="E6" i="5"/>
  <c r="B1007" i="9" s="1"/>
  <c r="R91" i="5"/>
  <c r="M91" i="5"/>
  <c r="L91" i="5"/>
  <c r="F91" i="5"/>
  <c r="C1006" i="9" s="1"/>
  <c r="E91" i="5"/>
  <c r="B1006" i="9" s="1"/>
  <c r="R658" i="5"/>
  <c r="M658" i="5"/>
  <c r="L658" i="5"/>
  <c r="F658" i="5"/>
  <c r="C1005" i="9" s="1"/>
  <c r="E658" i="5"/>
  <c r="B1005" i="9" s="1"/>
  <c r="R623" i="5"/>
  <c r="D935" i="1" s="1"/>
  <c r="M623" i="5"/>
  <c r="L623" i="5"/>
  <c r="E623" i="5"/>
  <c r="B1004" i="9" s="1"/>
  <c r="R723" i="5"/>
  <c r="D934" i="1" s="1"/>
  <c r="M723" i="5"/>
  <c r="L723" i="5"/>
  <c r="E723" i="5"/>
  <c r="B1003" i="9" s="1"/>
  <c r="R673" i="5"/>
  <c r="D933" i="1" s="1"/>
  <c r="M673" i="5"/>
  <c r="L673" i="5"/>
  <c r="F673" i="5"/>
  <c r="C1002" i="9" s="1"/>
  <c r="E673" i="5"/>
  <c r="B1002" i="9" s="1"/>
  <c r="R18" i="5"/>
  <c r="D932" i="1" s="1"/>
  <c r="M18" i="5"/>
  <c r="L18" i="5"/>
  <c r="E18" i="5"/>
  <c r="B1001" i="9" s="1"/>
  <c r="R542" i="5"/>
  <c r="D931" i="1" s="1"/>
  <c r="M542" i="5"/>
  <c r="L542" i="5"/>
  <c r="E542" i="5"/>
  <c r="B1000" i="9" s="1"/>
  <c r="R328" i="5"/>
  <c r="D930" i="1" s="1"/>
  <c r="M328" i="5"/>
  <c r="L328" i="5"/>
  <c r="F328" i="5"/>
  <c r="C999" i="9" s="1"/>
  <c r="E328" i="5"/>
  <c r="B999" i="9" s="1"/>
  <c r="R139" i="5"/>
  <c r="M139" i="5"/>
  <c r="L139" i="5"/>
  <c r="F139" i="5"/>
  <c r="C998" i="9" s="1"/>
  <c r="E139" i="5"/>
  <c r="B998" i="9" s="1"/>
  <c r="R171" i="5"/>
  <c r="D928" i="1" s="1"/>
  <c r="M171" i="5"/>
  <c r="L171" i="5"/>
  <c r="F171" i="5"/>
  <c r="C997" i="9" s="1"/>
  <c r="E171" i="5"/>
  <c r="B997" i="9" s="1"/>
  <c r="R143" i="5"/>
  <c r="M143" i="5"/>
  <c r="L143" i="5"/>
  <c r="F143" i="5"/>
  <c r="C995" i="9" s="1"/>
  <c r="E143" i="5"/>
  <c r="B995" i="9" s="1"/>
  <c r="R27" i="5"/>
  <c r="D925" i="1" s="1"/>
  <c r="M27" i="5"/>
  <c r="L27" i="5"/>
  <c r="E27" i="5"/>
  <c r="B994" i="9" s="1"/>
  <c r="R492" i="5"/>
  <c r="M492" i="5"/>
  <c r="L492" i="5"/>
  <c r="F492" i="5"/>
  <c r="C993" i="9" s="1"/>
  <c r="E492" i="5"/>
  <c r="B993" i="9" s="1"/>
  <c r="R497" i="5"/>
  <c r="M497" i="5"/>
  <c r="L497" i="5"/>
  <c r="F497" i="5"/>
  <c r="C996" i="9" s="1"/>
  <c r="E497" i="5"/>
  <c r="B996" i="9" s="1"/>
  <c r="R633" i="5"/>
  <c r="D923" i="1" s="1"/>
  <c r="M633" i="5"/>
  <c r="L633" i="5"/>
  <c r="E633" i="5"/>
  <c r="B992" i="9" s="1"/>
  <c r="C991" i="9"/>
  <c r="B991" i="9"/>
  <c r="D921" i="1"/>
  <c r="B990" i="9"/>
  <c r="R60" i="5"/>
  <c r="D920" i="1" s="1"/>
  <c r="M60" i="5"/>
  <c r="L60" i="5"/>
  <c r="F60" i="5"/>
  <c r="C989" i="9" s="1"/>
  <c r="E60" i="5"/>
  <c r="B989" i="9" s="1"/>
  <c r="R795" i="5"/>
  <c r="D919" i="1" s="1"/>
  <c r="M795" i="5"/>
  <c r="L795" i="5"/>
  <c r="F795" i="5"/>
  <c r="C988" i="9" s="1"/>
  <c r="E795" i="5"/>
  <c r="B988" i="9" s="1"/>
  <c r="R299" i="5"/>
  <c r="D918" i="1" s="1"/>
  <c r="M299" i="5"/>
  <c r="F3" i="12" s="1"/>
  <c r="G3" i="12" s="1"/>
  <c r="L299" i="5"/>
  <c r="F299" i="5"/>
  <c r="C987" i="9" s="1"/>
  <c r="E299" i="5"/>
  <c r="B987" i="9" s="1"/>
  <c r="R735" i="5"/>
  <c r="M735" i="5"/>
  <c r="L735" i="5"/>
  <c r="F735" i="5"/>
  <c r="C986" i="9" s="1"/>
  <c r="E735" i="5"/>
  <c r="B986" i="9" s="1"/>
  <c r="R210" i="5"/>
  <c r="D916" i="1" s="1"/>
  <c r="M210" i="5"/>
  <c r="L210" i="5"/>
  <c r="E210" i="5"/>
  <c r="B985" i="9" s="1"/>
  <c r="R654" i="5"/>
  <c r="M654" i="5"/>
  <c r="L654" i="5"/>
  <c r="F654" i="5"/>
  <c r="C984" i="9" s="1"/>
  <c r="E654" i="5"/>
  <c r="B984" i="9" s="1"/>
  <c r="R734" i="5"/>
  <c r="D914" i="1" s="1"/>
  <c r="M734" i="5"/>
  <c r="L734" i="5"/>
  <c r="F734" i="5"/>
  <c r="C983" i="9" s="1"/>
  <c r="E734" i="5"/>
  <c r="B983" i="9" s="1"/>
  <c r="R595" i="5"/>
  <c r="D913" i="1" s="1"/>
  <c r="M595" i="5"/>
  <c r="L595" i="5"/>
  <c r="E595" i="5"/>
  <c r="B982" i="9" s="1"/>
  <c r="R419" i="5"/>
  <c r="D912" i="1" s="1"/>
  <c r="M419" i="5"/>
  <c r="L419" i="5"/>
  <c r="E419" i="5"/>
  <c r="B981" i="9" s="1"/>
  <c r="R728" i="5"/>
  <c r="D911" i="1" s="1"/>
  <c r="M728" i="5"/>
  <c r="L728" i="5"/>
  <c r="F728" i="5"/>
  <c r="C980" i="9" s="1"/>
  <c r="E728" i="5"/>
  <c r="B980" i="9" s="1"/>
  <c r="R379" i="5"/>
  <c r="D910" i="1" s="1"/>
  <c r="M379" i="5"/>
  <c r="L379" i="5"/>
  <c r="E379" i="5"/>
  <c r="B979" i="9" s="1"/>
  <c r="R158" i="5"/>
  <c r="D909" i="1" s="1"/>
  <c r="M158" i="5"/>
  <c r="L158" i="5"/>
  <c r="E158" i="5"/>
  <c r="B978" i="9" s="1"/>
  <c r="R4" i="5"/>
  <c r="D908" i="1" s="1"/>
  <c r="M4" i="5"/>
  <c r="L4" i="5"/>
  <c r="E4" i="5"/>
  <c r="B977" i="9" s="1"/>
  <c r="R806" i="5"/>
  <c r="M806" i="5"/>
  <c r="L806" i="5"/>
  <c r="F806" i="5"/>
  <c r="C976" i="9" s="1"/>
  <c r="E806" i="5"/>
  <c r="B976" i="9" s="1"/>
  <c r="R590" i="5"/>
  <c r="D906" i="1" s="1"/>
  <c r="M590" i="5"/>
  <c r="L590" i="5"/>
  <c r="F590" i="5"/>
  <c r="C975" i="9" s="1"/>
  <c r="E590" i="5"/>
  <c r="B975" i="9" s="1"/>
  <c r="R145" i="5"/>
  <c r="D905" i="1" s="1"/>
  <c r="M145" i="5"/>
  <c r="L145" i="5"/>
  <c r="E145" i="5"/>
  <c r="B974" i="9" s="1"/>
  <c r="R387" i="5"/>
  <c r="D904" i="1" s="1"/>
  <c r="M387" i="5"/>
  <c r="L387" i="5"/>
  <c r="E387" i="5"/>
  <c r="B973" i="9" s="1"/>
  <c r="R646" i="5"/>
  <c r="D903" i="1" s="1"/>
  <c r="M646" i="5"/>
  <c r="L646" i="5"/>
  <c r="E646" i="5"/>
  <c r="B972" i="9" s="1"/>
  <c r="R620" i="5"/>
  <c r="D902" i="1" s="1"/>
  <c r="M620" i="5"/>
  <c r="L620" i="5"/>
  <c r="E620" i="5"/>
  <c r="B971" i="9" s="1"/>
  <c r="R690" i="5"/>
  <c r="D901" i="1" s="1"/>
  <c r="M690" i="5"/>
  <c r="L690" i="5"/>
  <c r="E690" i="5"/>
  <c r="B970" i="9" s="1"/>
  <c r="R68" i="5"/>
  <c r="D900" i="1" s="1"/>
  <c r="M68" i="5"/>
  <c r="L68" i="5"/>
  <c r="E68" i="5"/>
  <c r="B969" i="9" s="1"/>
  <c r="R549" i="5"/>
  <c r="D899" i="1" s="1"/>
  <c r="M549" i="5"/>
  <c r="L549" i="5"/>
  <c r="E549" i="5"/>
  <c r="B968" i="9" s="1"/>
  <c r="R382" i="5"/>
  <c r="D898" i="1" s="1"/>
  <c r="M382" i="5"/>
  <c r="L382" i="5"/>
  <c r="E382" i="5"/>
  <c r="B967" i="9" s="1"/>
  <c r="R598" i="5"/>
  <c r="D897" i="1" s="1"/>
  <c r="M598" i="5"/>
  <c r="L598" i="5"/>
  <c r="E598" i="5"/>
  <c r="B966" i="9" s="1"/>
  <c r="R593" i="5"/>
  <c r="D896" i="1" s="1"/>
  <c r="M593" i="5"/>
  <c r="L593" i="5"/>
  <c r="E593" i="5"/>
  <c r="B965" i="9" s="1"/>
  <c r="R238" i="5"/>
  <c r="M238" i="5"/>
  <c r="L238" i="5"/>
  <c r="F238" i="5"/>
  <c r="C964" i="9" s="1"/>
  <c r="E238" i="5"/>
  <c r="B964" i="9" s="1"/>
  <c r="R622" i="5"/>
  <c r="D894" i="1" s="1"/>
  <c r="M622" i="5"/>
  <c r="L622" i="5"/>
  <c r="E622" i="5"/>
  <c r="B963" i="9" s="1"/>
  <c r="R286" i="5"/>
  <c r="D893" i="1" s="1"/>
  <c r="M286" i="5"/>
  <c r="L286" i="5"/>
  <c r="E286" i="5"/>
  <c r="B962" i="9" s="1"/>
  <c r="R798" i="5"/>
  <c r="D892" i="1" s="1"/>
  <c r="M798" i="5"/>
  <c r="L798" i="5"/>
  <c r="F798" i="5"/>
  <c r="C961" i="9" s="1"/>
  <c r="E798" i="5"/>
  <c r="B961" i="9" s="1"/>
  <c r="R128" i="5"/>
  <c r="D891" i="1" s="1"/>
  <c r="M128" i="5"/>
  <c r="L128" i="5"/>
  <c r="F128" i="5"/>
  <c r="C960" i="9" s="1"/>
  <c r="E128" i="5"/>
  <c r="B960" i="9" s="1"/>
  <c r="R800" i="5"/>
  <c r="D890" i="1" s="1"/>
  <c r="M800" i="5"/>
  <c r="L800" i="5"/>
  <c r="E800" i="5"/>
  <c r="B959" i="9" s="1"/>
  <c r="R600" i="5"/>
  <c r="D889" i="1" s="1"/>
  <c r="M600" i="5"/>
  <c r="L600" i="5"/>
  <c r="F600" i="5"/>
  <c r="C958" i="9" s="1"/>
  <c r="E600" i="5"/>
  <c r="B958" i="9" s="1"/>
  <c r="R619" i="5"/>
  <c r="M619" i="5"/>
  <c r="L619" i="5"/>
  <c r="F619" i="5"/>
  <c r="C957" i="9" s="1"/>
  <c r="E619" i="5"/>
  <c r="B957" i="9" s="1"/>
  <c r="R524" i="5"/>
  <c r="D887" i="1" s="1"/>
  <c r="M524" i="5"/>
  <c r="L524" i="5"/>
  <c r="F524" i="5"/>
  <c r="C956" i="9" s="1"/>
  <c r="E524" i="5"/>
  <c r="B956" i="9" s="1"/>
  <c r="R202" i="5"/>
  <c r="D886" i="1" s="1"/>
  <c r="M202" i="5"/>
  <c r="L202" i="5"/>
  <c r="F202" i="5"/>
  <c r="C955" i="9" s="1"/>
  <c r="E202" i="5"/>
  <c r="B955" i="9" s="1"/>
  <c r="R48" i="5"/>
  <c r="D885" i="1" s="1"/>
  <c r="M48" i="5"/>
  <c r="L48" i="5"/>
  <c r="F48" i="5"/>
  <c r="C954" i="9" s="1"/>
  <c r="E48" i="5"/>
  <c r="B954" i="9" s="1"/>
  <c r="R132" i="5"/>
  <c r="D884" i="1" s="1"/>
  <c r="M132" i="5"/>
  <c r="L132" i="5"/>
  <c r="F132" i="5"/>
  <c r="C953" i="9" s="1"/>
  <c r="E132" i="5"/>
  <c r="B953" i="9" s="1"/>
  <c r="R329" i="5"/>
  <c r="D883" i="1" s="1"/>
  <c r="M329" i="5"/>
  <c r="L329" i="5"/>
  <c r="E329" i="5"/>
  <c r="B952" i="9" s="1"/>
  <c r="C951" i="9"/>
  <c r="B951" i="9"/>
  <c r="R239" i="5"/>
  <c r="M239" i="5"/>
  <c r="L239" i="5"/>
  <c r="F239" i="5"/>
  <c r="C950" i="9" s="1"/>
  <c r="E239" i="5"/>
  <c r="B950" i="9" s="1"/>
  <c r="R495" i="5"/>
  <c r="D880" i="1" s="1"/>
  <c r="M495" i="5"/>
  <c r="L495" i="5"/>
  <c r="F495" i="5"/>
  <c r="C949" i="9" s="1"/>
  <c r="E495" i="5"/>
  <c r="B949" i="9" s="1"/>
  <c r="R803" i="5"/>
  <c r="D879" i="1" s="1"/>
  <c r="M803" i="5"/>
  <c r="L803" i="5"/>
  <c r="E803" i="5"/>
  <c r="B948" i="9" s="1"/>
  <c r="R337" i="5"/>
  <c r="D878" i="1" s="1"/>
  <c r="M337" i="5"/>
  <c r="L337" i="5"/>
  <c r="E337" i="5"/>
  <c r="B947" i="9" s="1"/>
  <c r="R709" i="5"/>
  <c r="D877" i="1" s="1"/>
  <c r="M709" i="5"/>
  <c r="L709" i="5"/>
  <c r="E709" i="5"/>
  <c r="B946" i="9" s="1"/>
  <c r="R101" i="5"/>
  <c r="M101" i="5"/>
  <c r="L101" i="5"/>
  <c r="F101" i="5"/>
  <c r="C945" i="9" s="1"/>
  <c r="E101" i="5"/>
  <c r="B945" i="9" s="1"/>
  <c r="C944" i="9"/>
  <c r="B944" i="9"/>
  <c r="R154" i="5"/>
  <c r="M154" i="5"/>
  <c r="L154" i="5"/>
  <c r="F154" i="5"/>
  <c r="C943" i="9" s="1"/>
  <c r="E154" i="5"/>
  <c r="B943" i="9" s="1"/>
  <c r="R535" i="5"/>
  <c r="M535" i="5"/>
  <c r="L535" i="5"/>
  <c r="F535" i="5"/>
  <c r="C942" i="9" s="1"/>
  <c r="E535" i="5"/>
  <c r="B942" i="9" s="1"/>
  <c r="R698" i="5"/>
  <c r="D872" i="1" s="1"/>
  <c r="M698" i="5"/>
  <c r="L698" i="5"/>
  <c r="E698" i="5"/>
  <c r="B941" i="9" s="1"/>
  <c r="R167" i="5"/>
  <c r="M167" i="5"/>
  <c r="L167" i="5"/>
  <c r="F167" i="5"/>
  <c r="C940" i="9" s="1"/>
  <c r="E167" i="5"/>
  <c r="B940" i="9" s="1"/>
  <c r="R553" i="5"/>
  <c r="D870" i="1" s="1"/>
  <c r="M553" i="5"/>
  <c r="L553" i="5"/>
  <c r="F553" i="5"/>
  <c r="C939" i="9" s="1"/>
  <c r="E553" i="5"/>
  <c r="B939" i="9" s="1"/>
  <c r="R247" i="5"/>
  <c r="D869" i="1" s="1"/>
  <c r="M247" i="5"/>
  <c r="L247" i="5"/>
  <c r="F247" i="5"/>
  <c r="C938" i="9" s="1"/>
  <c r="E247" i="5"/>
  <c r="B938" i="9" s="1"/>
  <c r="R125" i="5"/>
  <c r="D868" i="1" s="1"/>
  <c r="M125" i="5"/>
  <c r="L125" i="5"/>
  <c r="F125" i="5"/>
  <c r="C158" i="9" s="1"/>
  <c r="E125" i="5"/>
  <c r="B158" i="9" s="1"/>
  <c r="R236" i="5"/>
  <c r="M236" i="5"/>
  <c r="L236" i="5"/>
  <c r="F236" i="5"/>
  <c r="C933" i="9" s="1"/>
  <c r="E236" i="5"/>
  <c r="B933" i="9" s="1"/>
  <c r="R235" i="5"/>
  <c r="D866" i="1" s="1"/>
  <c r="M235" i="5"/>
  <c r="L235" i="5"/>
  <c r="F235" i="5"/>
  <c r="C932" i="9" s="1"/>
  <c r="E235" i="5"/>
  <c r="B932" i="9" s="1"/>
  <c r="R242" i="5"/>
  <c r="M242" i="5"/>
  <c r="L242" i="5"/>
  <c r="F242" i="5"/>
  <c r="C29" i="9" s="1"/>
  <c r="E242" i="5"/>
  <c r="B29" i="9" s="1"/>
  <c r="R574" i="5"/>
  <c r="D864" i="1" s="1"/>
  <c r="M574" i="5"/>
  <c r="L574" i="5"/>
  <c r="F574" i="5"/>
  <c r="C46" i="9" s="1"/>
  <c r="E574" i="5"/>
  <c r="B46" i="9" s="1"/>
  <c r="R52" i="5"/>
  <c r="D863" i="1" s="1"/>
  <c r="M52" i="5"/>
  <c r="L52" i="5"/>
  <c r="E52" i="5"/>
  <c r="B898" i="9" s="1"/>
  <c r="C862" i="9"/>
  <c r="B862" i="9"/>
  <c r="R611" i="5"/>
  <c r="D861" i="1" s="1"/>
  <c r="M611" i="5"/>
  <c r="L611" i="5"/>
  <c r="F611" i="5"/>
  <c r="C157" i="9" s="1"/>
  <c r="E611" i="5"/>
  <c r="B157" i="9" s="1"/>
  <c r="R434" i="5"/>
  <c r="D860" i="1" s="1"/>
  <c r="M434" i="5"/>
  <c r="L434" i="5"/>
  <c r="E434" i="5"/>
  <c r="B156" i="9" s="1"/>
  <c r="R275" i="5"/>
  <c r="M275" i="5"/>
  <c r="L275" i="5"/>
  <c r="F275" i="5"/>
  <c r="C833" i="9" s="1"/>
  <c r="E275" i="5"/>
  <c r="B833" i="9" s="1"/>
  <c r="R700" i="5"/>
  <c r="D858" i="1" s="1"/>
  <c r="M700" i="5"/>
  <c r="L700" i="5"/>
  <c r="F700" i="5"/>
  <c r="C897" i="9" s="1"/>
  <c r="E700" i="5"/>
  <c r="B897" i="9" s="1"/>
  <c r="R168" i="5"/>
  <c r="D857" i="1" s="1"/>
  <c r="M168" i="5"/>
  <c r="L168" i="5"/>
  <c r="F168" i="5"/>
  <c r="C112" i="9" s="1"/>
  <c r="E168" i="5"/>
  <c r="B112" i="9" s="1"/>
  <c r="R487" i="5"/>
  <c r="M487" i="5"/>
  <c r="L487" i="5"/>
  <c r="F487" i="5"/>
  <c r="C931" i="9" s="1"/>
  <c r="E487" i="5"/>
  <c r="B931" i="9" s="1"/>
  <c r="R272" i="5"/>
  <c r="M272" i="5"/>
  <c r="L272" i="5"/>
  <c r="F272" i="5"/>
  <c r="C28" i="9" s="1"/>
  <c r="E272" i="5"/>
  <c r="B28" i="9" s="1"/>
  <c r="R799" i="5"/>
  <c r="M799" i="5"/>
  <c r="L799" i="5"/>
  <c r="F799" i="5"/>
  <c r="C762" i="9" s="1"/>
  <c r="E799" i="5"/>
  <c r="B762" i="9" s="1"/>
  <c r="R713" i="5"/>
  <c r="D853" i="1" s="1"/>
  <c r="M713" i="5"/>
  <c r="L713" i="5"/>
  <c r="F713" i="5"/>
  <c r="C783" i="9" s="1"/>
  <c r="E713" i="5"/>
  <c r="B783" i="9" s="1"/>
  <c r="C861" i="9"/>
  <c r="B861" i="9"/>
  <c r="R332" i="5"/>
  <c r="M332" i="5"/>
  <c r="L332" i="5"/>
  <c r="F332" i="5"/>
  <c r="C782" i="9" s="1"/>
  <c r="E332" i="5"/>
  <c r="B782" i="9" s="1"/>
  <c r="R354" i="5"/>
  <c r="D850" i="1" s="1"/>
  <c r="M354" i="5"/>
  <c r="L354" i="5"/>
  <c r="F354" i="5"/>
  <c r="C155" i="9" s="1"/>
  <c r="E354" i="5"/>
  <c r="B155" i="9" s="1"/>
  <c r="R71" i="5"/>
  <c r="M71" i="5"/>
  <c r="L71" i="5"/>
  <c r="F71" i="5"/>
  <c r="C761" i="9" s="1"/>
  <c r="E71" i="5"/>
  <c r="B761" i="9" s="1"/>
  <c r="R748" i="5"/>
  <c r="M748" i="5"/>
  <c r="L748" i="5"/>
  <c r="F748" i="5"/>
  <c r="C832" i="9" s="1"/>
  <c r="E748" i="5"/>
  <c r="B832" i="9" s="1"/>
  <c r="R547" i="5"/>
  <c r="D847" i="1" s="1"/>
  <c r="M547" i="5"/>
  <c r="L547" i="5"/>
  <c r="F547" i="5"/>
  <c r="C191" i="9" s="1"/>
  <c r="E547" i="5"/>
  <c r="B191" i="9" s="1"/>
  <c r="R306" i="5"/>
  <c r="M306" i="5"/>
  <c r="L306" i="5"/>
  <c r="F306" i="5"/>
  <c r="C111" i="9" s="1"/>
  <c r="E306" i="5"/>
  <c r="B111" i="9" s="1"/>
  <c r="R396" i="5"/>
  <c r="D845" i="1" s="1"/>
  <c r="M396" i="5"/>
  <c r="L396" i="5"/>
  <c r="F396" i="5"/>
  <c r="C896" i="9" s="1"/>
  <c r="E396" i="5"/>
  <c r="B896" i="9" s="1"/>
  <c r="R182" i="5"/>
  <c r="D844" i="1" s="1"/>
  <c r="M182" i="5"/>
  <c r="L182" i="5"/>
  <c r="F182" i="5"/>
  <c r="C110" i="9" s="1"/>
  <c r="E182" i="5"/>
  <c r="B110" i="9" s="1"/>
  <c r="R642" i="5"/>
  <c r="D843" i="1" s="1"/>
  <c r="M642" i="5"/>
  <c r="L642" i="5"/>
  <c r="F642" i="5"/>
  <c r="C831" i="9" s="1"/>
  <c r="E642" i="5"/>
  <c r="B831" i="9" s="1"/>
  <c r="R300" i="5"/>
  <c r="M300" i="5"/>
  <c r="L300" i="5"/>
  <c r="F300" i="5"/>
  <c r="C154" i="9" s="1"/>
  <c r="E300" i="5"/>
  <c r="B154" i="9" s="1"/>
  <c r="R577" i="5"/>
  <c r="D841" i="1" s="1"/>
  <c r="M577" i="5"/>
  <c r="L577" i="5"/>
  <c r="F577" i="5"/>
  <c r="C190" i="9" s="1"/>
  <c r="E577" i="5"/>
  <c r="B190" i="9" s="1"/>
  <c r="R583" i="5"/>
  <c r="D840" i="1" s="1"/>
  <c r="M583" i="5"/>
  <c r="L583" i="5"/>
  <c r="F583" i="5"/>
  <c r="C235" i="9" s="1"/>
  <c r="E583" i="5"/>
  <c r="B235" i="9" s="1"/>
  <c r="R279" i="5"/>
  <c r="M279" i="5"/>
  <c r="L279" i="5"/>
  <c r="F279" i="5"/>
  <c r="C27" i="9" s="1"/>
  <c r="E279" i="5"/>
  <c r="B27" i="9" s="1"/>
  <c r="R567" i="5"/>
  <c r="M567" i="5"/>
  <c r="L567" i="5"/>
  <c r="F567" i="5"/>
  <c r="C760" i="9" s="1"/>
  <c r="E567" i="5"/>
  <c r="B760" i="9" s="1"/>
  <c r="R163" i="5"/>
  <c r="M163" i="5"/>
  <c r="L163" i="5"/>
  <c r="F163" i="5"/>
  <c r="C781" i="9" s="1"/>
  <c r="E163" i="5"/>
  <c r="B781" i="9" s="1"/>
  <c r="R462" i="5"/>
  <c r="D836" i="1" s="1"/>
  <c r="M462" i="5"/>
  <c r="J462" i="5"/>
  <c r="F462" i="5"/>
  <c r="C162" i="9" s="1"/>
  <c r="E462" i="5"/>
  <c r="B162" i="9" s="1"/>
  <c r="R258" i="5"/>
  <c r="M258" i="5"/>
  <c r="J258" i="5"/>
  <c r="F258" i="5"/>
  <c r="C780" i="9" s="1"/>
  <c r="E258" i="5"/>
  <c r="B780" i="9" s="1"/>
  <c r="R679" i="5"/>
  <c r="M679" i="5"/>
  <c r="J679" i="5"/>
  <c r="F679" i="5"/>
  <c r="C759" i="9" s="1"/>
  <c r="E679" i="5"/>
  <c r="B759" i="9" s="1"/>
  <c r="R363" i="5"/>
  <c r="M363" i="5"/>
  <c r="D363" i="5"/>
  <c r="R807" i="5"/>
  <c r="D623" i="1" s="1"/>
  <c r="M807" i="5"/>
  <c r="D807" i="5"/>
  <c r="R805" i="5"/>
  <c r="D774" i="1" s="1"/>
  <c r="M805" i="5"/>
  <c r="J805" i="5"/>
  <c r="E805" i="5"/>
  <c r="B194" i="9" s="1"/>
  <c r="R804" i="5"/>
  <c r="D791" i="1" s="1"/>
  <c r="M804" i="5"/>
  <c r="J804" i="5"/>
  <c r="F804" i="5"/>
  <c r="C733" i="9" s="1"/>
  <c r="E804" i="5"/>
  <c r="B733" i="9" s="1"/>
  <c r="R801" i="5"/>
  <c r="D702" i="1" s="1"/>
  <c r="M801" i="5"/>
  <c r="L801" i="5"/>
  <c r="F801" i="5"/>
  <c r="C877" i="9" s="1"/>
  <c r="E801" i="5"/>
  <c r="B877" i="9" s="1"/>
  <c r="R797" i="5"/>
  <c r="D615" i="1" s="1"/>
  <c r="M797" i="5"/>
  <c r="L797" i="5"/>
  <c r="E797" i="5"/>
  <c r="B594" i="9" s="1"/>
  <c r="R796" i="5"/>
  <c r="M796" i="5"/>
  <c r="L796" i="5"/>
  <c r="F796" i="5"/>
  <c r="C474" i="9" s="1"/>
  <c r="E796" i="5"/>
  <c r="B474" i="9" s="1"/>
  <c r="R794" i="5"/>
  <c r="M794" i="5"/>
  <c r="L794" i="5"/>
  <c r="F794" i="5"/>
  <c r="C748" i="9" s="1"/>
  <c r="E794" i="5"/>
  <c r="B748" i="9" s="1"/>
  <c r="R793" i="5"/>
  <c r="D689" i="1" s="1"/>
  <c r="M793" i="5"/>
  <c r="L793" i="5"/>
  <c r="F793" i="5"/>
  <c r="C929" i="9" s="1"/>
  <c r="E793" i="5"/>
  <c r="B929" i="9" s="1"/>
  <c r="R791" i="5"/>
  <c r="D609" i="1" s="1"/>
  <c r="M791" i="5"/>
  <c r="L791" i="5"/>
  <c r="E791" i="5"/>
  <c r="B526" i="9" s="1"/>
  <c r="R790" i="5"/>
  <c r="D608" i="1" s="1"/>
  <c r="M790" i="5"/>
  <c r="L790" i="5"/>
  <c r="E790" i="5"/>
  <c r="B128" i="9" s="1"/>
  <c r="R789" i="5"/>
  <c r="M789" i="5"/>
  <c r="L789" i="5"/>
  <c r="F789" i="5"/>
  <c r="C755" i="9" s="1"/>
  <c r="E789" i="5"/>
  <c r="B755" i="9" s="1"/>
  <c r="R786" i="5"/>
  <c r="D697" i="1" s="1"/>
  <c r="M786" i="5"/>
  <c r="L786" i="5"/>
  <c r="F786" i="5"/>
  <c r="C134" i="9" s="1"/>
  <c r="E786" i="5"/>
  <c r="B134" i="9" s="1"/>
  <c r="R785" i="5"/>
  <c r="D729" i="1" s="1"/>
  <c r="M785" i="5"/>
  <c r="L785" i="5"/>
  <c r="F785" i="5"/>
  <c r="C252" i="9" s="1"/>
  <c r="E785" i="5"/>
  <c r="B252" i="9" s="1"/>
  <c r="R784" i="5"/>
  <c r="M784" i="5"/>
  <c r="J784" i="5"/>
  <c r="K784" i="5" s="1"/>
  <c r="F784" i="5"/>
  <c r="C779" i="9" s="1"/>
  <c r="E784" i="5"/>
  <c r="B779" i="9" s="1"/>
  <c r="D670" i="1"/>
  <c r="C856" i="9"/>
  <c r="B856" i="9"/>
  <c r="R782" i="5"/>
  <c r="D604" i="1" s="1"/>
  <c r="M782" i="5"/>
  <c r="L782" i="5"/>
  <c r="F782" i="5"/>
  <c r="C123" i="9" s="1"/>
  <c r="E782" i="5"/>
  <c r="B123" i="9" s="1"/>
  <c r="R781" i="5"/>
  <c r="D603" i="1" s="1"/>
  <c r="M781" i="5"/>
  <c r="L781" i="5"/>
  <c r="F781" i="5"/>
  <c r="C227" i="9" s="1"/>
  <c r="E781" i="5"/>
  <c r="B227" i="9" s="1"/>
  <c r="R780" i="5"/>
  <c r="M780" i="5"/>
  <c r="L780" i="5"/>
  <c r="F780" i="5"/>
  <c r="C731" i="9" s="1"/>
  <c r="E780" i="5"/>
  <c r="B731" i="9" s="1"/>
  <c r="R779" i="5"/>
  <c r="D600" i="1" s="1"/>
  <c r="M779" i="5"/>
  <c r="L779" i="5"/>
  <c r="D779" i="5"/>
  <c r="D599" i="1"/>
  <c r="R777" i="5"/>
  <c r="D726" i="1" s="1"/>
  <c r="M777" i="5"/>
  <c r="L777" i="5"/>
  <c r="F777" i="5"/>
  <c r="C908" i="9" s="1"/>
  <c r="E777" i="5"/>
  <c r="B908" i="9" s="1"/>
  <c r="R776" i="5"/>
  <c r="M776" i="5"/>
  <c r="L776" i="5"/>
  <c r="F776" i="5"/>
  <c r="C178" i="9" s="1"/>
  <c r="E776" i="5"/>
  <c r="B178" i="9" s="1"/>
  <c r="R775" i="5"/>
  <c r="M775" i="5"/>
  <c r="L775" i="5"/>
  <c r="F775" i="5"/>
  <c r="C173" i="9" s="1"/>
  <c r="E775" i="5"/>
  <c r="B173" i="9" s="1"/>
  <c r="R774" i="5"/>
  <c r="D665" i="1" s="1"/>
  <c r="M774" i="5"/>
  <c r="L774" i="5"/>
  <c r="F774" i="5"/>
  <c r="C543" i="9" s="1"/>
  <c r="E774" i="5"/>
  <c r="B543" i="9" s="1"/>
  <c r="R773" i="5"/>
  <c r="D771" i="1" s="1"/>
  <c r="M773" i="5"/>
  <c r="L773" i="5"/>
  <c r="E773" i="5"/>
  <c r="B196" i="9" s="1"/>
  <c r="R772" i="5"/>
  <c r="D593" i="1" s="1"/>
  <c r="M772" i="5"/>
  <c r="L772" i="5"/>
  <c r="F772" i="5"/>
  <c r="C115" i="9" s="1"/>
  <c r="E772" i="5"/>
  <c r="B115" i="9" s="1"/>
  <c r="R771" i="5"/>
  <c r="D592" i="1" s="1"/>
  <c r="M771" i="5"/>
  <c r="L771" i="5"/>
  <c r="D771" i="5"/>
  <c r="R770" i="5"/>
  <c r="D590" i="1" s="1"/>
  <c r="M770" i="5"/>
  <c r="L770" i="5"/>
  <c r="F770" i="5"/>
  <c r="C571" i="9" s="1"/>
  <c r="E770" i="5"/>
  <c r="B571" i="9" s="1"/>
  <c r="R769" i="5"/>
  <c r="D589" i="1" s="1"/>
  <c r="M769" i="5"/>
  <c r="L769" i="5"/>
  <c r="F769" i="5"/>
  <c r="C741" i="9" s="1"/>
  <c r="E769" i="5"/>
  <c r="B741" i="9" s="1"/>
  <c r="R768" i="5"/>
  <c r="D588" i="1" s="1"/>
  <c r="M768" i="5"/>
  <c r="L768" i="5"/>
  <c r="E768" i="5"/>
  <c r="B886" i="9" s="1"/>
  <c r="D587" i="1"/>
  <c r="C822" i="9"/>
  <c r="B822" i="9"/>
  <c r="R766" i="5"/>
  <c r="M766" i="5"/>
  <c r="L766" i="5"/>
  <c r="F766" i="5"/>
  <c r="C820" i="9" s="1"/>
  <c r="E766" i="5"/>
  <c r="B820" i="9" s="1"/>
  <c r="R765" i="5"/>
  <c r="M765" i="5"/>
  <c r="L765" i="5"/>
  <c r="F765" i="5"/>
  <c r="C884" i="9" s="1"/>
  <c r="E765" i="5"/>
  <c r="B884" i="9" s="1"/>
  <c r="C825" i="9"/>
  <c r="B825" i="9"/>
  <c r="R763" i="5"/>
  <c r="D583" i="1" s="1"/>
  <c r="M763" i="5"/>
  <c r="L763" i="5"/>
  <c r="E763" i="5"/>
  <c r="B500" i="9" s="1"/>
  <c r="R762" i="5"/>
  <c r="D830" i="1" s="1"/>
  <c r="M762" i="5"/>
  <c r="J762" i="5"/>
  <c r="F762" i="5"/>
  <c r="C830" i="9" s="1"/>
  <c r="E762" i="5"/>
  <c r="B830" i="9" s="1"/>
  <c r="R761" i="5"/>
  <c r="M761" i="5"/>
  <c r="L761" i="5"/>
  <c r="F761" i="5"/>
  <c r="C823" i="9" s="1"/>
  <c r="E761" i="5"/>
  <c r="B823" i="9" s="1"/>
  <c r="R760" i="5"/>
  <c r="M760" i="5"/>
  <c r="L760" i="5"/>
  <c r="F760" i="5"/>
  <c r="C736" i="9" s="1"/>
  <c r="E760" i="5"/>
  <c r="B736" i="9" s="1"/>
  <c r="R759" i="5"/>
  <c r="D651" i="1" s="1"/>
  <c r="M759" i="5"/>
  <c r="L759" i="5"/>
  <c r="F759" i="5"/>
  <c r="C718" i="9" s="1"/>
  <c r="E759" i="5"/>
  <c r="B718" i="9" s="1"/>
  <c r="R758" i="5"/>
  <c r="M758" i="5"/>
  <c r="L758" i="5"/>
  <c r="F758" i="5"/>
  <c r="C504" i="9" s="1"/>
  <c r="E758" i="5"/>
  <c r="B504" i="9" s="1"/>
  <c r="R757" i="5"/>
  <c r="M757" i="5"/>
  <c r="L757" i="5"/>
  <c r="F757" i="5"/>
  <c r="C535" i="9" s="1"/>
  <c r="E757" i="5"/>
  <c r="B535" i="9" s="1"/>
  <c r="R755" i="5"/>
  <c r="D578" i="1" s="1"/>
  <c r="M755" i="5"/>
  <c r="L755" i="5"/>
  <c r="F755" i="5"/>
  <c r="C551" i="9" s="1"/>
  <c r="E755" i="5"/>
  <c r="B551" i="9" s="1"/>
  <c r="R754" i="5"/>
  <c r="M754" i="5"/>
  <c r="L754" i="5"/>
  <c r="F754" i="5"/>
  <c r="C499" i="9" s="1"/>
  <c r="E754" i="5"/>
  <c r="B499" i="9" s="1"/>
  <c r="R753" i="5"/>
  <c r="D575" i="1" s="1"/>
  <c r="M753" i="5"/>
  <c r="L753" i="5"/>
  <c r="F753" i="5"/>
  <c r="C532" i="9" s="1"/>
  <c r="E753" i="5"/>
  <c r="B532" i="9" s="1"/>
  <c r="R752" i="5"/>
  <c r="M752" i="5"/>
  <c r="L752" i="5"/>
  <c r="F752" i="5"/>
  <c r="C533" i="9" s="1"/>
  <c r="E752" i="5"/>
  <c r="B533" i="9" s="1"/>
  <c r="R751" i="5"/>
  <c r="M751" i="5"/>
  <c r="L751" i="5"/>
  <c r="F751" i="5"/>
  <c r="C485" i="9" s="1"/>
  <c r="E751" i="5"/>
  <c r="B485" i="9" s="1"/>
  <c r="R750" i="5"/>
  <c r="D572" i="1" s="1"/>
  <c r="M750" i="5"/>
  <c r="L750" i="5"/>
  <c r="E750" i="5"/>
  <c r="B486" i="9" s="1"/>
  <c r="R749" i="5"/>
  <c r="M749" i="5"/>
  <c r="L749" i="5"/>
  <c r="F749" i="5"/>
  <c r="C900" i="9" s="1"/>
  <c r="E749" i="5"/>
  <c r="B900" i="9" s="1"/>
  <c r="R747" i="5"/>
  <c r="D569" i="1" s="1"/>
  <c r="M747" i="5"/>
  <c r="L747" i="5"/>
  <c r="F747" i="5"/>
  <c r="C581" i="9" s="1"/>
  <c r="E747" i="5"/>
  <c r="B581" i="9" s="1"/>
  <c r="R746" i="5"/>
  <c r="D568" i="1" s="1"/>
  <c r="M746" i="5"/>
  <c r="L746" i="5"/>
  <c r="F746" i="5"/>
  <c r="C792" i="9" s="1"/>
  <c r="E746" i="5"/>
  <c r="B792" i="9" s="1"/>
  <c r="R745" i="5"/>
  <c r="D567" i="1" s="1"/>
  <c r="M745" i="5"/>
  <c r="L745" i="5"/>
  <c r="F745" i="5"/>
  <c r="C892" i="9" s="1"/>
  <c r="E745" i="5"/>
  <c r="B892" i="9" s="1"/>
  <c r="R744" i="5"/>
  <c r="D566" i="1" s="1"/>
  <c r="M744" i="5"/>
  <c r="L744" i="5"/>
  <c r="F744" i="5"/>
  <c r="C803" i="9" s="1"/>
  <c r="E744" i="5"/>
  <c r="B803" i="9" s="1"/>
  <c r="R743" i="5"/>
  <c r="D565" i="1" s="1"/>
  <c r="M743" i="5"/>
  <c r="L743" i="5"/>
  <c r="F743" i="5"/>
  <c r="C890" i="9" s="1"/>
  <c r="E743" i="5"/>
  <c r="B890" i="9" s="1"/>
  <c r="R742" i="5"/>
  <c r="D564" i="1" s="1"/>
  <c r="M742" i="5"/>
  <c r="L742" i="5"/>
  <c r="F742" i="5"/>
  <c r="C799" i="9" s="1"/>
  <c r="E742" i="5"/>
  <c r="B799" i="9" s="1"/>
  <c r="R741" i="5"/>
  <c r="D562" i="1" s="1"/>
  <c r="M741" i="5"/>
  <c r="L741" i="5"/>
  <c r="E741" i="5"/>
  <c r="B538" i="9" s="1"/>
  <c r="R740" i="5"/>
  <c r="D561" i="1" s="1"/>
  <c r="M740" i="5"/>
  <c r="L740" i="5"/>
  <c r="F740" i="5"/>
  <c r="C711" i="9" s="1"/>
  <c r="E740" i="5"/>
  <c r="B711" i="9" s="1"/>
  <c r="R739" i="5"/>
  <c r="D560" i="1" s="1"/>
  <c r="M739" i="5"/>
  <c r="L739" i="5"/>
  <c r="F739" i="5"/>
  <c r="C710" i="9" s="1"/>
  <c r="E739" i="5"/>
  <c r="B710" i="9" s="1"/>
  <c r="R738" i="5"/>
  <c r="D559" i="1" s="1"/>
  <c r="M738" i="5"/>
  <c r="L738" i="5"/>
  <c r="F738" i="5"/>
  <c r="C114" i="9" s="1"/>
  <c r="E738" i="5"/>
  <c r="B114" i="9" s="1"/>
  <c r="R737" i="5"/>
  <c r="D740" i="1" s="1"/>
  <c r="M737" i="5"/>
  <c r="L737" i="5"/>
  <c r="F737" i="5"/>
  <c r="C219" i="9" s="1"/>
  <c r="E737" i="5"/>
  <c r="B219" i="9" s="1"/>
  <c r="R736" i="5"/>
  <c r="D558" i="1" s="1"/>
  <c r="M736" i="5"/>
  <c r="L736" i="5"/>
  <c r="F736" i="5"/>
  <c r="C560" i="9" s="1"/>
  <c r="E736" i="5"/>
  <c r="B560" i="9" s="1"/>
  <c r="R732" i="5"/>
  <c r="D556" i="1" s="1"/>
  <c r="M732" i="5"/>
  <c r="L732" i="5"/>
  <c r="F732" i="5"/>
  <c r="C596" i="9" s="1"/>
  <c r="E732" i="5"/>
  <c r="B596" i="9" s="1"/>
  <c r="R731" i="5"/>
  <c r="D727" i="1" s="1"/>
  <c r="M731" i="5"/>
  <c r="L731" i="5"/>
  <c r="F731" i="5"/>
  <c r="C145" i="9" s="1"/>
  <c r="E731" i="5"/>
  <c r="B145" i="9" s="1"/>
  <c r="R730" i="5"/>
  <c r="D634" i="1" s="1"/>
  <c r="M730" i="5"/>
  <c r="L730" i="5"/>
  <c r="E730" i="5"/>
  <c r="B166" i="9" s="1"/>
  <c r="R729" i="5"/>
  <c r="D816" i="1" s="1"/>
  <c r="M729" i="5"/>
  <c r="J729" i="5"/>
  <c r="F729" i="5"/>
  <c r="C108" i="9" s="1"/>
  <c r="E729" i="5"/>
  <c r="B108" i="9" s="1"/>
  <c r="R727" i="5"/>
  <c r="D555" i="1" s="1"/>
  <c r="M727" i="5"/>
  <c r="L727" i="5"/>
  <c r="E727" i="5"/>
  <c r="B459" i="9" s="1"/>
  <c r="R724" i="5"/>
  <c r="D552" i="1" s="1"/>
  <c r="M724" i="5"/>
  <c r="L724" i="5"/>
  <c r="F724" i="5"/>
  <c r="C574" i="9" s="1"/>
  <c r="E724" i="5"/>
  <c r="B574" i="9" s="1"/>
  <c r="R722" i="5"/>
  <c r="D551" i="1" s="1"/>
  <c r="M722" i="5"/>
  <c r="L722" i="5"/>
  <c r="F722" i="5"/>
  <c r="C558" i="9" s="1"/>
  <c r="E722" i="5"/>
  <c r="B558" i="9" s="1"/>
  <c r="R721" i="5"/>
  <c r="D734" i="1" s="1"/>
  <c r="M721" i="5"/>
  <c r="L721" i="5"/>
  <c r="E721" i="5"/>
  <c r="B215" i="9" s="1"/>
  <c r="R720" i="5"/>
  <c r="D549" i="1" s="1"/>
  <c r="M720" i="5"/>
  <c r="L720" i="5"/>
  <c r="E720" i="5"/>
  <c r="B507" i="9" s="1"/>
  <c r="R719" i="5"/>
  <c r="D548" i="1" s="1"/>
  <c r="M719" i="5"/>
  <c r="L719" i="5"/>
  <c r="F719" i="5"/>
  <c r="C518" i="9" s="1"/>
  <c r="E719" i="5"/>
  <c r="B518" i="9" s="1"/>
  <c r="R718" i="5"/>
  <c r="D547" i="1" s="1"/>
  <c r="M718" i="5"/>
  <c r="L718" i="5"/>
  <c r="F718" i="5"/>
  <c r="C553" i="9" s="1"/>
  <c r="E718" i="5"/>
  <c r="B553" i="9" s="1"/>
  <c r="R717" i="5"/>
  <c r="D544" i="1" s="1"/>
  <c r="M717" i="5"/>
  <c r="F318" i="12" s="1"/>
  <c r="G318" i="12" s="1"/>
  <c r="L717" i="5"/>
  <c r="F717" i="5"/>
  <c r="C71" i="9" s="1"/>
  <c r="E717" i="5"/>
  <c r="B71" i="9" s="1"/>
  <c r="R715" i="5"/>
  <c r="D543" i="1" s="1"/>
  <c r="M715" i="5"/>
  <c r="L715" i="5"/>
  <c r="F715" i="5"/>
  <c r="C45" i="9" s="1"/>
  <c r="E715" i="5"/>
  <c r="B45" i="9" s="1"/>
  <c r="R714" i="5"/>
  <c r="D542" i="1" s="1"/>
  <c r="M714" i="5"/>
  <c r="L714" i="5"/>
  <c r="F714" i="5"/>
  <c r="C491" i="9" s="1"/>
  <c r="E714" i="5"/>
  <c r="B491" i="9" s="1"/>
  <c r="R712" i="5"/>
  <c r="D541" i="1" s="1"/>
  <c r="M712" i="5"/>
  <c r="L712" i="5"/>
  <c r="F712" i="5"/>
  <c r="C490" i="9" s="1"/>
  <c r="E712" i="5"/>
  <c r="B490" i="9" s="1"/>
  <c r="R711" i="5"/>
  <c r="D540" i="1" s="1"/>
  <c r="M711" i="5"/>
  <c r="L711" i="5"/>
  <c r="F711" i="5"/>
  <c r="C253" i="9" s="1"/>
  <c r="E711" i="5"/>
  <c r="B253" i="9" s="1"/>
  <c r="R710" i="5"/>
  <c r="D776" i="1" s="1"/>
  <c r="M710" i="5"/>
  <c r="L710" i="5"/>
  <c r="F710" i="5"/>
  <c r="C883" i="9" s="1"/>
  <c r="E710" i="5"/>
  <c r="B883" i="9" s="1"/>
  <c r="R708" i="5"/>
  <c r="D539" i="1" s="1"/>
  <c r="M708" i="5"/>
  <c r="L708" i="5"/>
  <c r="F708" i="5"/>
  <c r="C159" i="9" s="1"/>
  <c r="E708" i="5"/>
  <c r="B159" i="9" s="1"/>
  <c r="D633" i="1"/>
  <c r="C73" i="9"/>
  <c r="B73" i="9"/>
  <c r="R706" i="5"/>
  <c r="D810" i="1" s="1"/>
  <c r="M706" i="5"/>
  <c r="J706" i="5"/>
  <c r="F706" i="5"/>
  <c r="C151" i="9" s="1"/>
  <c r="E706" i="5"/>
  <c r="B151" i="9" s="1"/>
  <c r="R704" i="5"/>
  <c r="M704" i="5"/>
  <c r="L704" i="5"/>
  <c r="F704" i="5"/>
  <c r="C144" i="9" s="1"/>
  <c r="E704" i="5"/>
  <c r="B144" i="9" s="1"/>
  <c r="R703" i="5"/>
  <c r="D532" i="1" s="1"/>
  <c r="M703" i="5"/>
  <c r="L703" i="5"/>
  <c r="F703" i="5"/>
  <c r="C259" i="9" s="1"/>
  <c r="E703" i="5"/>
  <c r="B259" i="9" s="1"/>
  <c r="R702" i="5"/>
  <c r="D530" i="1" s="1"/>
  <c r="M702" i="5"/>
  <c r="L702" i="5"/>
  <c r="E702" i="5"/>
  <c r="B209" i="9" s="1"/>
  <c r="R701" i="5"/>
  <c r="D529" i="1" s="1"/>
  <c r="M701" i="5"/>
  <c r="L701" i="5"/>
  <c r="F701" i="5"/>
  <c r="C503" i="9" s="1"/>
  <c r="E701" i="5"/>
  <c r="B503" i="9" s="1"/>
  <c r="R699" i="5"/>
  <c r="D528" i="1" s="1"/>
  <c r="M699" i="5"/>
  <c r="L699" i="5"/>
  <c r="E699" i="5"/>
  <c r="B83" i="9" s="1"/>
  <c r="R696" i="5"/>
  <c r="D527" i="1" s="1"/>
  <c r="M696" i="5"/>
  <c r="L696" i="5"/>
  <c r="E696" i="5"/>
  <c r="B483" i="9" s="1"/>
  <c r="R695" i="5"/>
  <c r="D526" i="1" s="1"/>
  <c r="M695" i="5"/>
  <c r="L695" i="5"/>
  <c r="F695" i="5"/>
  <c r="C100" i="9" s="1"/>
  <c r="E695" i="5"/>
  <c r="B100" i="9" s="1"/>
  <c r="R693" i="5"/>
  <c r="D525" i="1" s="1"/>
  <c r="M693" i="5"/>
  <c r="L693" i="5"/>
  <c r="F693" i="5"/>
  <c r="C873" i="9" s="1"/>
  <c r="E693" i="5"/>
  <c r="B873" i="9" s="1"/>
  <c r="D522" i="1"/>
  <c r="C452" i="9"/>
  <c r="B452" i="9"/>
  <c r="R691" i="5"/>
  <c r="D519" i="1" s="1"/>
  <c r="M691" i="5"/>
  <c r="L691" i="5"/>
  <c r="F691" i="5"/>
  <c r="C254" i="9" s="1"/>
  <c r="E691" i="5"/>
  <c r="B254" i="9" s="1"/>
  <c r="R689" i="5"/>
  <c r="M689" i="5"/>
  <c r="L689" i="5"/>
  <c r="F689" i="5"/>
  <c r="C926" i="9" s="1"/>
  <c r="E689" i="5"/>
  <c r="B926" i="9" s="1"/>
  <c r="R688" i="5"/>
  <c r="D779" i="1" s="1"/>
  <c r="M688" i="5"/>
  <c r="L688" i="5"/>
  <c r="F688" i="5"/>
  <c r="C885" i="9" s="1"/>
  <c r="E688" i="5"/>
  <c r="B885" i="9" s="1"/>
  <c r="R685" i="5"/>
  <c r="D645" i="1" s="1"/>
  <c r="M685" i="5"/>
  <c r="L685" i="5"/>
  <c r="F685" i="5"/>
  <c r="C542" i="9" s="1"/>
  <c r="E685" i="5"/>
  <c r="B542" i="9" s="1"/>
  <c r="R684" i="5"/>
  <c r="D515" i="1" s="1"/>
  <c r="M684" i="5"/>
  <c r="L684" i="5"/>
  <c r="E684" i="5"/>
  <c r="B460" i="9" s="1"/>
  <c r="D514" i="1"/>
  <c r="B453" i="9"/>
  <c r="R682" i="5"/>
  <c r="D513" i="1" s="1"/>
  <c r="M682" i="5"/>
  <c r="L682" i="5"/>
  <c r="F682" i="5"/>
  <c r="C516" i="9" s="1"/>
  <c r="E682" i="5"/>
  <c r="B516" i="9" s="1"/>
  <c r="R681" i="5"/>
  <c r="M681" i="5"/>
  <c r="L681" i="5"/>
  <c r="F681" i="5"/>
  <c r="C818" i="9" s="1"/>
  <c r="E681" i="5"/>
  <c r="B818" i="9" s="1"/>
  <c r="R680" i="5"/>
  <c r="D511" i="1" s="1"/>
  <c r="M680" i="5"/>
  <c r="L680" i="5"/>
  <c r="E680" i="5"/>
  <c r="B465" i="9" s="1"/>
  <c r="R678" i="5"/>
  <c r="D647" i="1" s="1"/>
  <c r="M678" i="5"/>
  <c r="L678" i="5"/>
  <c r="F678" i="5"/>
  <c r="C443" i="9" s="1"/>
  <c r="E678" i="5"/>
  <c r="B443" i="9" s="1"/>
  <c r="R677" i="5"/>
  <c r="D507" i="1" s="1"/>
  <c r="M677" i="5"/>
  <c r="L677" i="5"/>
  <c r="E677" i="5"/>
  <c r="B584" i="9" s="1"/>
  <c r="R676" i="5"/>
  <c r="D504" i="1" s="1"/>
  <c r="M676" i="5"/>
  <c r="L676" i="5"/>
  <c r="D676" i="5"/>
  <c r="R675" i="5"/>
  <c r="D764" i="1" s="1"/>
  <c r="M675" i="5"/>
  <c r="L675" i="5"/>
  <c r="F675" i="5"/>
  <c r="C224" i="9" s="1"/>
  <c r="E675" i="5"/>
  <c r="B224" i="9" s="1"/>
  <c r="R674" i="5"/>
  <c r="M674" i="5"/>
  <c r="L674" i="5"/>
  <c r="F674" i="5"/>
  <c r="C874" i="9" s="1"/>
  <c r="E674" i="5"/>
  <c r="B874" i="9" s="1"/>
  <c r="R672" i="5"/>
  <c r="D655" i="1" s="1"/>
  <c r="M672" i="5"/>
  <c r="L672" i="5"/>
  <c r="F672" i="5"/>
  <c r="C583" i="9" s="1"/>
  <c r="E672" i="5"/>
  <c r="B583" i="9" s="1"/>
  <c r="R671" i="5"/>
  <c r="D501" i="1" s="1"/>
  <c r="M671" i="5"/>
  <c r="L671" i="5"/>
  <c r="E671" i="5"/>
  <c r="B913" i="9" s="1"/>
  <c r="R670" i="5"/>
  <c r="M670" i="5"/>
  <c r="L670" i="5"/>
  <c r="F670" i="5"/>
  <c r="C927" i="9" s="1"/>
  <c r="E670" i="5"/>
  <c r="B927" i="9" s="1"/>
  <c r="R669" i="5"/>
  <c r="D497" i="1" s="1"/>
  <c r="M669" i="5"/>
  <c r="L669" i="5"/>
  <c r="E669" i="5"/>
  <c r="B512" i="9" s="1"/>
  <c r="R668" i="5"/>
  <c r="M668" i="5"/>
  <c r="L668" i="5"/>
  <c r="F668" i="5"/>
  <c r="C79" i="9" s="1"/>
  <c r="E668" i="5"/>
  <c r="B79" i="9" s="1"/>
  <c r="R667" i="5"/>
  <c r="D492" i="1" s="1"/>
  <c r="M667" i="5"/>
  <c r="L667" i="5"/>
  <c r="F667" i="5"/>
  <c r="C467" i="9" s="1"/>
  <c r="E667" i="5"/>
  <c r="B467" i="9" s="1"/>
  <c r="R666" i="5"/>
  <c r="M666" i="5"/>
  <c r="L666" i="5"/>
  <c r="F666" i="5"/>
  <c r="C920" i="9" s="1"/>
  <c r="E666" i="5"/>
  <c r="B920" i="9" s="1"/>
  <c r="R664" i="5"/>
  <c r="D485" i="1" s="1"/>
  <c r="M664" i="5"/>
  <c r="J664" i="5"/>
  <c r="E664" i="5"/>
  <c r="B37" i="9" s="1"/>
  <c r="R663" i="5"/>
  <c r="D484" i="1" s="1"/>
  <c r="M663" i="5"/>
  <c r="L663" i="5"/>
  <c r="F663" i="5"/>
  <c r="C240" i="9" s="1"/>
  <c r="E663" i="5"/>
  <c r="B240" i="9" s="1"/>
  <c r="R661" i="5"/>
  <c r="D722" i="1" s="1"/>
  <c r="M661" i="5"/>
  <c r="L661" i="5"/>
  <c r="F661" i="5"/>
  <c r="C882" i="9" s="1"/>
  <c r="E661" i="5"/>
  <c r="B882" i="9" s="1"/>
  <c r="R660" i="5"/>
  <c r="D763" i="1" s="1"/>
  <c r="M660" i="5"/>
  <c r="L660" i="5"/>
  <c r="E660" i="5"/>
  <c r="B106" i="9" s="1"/>
  <c r="R659" i="5"/>
  <c r="M659" i="5"/>
  <c r="L659" i="5"/>
  <c r="F659" i="5"/>
  <c r="C914" i="9" s="1"/>
  <c r="E659" i="5"/>
  <c r="B914" i="9" s="1"/>
  <c r="R657" i="5"/>
  <c r="D481" i="1" s="1"/>
  <c r="M657" i="5"/>
  <c r="L657" i="5"/>
  <c r="D657" i="5"/>
  <c r="R656" i="5"/>
  <c r="D480" i="1" s="1"/>
  <c r="M656" i="5"/>
  <c r="L656" i="5"/>
  <c r="F656" i="5"/>
  <c r="C548" i="9" s="1"/>
  <c r="E656" i="5"/>
  <c r="B548" i="9" s="1"/>
  <c r="R653" i="5"/>
  <c r="D808" i="1" s="1"/>
  <c r="M653" i="5"/>
  <c r="J653" i="5"/>
  <c r="F653" i="5"/>
  <c r="C888" i="9" s="1"/>
  <c r="E653" i="5"/>
  <c r="B888" i="9" s="1"/>
  <c r="R652" i="5"/>
  <c r="D475" i="1" s="1"/>
  <c r="M652" i="5"/>
  <c r="L652" i="5"/>
  <c r="F652" i="5"/>
  <c r="C258" i="9" s="1"/>
  <c r="E652" i="5"/>
  <c r="B258" i="9" s="1"/>
  <c r="R651" i="5"/>
  <c r="D474" i="1" s="1"/>
  <c r="M651" i="5"/>
  <c r="L651" i="5"/>
  <c r="F651" i="5"/>
  <c r="C523" i="9" s="1"/>
  <c r="E651" i="5"/>
  <c r="B523" i="9" s="1"/>
  <c r="R650" i="5"/>
  <c r="D473" i="1" s="1"/>
  <c r="M650" i="5"/>
  <c r="L650" i="5"/>
  <c r="E650" i="5"/>
  <c r="B528" i="9" s="1"/>
  <c r="R649" i="5"/>
  <c r="D471" i="1" s="1"/>
  <c r="M649" i="5"/>
  <c r="L649" i="5"/>
  <c r="E649" i="5"/>
  <c r="B524" i="9" s="1"/>
  <c r="R648" i="5"/>
  <c r="D470" i="1" s="1"/>
  <c r="M648" i="5"/>
  <c r="L648" i="5"/>
  <c r="F648" i="5"/>
  <c r="C575" i="9" s="1"/>
  <c r="E648" i="5"/>
  <c r="B575" i="9" s="1"/>
  <c r="R647" i="5"/>
  <c r="D686" i="1" s="1"/>
  <c r="M647" i="5"/>
  <c r="L647" i="5"/>
  <c r="F647" i="5"/>
  <c r="C586" i="9" s="1"/>
  <c r="E647" i="5"/>
  <c r="B586" i="9" s="1"/>
  <c r="R644" i="5"/>
  <c r="D467" i="1" s="1"/>
  <c r="M644" i="5"/>
  <c r="L644" i="5"/>
  <c r="E644" i="5"/>
  <c r="B68" i="9" s="1"/>
  <c r="R643" i="5"/>
  <c r="D794" i="1" s="1"/>
  <c r="M643" i="5"/>
  <c r="J643" i="5"/>
  <c r="F643" i="5"/>
  <c r="C868" i="9" s="1"/>
  <c r="E643" i="5"/>
  <c r="B868" i="9" s="1"/>
  <c r="R641" i="5"/>
  <c r="M641" i="5"/>
  <c r="L641" i="5"/>
  <c r="F641" i="5"/>
  <c r="C734" i="9" s="1"/>
  <c r="E641" i="5"/>
  <c r="B734" i="9" s="1"/>
  <c r="C578" i="9"/>
  <c r="B578" i="9"/>
  <c r="R639" i="5"/>
  <c r="D632" i="1" s="1"/>
  <c r="M639" i="5"/>
  <c r="L639" i="5"/>
  <c r="F639" i="5"/>
  <c r="C228" i="9" s="1"/>
  <c r="E639" i="5"/>
  <c r="B228" i="9" s="1"/>
  <c r="R638" i="5"/>
  <c r="D694" i="1" s="1"/>
  <c r="M638" i="5"/>
  <c r="L638" i="5"/>
  <c r="F638" i="5"/>
  <c r="C876" i="9" s="1"/>
  <c r="E638" i="5"/>
  <c r="B876" i="9" s="1"/>
  <c r="R637" i="5"/>
  <c r="M637" i="5"/>
  <c r="F151" i="12" s="1"/>
  <c r="G151" i="12" s="1"/>
  <c r="L637" i="5"/>
  <c r="F637" i="5"/>
  <c r="C127" i="9" s="1"/>
  <c r="E637" i="5"/>
  <c r="B127" i="9" s="1"/>
  <c r="D462" i="1"/>
  <c r="C247" i="9"/>
  <c r="B247" i="9"/>
  <c r="R635" i="5"/>
  <c r="D459" i="1" s="1"/>
  <c r="M635" i="5"/>
  <c r="L635" i="5"/>
  <c r="F635" i="5"/>
  <c r="C770" i="9" s="1"/>
  <c r="E635" i="5"/>
  <c r="B770" i="9" s="1"/>
  <c r="R634" i="5"/>
  <c r="D723" i="1" s="1"/>
  <c r="M634" i="5"/>
  <c r="L634" i="5"/>
  <c r="F634" i="5"/>
  <c r="C777" i="9" s="1"/>
  <c r="E634" i="5"/>
  <c r="B777" i="9" s="1"/>
  <c r="R632" i="5"/>
  <c r="D458" i="1" s="1"/>
  <c r="M632" i="5"/>
  <c r="L632" i="5"/>
  <c r="F632" i="5"/>
  <c r="C243" i="9" s="1"/>
  <c r="E632" i="5"/>
  <c r="B243" i="9" s="1"/>
  <c r="R631" i="5"/>
  <c r="D457" i="1" s="1"/>
  <c r="M631" i="5"/>
  <c r="L631" i="5"/>
  <c r="E631" i="5"/>
  <c r="B911" i="9" s="1"/>
  <c r="R630" i="5"/>
  <c r="D456" i="1" s="1"/>
  <c r="M630" i="5"/>
  <c r="L630" i="5"/>
  <c r="F630" i="5"/>
  <c r="C478" i="9" s="1"/>
  <c r="E630" i="5"/>
  <c r="B478" i="9" s="1"/>
  <c r="R629" i="5"/>
  <c r="D684" i="1" s="1"/>
  <c r="M629" i="5"/>
  <c r="L629" i="5"/>
  <c r="F629" i="5"/>
  <c r="C814" i="9" s="1"/>
  <c r="E629" i="5"/>
  <c r="B814" i="9" s="1"/>
  <c r="R628" i="5"/>
  <c r="M628" i="5"/>
  <c r="L628" i="5"/>
  <c r="F628" i="5"/>
  <c r="C56" i="9" s="1"/>
  <c r="E628" i="5"/>
  <c r="B56" i="9" s="1"/>
  <c r="R627" i="5"/>
  <c r="D664" i="1" s="1"/>
  <c r="M627" i="5"/>
  <c r="L627" i="5"/>
  <c r="F627" i="5"/>
  <c r="C744" i="9" s="1"/>
  <c r="E627" i="5"/>
  <c r="B744" i="9" s="1"/>
  <c r="R626" i="5"/>
  <c r="D452" i="1" s="1"/>
  <c r="M626" i="5"/>
  <c r="L626" i="5"/>
  <c r="F626" i="5"/>
  <c r="C35" i="9" s="1"/>
  <c r="E626" i="5"/>
  <c r="B35" i="9" s="1"/>
  <c r="R624" i="5"/>
  <c r="M624" i="5"/>
  <c r="L624" i="5"/>
  <c r="F624" i="5"/>
  <c r="C33" i="9" s="1"/>
  <c r="E624" i="5"/>
  <c r="B33" i="9" s="1"/>
  <c r="R618" i="5"/>
  <c r="M618" i="5"/>
  <c r="L618" i="5"/>
  <c r="F618" i="5"/>
  <c r="C775" i="9" s="1"/>
  <c r="E618" i="5"/>
  <c r="B775" i="9" s="1"/>
  <c r="R616" i="5"/>
  <c r="D761" i="1" s="1"/>
  <c r="M616" i="5"/>
  <c r="L616" i="5"/>
  <c r="F616" i="5"/>
  <c r="C135" i="9" s="1"/>
  <c r="E616" i="5"/>
  <c r="B135" i="9" s="1"/>
  <c r="R615" i="5"/>
  <c r="D444" i="1" s="1"/>
  <c r="M615" i="5"/>
  <c r="L615" i="5"/>
  <c r="F615" i="5"/>
  <c r="C116" i="9" s="1"/>
  <c r="E615" i="5"/>
  <c r="B116" i="9" s="1"/>
  <c r="R613" i="5"/>
  <c r="D792" i="1" s="1"/>
  <c r="M613" i="5"/>
  <c r="J613" i="5"/>
  <c r="K613" i="5" s="1"/>
  <c r="F613" i="5"/>
  <c r="C887" i="9" s="1"/>
  <c r="E613" i="5"/>
  <c r="B887" i="9" s="1"/>
  <c r="R612" i="5"/>
  <c r="M612" i="5"/>
  <c r="J612" i="5"/>
  <c r="F612" i="5"/>
  <c r="C758" i="9" s="1"/>
  <c r="E612" i="5"/>
  <c r="B758" i="9" s="1"/>
  <c r="R610" i="5"/>
  <c r="D439" i="1" s="1"/>
  <c r="M610" i="5"/>
  <c r="L610" i="5"/>
  <c r="E610" i="5"/>
  <c r="B587" i="9" s="1"/>
  <c r="R609" i="5"/>
  <c r="D438" i="1" s="1"/>
  <c r="M609" i="5"/>
  <c r="L609" i="5"/>
  <c r="F609" i="5"/>
  <c r="C462" i="9" s="1"/>
  <c r="E609" i="5"/>
  <c r="B462" i="9" s="1"/>
  <c r="R608" i="5"/>
  <c r="D724" i="1" s="1"/>
  <c r="M608" i="5"/>
  <c r="L608" i="5"/>
  <c r="F608" i="5"/>
  <c r="C706" i="9" s="1"/>
  <c r="E608" i="5"/>
  <c r="B706" i="9" s="1"/>
  <c r="C857" i="9"/>
  <c r="B857" i="9"/>
  <c r="R606" i="5"/>
  <c r="D742" i="1" s="1"/>
  <c r="M606" i="5"/>
  <c r="L606" i="5"/>
  <c r="F606" i="5"/>
  <c r="C217" i="9" s="1"/>
  <c r="E606" i="5"/>
  <c r="B217" i="9" s="1"/>
  <c r="R605" i="5"/>
  <c r="D434" i="1" s="1"/>
  <c r="M605" i="5"/>
  <c r="L605" i="5"/>
  <c r="F605" i="5"/>
  <c r="C915" i="9" s="1"/>
  <c r="E605" i="5"/>
  <c r="B915" i="9" s="1"/>
  <c r="R604" i="5"/>
  <c r="D433" i="1" s="1"/>
  <c r="M604" i="5"/>
  <c r="F100" i="12" s="1"/>
  <c r="G100" i="12" s="1"/>
  <c r="L604" i="5"/>
  <c r="F604" i="5"/>
  <c r="C721" i="9" s="1"/>
  <c r="E604" i="5"/>
  <c r="B721" i="9" s="1"/>
  <c r="R603" i="5"/>
  <c r="D817" i="1" s="1"/>
  <c r="M603" i="5"/>
  <c r="J603" i="5"/>
  <c r="F603" i="5"/>
  <c r="C232" i="9" s="1"/>
  <c r="E603" i="5"/>
  <c r="B232" i="9" s="1"/>
  <c r="R602" i="5"/>
  <c r="D788" i="1" s="1"/>
  <c r="M602" i="5"/>
  <c r="J602" i="5"/>
  <c r="K602" i="5" s="1"/>
  <c r="F602" i="5"/>
  <c r="C214" i="9" s="1"/>
  <c r="E602" i="5"/>
  <c r="B214" i="9" s="1"/>
  <c r="R599" i="5"/>
  <c r="D428" i="1" s="1"/>
  <c r="M599" i="5"/>
  <c r="L599" i="5"/>
  <c r="F599" i="5"/>
  <c r="C573" i="9" s="1"/>
  <c r="E599" i="5"/>
  <c r="B573" i="9" s="1"/>
  <c r="D757" i="1"/>
  <c r="C851" i="9"/>
  <c r="B851" i="9"/>
  <c r="R592" i="5"/>
  <c r="D751" i="1" s="1"/>
  <c r="M592" i="5"/>
  <c r="L592" i="5"/>
  <c r="F592" i="5"/>
  <c r="C223" i="9" s="1"/>
  <c r="E592" i="5"/>
  <c r="B223" i="9" s="1"/>
  <c r="R591" i="5"/>
  <c r="D424" i="1" s="1"/>
  <c r="M591" i="5"/>
  <c r="L591" i="5"/>
  <c r="F591" i="5"/>
  <c r="C138" i="9" s="1"/>
  <c r="E591" i="5"/>
  <c r="B138" i="9" s="1"/>
  <c r="R589" i="5"/>
  <c r="D423" i="1" s="1"/>
  <c r="M589" i="5"/>
  <c r="L589" i="5"/>
  <c r="F589" i="5"/>
  <c r="C808" i="9" s="1"/>
  <c r="E589" i="5"/>
  <c r="B808" i="9" s="1"/>
  <c r="R588" i="5"/>
  <c r="D422" i="1" s="1"/>
  <c r="M588" i="5"/>
  <c r="L588" i="5"/>
  <c r="F588" i="5"/>
  <c r="C802" i="9" s="1"/>
  <c r="E588" i="5"/>
  <c r="B802" i="9" s="1"/>
  <c r="R587" i="5"/>
  <c r="D420" i="1" s="1"/>
  <c r="M587" i="5"/>
  <c r="L587" i="5"/>
  <c r="D587" i="5"/>
  <c r="R586" i="5"/>
  <c r="D667" i="1" s="1"/>
  <c r="M586" i="5"/>
  <c r="L586" i="5"/>
  <c r="F586" i="5"/>
  <c r="C753" i="9" s="1"/>
  <c r="E586" i="5"/>
  <c r="B753" i="9" s="1"/>
  <c r="R585" i="5"/>
  <c r="D419" i="1" s="1"/>
  <c r="M585" i="5"/>
  <c r="L585" i="5"/>
  <c r="F585" i="5"/>
  <c r="C519" i="9" s="1"/>
  <c r="E585" i="5"/>
  <c r="B519" i="9" s="1"/>
  <c r="R584" i="5"/>
  <c r="M584" i="5"/>
  <c r="F96" i="12" s="1"/>
  <c r="G96" i="12" s="1"/>
  <c r="L584" i="5"/>
  <c r="F584" i="5"/>
  <c r="C93" i="9" s="1"/>
  <c r="E584" i="5"/>
  <c r="B93" i="9" s="1"/>
  <c r="R582" i="5"/>
  <c r="D418" i="1" s="1"/>
  <c r="M582" i="5"/>
  <c r="L582" i="5"/>
  <c r="F582" i="5"/>
  <c r="C817" i="9" s="1"/>
  <c r="E582" i="5"/>
  <c r="B817" i="9" s="1"/>
  <c r="R580" i="5"/>
  <c r="D806" i="1" s="1"/>
  <c r="M580" i="5"/>
  <c r="J580" i="5"/>
  <c r="F580" i="5"/>
  <c r="C55" i="9" s="1"/>
  <c r="E580" i="5"/>
  <c r="B55" i="9" s="1"/>
  <c r="R578" i="5"/>
  <c r="D681" i="1" s="1"/>
  <c r="M578" i="5"/>
  <c r="L578" i="5"/>
  <c r="F578" i="5"/>
  <c r="C511" i="9" s="1"/>
  <c r="E578" i="5"/>
  <c r="B511" i="9" s="1"/>
  <c r="R576" i="5"/>
  <c r="D630" i="1" s="1"/>
  <c r="M576" i="5"/>
  <c r="L576" i="5"/>
  <c r="F576" i="5"/>
  <c r="C179" i="9" s="1"/>
  <c r="E576" i="5"/>
  <c r="B179" i="9" s="1"/>
  <c r="R573" i="5"/>
  <c r="D417" i="1" s="1"/>
  <c r="M573" i="5"/>
  <c r="L573" i="5"/>
  <c r="E573" i="5"/>
  <c r="B261" i="9" s="1"/>
  <c r="R572" i="5"/>
  <c r="D416" i="1" s="1"/>
  <c r="M572" i="5"/>
  <c r="L572" i="5"/>
  <c r="F572" i="5"/>
  <c r="C139" i="9" s="1"/>
  <c r="E572" i="5"/>
  <c r="B139" i="9" s="1"/>
  <c r="R571" i="5"/>
  <c r="D789" i="1" s="1"/>
  <c r="M571" i="5"/>
  <c r="J571" i="5"/>
  <c r="E571" i="5"/>
  <c r="B65" i="9" s="1"/>
  <c r="R570" i="5"/>
  <c r="D415" i="1" s="1"/>
  <c r="M570" i="5"/>
  <c r="L570" i="5"/>
  <c r="E570" i="5"/>
  <c r="B70" i="9" s="1"/>
  <c r="R569" i="5"/>
  <c r="D414" i="1" s="1"/>
  <c r="M569" i="5"/>
  <c r="L569" i="5"/>
  <c r="F569" i="5"/>
  <c r="C871" i="9" s="1"/>
  <c r="E569" i="5"/>
  <c r="B871" i="9" s="1"/>
  <c r="R568" i="5"/>
  <c r="D412" i="1" s="1"/>
  <c r="M568" i="5"/>
  <c r="L568" i="5"/>
  <c r="E568" i="5"/>
  <c r="B86" i="9" s="1"/>
  <c r="R566" i="5"/>
  <c r="D411" i="1" s="1"/>
  <c r="M566" i="5"/>
  <c r="L566" i="5"/>
  <c r="E566" i="5"/>
  <c r="B482" i="9" s="1"/>
  <c r="R565" i="5"/>
  <c r="M565" i="5"/>
  <c r="L565" i="5"/>
  <c r="F565" i="5"/>
  <c r="C87" i="9" s="1"/>
  <c r="E565" i="5"/>
  <c r="B87" i="9" s="1"/>
  <c r="R564" i="5"/>
  <c r="D409" i="1" s="1"/>
  <c r="M564" i="5"/>
  <c r="L564" i="5"/>
  <c r="E564" i="5"/>
  <c r="B470" i="9" s="1"/>
  <c r="R563" i="5"/>
  <c r="D721" i="1" s="1"/>
  <c r="M563" i="5"/>
  <c r="L563" i="5"/>
  <c r="F563" i="5"/>
  <c r="C184" i="9" s="1"/>
  <c r="E563" i="5"/>
  <c r="B184" i="9" s="1"/>
  <c r="R562" i="5"/>
  <c r="D683" i="1" s="1"/>
  <c r="M562" i="5"/>
  <c r="L562" i="5"/>
  <c r="F562" i="5"/>
  <c r="C85" i="9" s="1"/>
  <c r="E562" i="5"/>
  <c r="B85" i="9" s="1"/>
  <c r="R561" i="5"/>
  <c r="D407" i="1" s="1"/>
  <c r="M561" i="5"/>
  <c r="L561" i="5"/>
  <c r="F561" i="5"/>
  <c r="C570" i="9" s="1"/>
  <c r="E561" i="5"/>
  <c r="B570" i="9" s="1"/>
  <c r="R560" i="5"/>
  <c r="D406" i="1" s="1"/>
  <c r="M560" i="5"/>
  <c r="L560" i="5"/>
  <c r="E560" i="5"/>
  <c r="B488" i="9" s="1"/>
  <c r="R559" i="5"/>
  <c r="D404" i="1" s="1"/>
  <c r="M559" i="5"/>
  <c r="J559" i="5"/>
  <c r="K559" i="5" s="1"/>
  <c r="F559" i="5"/>
  <c r="C36" i="9" s="1"/>
  <c r="E559" i="5"/>
  <c r="B36" i="9" s="1"/>
  <c r="R558" i="5"/>
  <c r="D756" i="1" s="1"/>
  <c r="M558" i="5"/>
  <c r="L558" i="5"/>
  <c r="F558" i="5"/>
  <c r="C168" i="9" s="1"/>
  <c r="E558" i="5"/>
  <c r="B168" i="9" s="1"/>
  <c r="R557" i="5"/>
  <c r="M557" i="5"/>
  <c r="L557" i="5"/>
  <c r="F557" i="5"/>
  <c r="C922" i="9" s="1"/>
  <c r="E557" i="5"/>
  <c r="B922" i="9" s="1"/>
  <c r="R555" i="5"/>
  <c r="D401" i="1" s="1"/>
  <c r="M555" i="5"/>
  <c r="L555" i="5"/>
  <c r="E555" i="5"/>
  <c r="B567" i="9" s="1"/>
  <c r="R554" i="5"/>
  <c r="D674" i="1" s="1"/>
  <c r="M554" i="5"/>
  <c r="L554" i="5"/>
  <c r="F554" i="5"/>
  <c r="C807" i="9" s="1"/>
  <c r="E554" i="5"/>
  <c r="B807" i="9" s="1"/>
  <c r="R552" i="5"/>
  <c r="M552" i="5"/>
  <c r="L552" i="5"/>
  <c r="F552" i="5"/>
  <c r="C132" i="9" s="1"/>
  <c r="E552" i="5"/>
  <c r="B132" i="9" s="1"/>
  <c r="R551" i="5"/>
  <c r="D795" i="1" s="1"/>
  <c r="M551" i="5"/>
  <c r="J551" i="5"/>
  <c r="F551" i="5"/>
  <c r="C81" i="9" s="1"/>
  <c r="E551" i="5"/>
  <c r="B81" i="9" s="1"/>
  <c r="R550" i="5"/>
  <c r="D701" i="1" s="1"/>
  <c r="M550" i="5"/>
  <c r="L550" i="5"/>
  <c r="F550" i="5"/>
  <c r="C58" i="9" s="1"/>
  <c r="E550" i="5"/>
  <c r="B58" i="9" s="1"/>
  <c r="R548" i="5"/>
  <c r="D400" i="1" s="1"/>
  <c r="M548" i="5"/>
  <c r="L548" i="5"/>
  <c r="F548" i="5"/>
  <c r="C174" i="9" s="1"/>
  <c r="E548" i="5"/>
  <c r="B174" i="9" s="1"/>
  <c r="R546" i="5"/>
  <c r="M546" i="5"/>
  <c r="J546" i="5"/>
  <c r="F546" i="5"/>
  <c r="C188" i="9" s="1"/>
  <c r="E546" i="5"/>
  <c r="B188" i="9" s="1"/>
  <c r="R545" i="5"/>
  <c r="D638" i="1" s="1"/>
  <c r="M545" i="5"/>
  <c r="L545" i="5"/>
  <c r="F545" i="5"/>
  <c r="C64" i="9" s="1"/>
  <c r="E545" i="5"/>
  <c r="B64" i="9" s="1"/>
  <c r="R544" i="5"/>
  <c r="D399" i="1" s="1"/>
  <c r="M544" i="5"/>
  <c r="L544" i="5"/>
  <c r="F544" i="5"/>
  <c r="C723" i="9" s="1"/>
  <c r="E544" i="5"/>
  <c r="B723" i="9" s="1"/>
  <c r="D811" i="1"/>
  <c r="C860" i="9"/>
  <c r="B860" i="9"/>
  <c r="R541" i="5"/>
  <c r="D398" i="1" s="1"/>
  <c r="M541" i="5"/>
  <c r="L541" i="5"/>
  <c r="F541" i="5"/>
  <c r="C797" i="9" s="1"/>
  <c r="E541" i="5"/>
  <c r="B797" i="9" s="1"/>
  <c r="R540" i="5"/>
  <c r="D397" i="1" s="1"/>
  <c r="M540" i="5"/>
  <c r="L540" i="5"/>
  <c r="F540" i="5"/>
  <c r="C798" i="9" s="1"/>
  <c r="E540" i="5"/>
  <c r="B798" i="9" s="1"/>
  <c r="R539" i="5"/>
  <c r="D396" i="1" s="1"/>
  <c r="M539" i="5"/>
  <c r="L539" i="5"/>
  <c r="F539" i="5"/>
  <c r="C796" i="9" s="1"/>
  <c r="E539" i="5"/>
  <c r="B796" i="9" s="1"/>
  <c r="R538" i="5"/>
  <c r="D801" i="1" s="1"/>
  <c r="M538" i="5"/>
  <c r="J538" i="5"/>
  <c r="F538" i="5"/>
  <c r="C231" i="9" s="1"/>
  <c r="E538" i="5"/>
  <c r="B231" i="9" s="1"/>
  <c r="R537" i="5"/>
  <c r="D737" i="1" s="1"/>
  <c r="M537" i="5"/>
  <c r="L537" i="5"/>
  <c r="F537" i="5"/>
  <c r="C221" i="9" s="1"/>
  <c r="E537" i="5"/>
  <c r="B221" i="9" s="1"/>
  <c r="R536" i="5"/>
  <c r="M536" i="5"/>
  <c r="J536" i="5"/>
  <c r="F536" i="5"/>
  <c r="C150" i="9" s="1"/>
  <c r="E536" i="5"/>
  <c r="B150" i="9" s="1"/>
  <c r="R534" i="5"/>
  <c r="M534" i="5"/>
  <c r="L534" i="5"/>
  <c r="F534" i="5"/>
  <c r="C39" i="9" s="1"/>
  <c r="E534" i="5"/>
  <c r="B39" i="9" s="1"/>
  <c r="R533" i="5"/>
  <c r="D393" i="1" s="1"/>
  <c r="M533" i="5"/>
  <c r="L533" i="5"/>
  <c r="F533" i="5"/>
  <c r="C566" i="9" s="1"/>
  <c r="E533" i="5"/>
  <c r="B566" i="9" s="1"/>
  <c r="R532" i="5"/>
  <c r="D819" i="1" s="1"/>
  <c r="M532" i="5"/>
  <c r="J532" i="5"/>
  <c r="F532" i="5"/>
  <c r="C203" i="9" s="1"/>
  <c r="E532" i="5"/>
  <c r="B203" i="9" s="1"/>
  <c r="R531" i="5"/>
  <c r="D703" i="1" s="1"/>
  <c r="M531" i="5"/>
  <c r="L531" i="5"/>
  <c r="F531" i="5"/>
  <c r="C63" i="9" s="1"/>
  <c r="E531" i="5"/>
  <c r="B63" i="9" s="1"/>
  <c r="R525" i="5"/>
  <c r="D392" i="1" s="1"/>
  <c r="M525" i="5"/>
  <c r="L525" i="5"/>
  <c r="F525" i="5"/>
  <c r="C693" i="9" s="1"/>
  <c r="E525" i="5"/>
  <c r="B693" i="9" s="1"/>
  <c r="R523" i="5"/>
  <c r="D391" i="1" s="1"/>
  <c r="M523" i="5"/>
  <c r="F311" i="12" s="1"/>
  <c r="G311" i="12" s="1"/>
  <c r="L523" i="5"/>
  <c r="F523" i="5"/>
  <c r="C237" i="9" s="1"/>
  <c r="E523" i="5"/>
  <c r="B237" i="9" s="1"/>
  <c r="R522" i="5"/>
  <c r="D812" i="1" s="1"/>
  <c r="M522" i="5"/>
  <c r="J522" i="5"/>
  <c r="F522" i="5"/>
  <c r="C44" i="9" s="1"/>
  <c r="E522" i="5"/>
  <c r="B44" i="9" s="1"/>
  <c r="R521" i="5"/>
  <c r="D390" i="1" s="1"/>
  <c r="M521" i="5"/>
  <c r="L521" i="5"/>
  <c r="F521" i="5"/>
  <c r="C824" i="9" s="1"/>
  <c r="E521" i="5"/>
  <c r="B824" i="9" s="1"/>
  <c r="R520" i="5"/>
  <c r="D389" i="1" s="1"/>
  <c r="M520" i="5"/>
  <c r="L520" i="5"/>
  <c r="F520" i="5"/>
  <c r="C789" i="9" s="1"/>
  <c r="E520" i="5"/>
  <c r="B789" i="9" s="1"/>
  <c r="D388" i="1"/>
  <c r="C785" i="9"/>
  <c r="B785" i="9"/>
  <c r="R518" i="5"/>
  <c r="D387" i="1" s="1"/>
  <c r="M518" i="5"/>
  <c r="L518" i="5"/>
  <c r="F518" i="5"/>
  <c r="C801" i="9" s="1"/>
  <c r="E518" i="5"/>
  <c r="B801" i="9" s="1"/>
  <c r="D386" i="1"/>
  <c r="C784" i="9"/>
  <c r="B784" i="9"/>
  <c r="R516" i="5"/>
  <c r="D385" i="1" s="1"/>
  <c r="M516" i="5"/>
  <c r="L516" i="5"/>
  <c r="F516" i="5"/>
  <c r="C449" i="9" s="1"/>
  <c r="E516" i="5"/>
  <c r="B449" i="9" s="1"/>
  <c r="R514" i="5"/>
  <c r="D381" i="1" s="1"/>
  <c r="M514" i="5"/>
  <c r="L514" i="5"/>
  <c r="F514" i="5"/>
  <c r="C498" i="9" s="1"/>
  <c r="E514" i="5"/>
  <c r="B498" i="9" s="1"/>
  <c r="R513" i="5"/>
  <c r="D782" i="1" s="1"/>
  <c r="M513" i="5"/>
  <c r="L513" i="5"/>
  <c r="F513" i="5"/>
  <c r="C707" i="9" s="1"/>
  <c r="E513" i="5"/>
  <c r="B707" i="9" s="1"/>
  <c r="R512" i="5"/>
  <c r="D378" i="1" s="1"/>
  <c r="M512" i="5"/>
  <c r="L512" i="5"/>
  <c r="F512" i="5"/>
  <c r="C791" i="9" s="1"/>
  <c r="E512" i="5"/>
  <c r="B791" i="9" s="1"/>
  <c r="R511" i="5"/>
  <c r="D829" i="1" s="1"/>
  <c r="M511" i="5"/>
  <c r="L511" i="5"/>
  <c r="F511" i="5"/>
  <c r="C895" i="9" s="1"/>
  <c r="E511" i="5"/>
  <c r="B895" i="9" s="1"/>
  <c r="R510" i="5"/>
  <c r="D798" i="1" s="1"/>
  <c r="M510" i="5"/>
  <c r="L510" i="5"/>
  <c r="F510" i="5"/>
  <c r="C893" i="9" s="1"/>
  <c r="E510" i="5"/>
  <c r="B893" i="9" s="1"/>
  <c r="R509" i="5"/>
  <c r="D377" i="1" s="1"/>
  <c r="M509" i="5"/>
  <c r="L509" i="5"/>
  <c r="F509" i="5"/>
  <c r="C786" i="9" s="1"/>
  <c r="E509" i="5"/>
  <c r="B786" i="9" s="1"/>
  <c r="R508" i="5"/>
  <c r="D376" i="1" s="1"/>
  <c r="M508" i="5"/>
  <c r="L508" i="5"/>
  <c r="F508" i="5"/>
  <c r="C788" i="9" s="1"/>
  <c r="E508" i="5"/>
  <c r="B788" i="9" s="1"/>
  <c r="R507" i="5"/>
  <c r="D685" i="1" s="1"/>
  <c r="M507" i="5"/>
  <c r="L507" i="5"/>
  <c r="F507" i="5"/>
  <c r="C891" i="9" s="1"/>
  <c r="E507" i="5"/>
  <c r="B891" i="9" s="1"/>
  <c r="R506" i="5"/>
  <c r="M506" i="5"/>
  <c r="L506" i="5"/>
  <c r="F506" i="5"/>
  <c r="C894" i="9" s="1"/>
  <c r="E506" i="5"/>
  <c r="B894" i="9" s="1"/>
  <c r="R505" i="5"/>
  <c r="D375" i="1" s="1"/>
  <c r="M505" i="5"/>
  <c r="L505" i="5"/>
  <c r="F505" i="5"/>
  <c r="C790" i="9" s="1"/>
  <c r="E505" i="5"/>
  <c r="B790" i="9" s="1"/>
  <c r="R504" i="5"/>
  <c r="D374" i="1" s="1"/>
  <c r="M504" i="5"/>
  <c r="L504" i="5"/>
  <c r="F504" i="5"/>
  <c r="C787" i="9" s="1"/>
  <c r="E504" i="5"/>
  <c r="B787" i="9" s="1"/>
  <c r="R503" i="5"/>
  <c r="D371" i="1" s="1"/>
  <c r="M503" i="5"/>
  <c r="L503" i="5"/>
  <c r="F503" i="5"/>
  <c r="C697" i="9" s="1"/>
  <c r="E503" i="5"/>
  <c r="B697" i="9" s="1"/>
  <c r="R502" i="5"/>
  <c r="D370" i="1" s="1"/>
  <c r="M502" i="5"/>
  <c r="L502" i="5"/>
  <c r="F502" i="5"/>
  <c r="C696" i="9" s="1"/>
  <c r="E502" i="5"/>
  <c r="B696" i="9" s="1"/>
  <c r="R501" i="5"/>
  <c r="M501" i="5"/>
  <c r="L501" i="5"/>
  <c r="F501" i="5"/>
  <c r="C34" i="9" s="1"/>
  <c r="E501" i="5"/>
  <c r="B34" i="9" s="1"/>
  <c r="R499" i="5"/>
  <c r="M499" i="5"/>
  <c r="L499" i="5"/>
  <c r="F499" i="5"/>
  <c r="C30" i="9" s="1"/>
  <c r="E499" i="5"/>
  <c r="B30" i="9" s="1"/>
  <c r="R498" i="5"/>
  <c r="D362" i="1" s="1"/>
  <c r="M498" i="5"/>
  <c r="L498" i="5"/>
  <c r="F498" i="5"/>
  <c r="C800" i="9" s="1"/>
  <c r="E498" i="5"/>
  <c r="B800" i="9" s="1"/>
  <c r="R496" i="5"/>
  <c r="M496" i="5"/>
  <c r="J496" i="5"/>
  <c r="F496" i="5"/>
  <c r="C867" i="9" s="1"/>
  <c r="E496" i="5"/>
  <c r="B867" i="9" s="1"/>
  <c r="R494" i="5"/>
  <c r="D827" i="1" s="1"/>
  <c r="M494" i="5"/>
  <c r="J494" i="5"/>
  <c r="K494" i="5" s="1"/>
  <c r="F494" i="5"/>
  <c r="C828" i="9" s="1"/>
  <c r="E494" i="5"/>
  <c r="B828" i="9" s="1"/>
  <c r="R493" i="5"/>
  <c r="D736" i="1" s="1"/>
  <c r="M493" i="5"/>
  <c r="L493" i="5"/>
  <c r="F493" i="5"/>
  <c r="C712" i="9" s="1"/>
  <c r="E493" i="5"/>
  <c r="B712" i="9" s="1"/>
  <c r="R491" i="5"/>
  <c r="D361" i="1" s="1"/>
  <c r="M491" i="5"/>
  <c r="L491" i="5"/>
  <c r="F491" i="5"/>
  <c r="C600" i="9" s="1"/>
  <c r="E491" i="5"/>
  <c r="B600" i="9" s="1"/>
  <c r="D360" i="1"/>
  <c r="C454" i="9"/>
  <c r="B454" i="9"/>
  <c r="R488" i="5"/>
  <c r="D359" i="1" s="1"/>
  <c r="M488" i="5"/>
  <c r="L488" i="5"/>
  <c r="E488" i="5"/>
  <c r="B471" i="9" s="1"/>
  <c r="R486" i="5"/>
  <c r="D785" i="1" s="1"/>
  <c r="M486" i="5"/>
  <c r="L486" i="5"/>
  <c r="F486" i="5"/>
  <c r="C749" i="9" s="1"/>
  <c r="E486" i="5"/>
  <c r="B749" i="9" s="1"/>
  <c r="R485" i="5"/>
  <c r="D732" i="1" s="1"/>
  <c r="M485" i="5"/>
  <c r="L485" i="5"/>
  <c r="F485" i="5"/>
  <c r="C218" i="9" s="1"/>
  <c r="E485" i="5"/>
  <c r="B218" i="9" s="1"/>
  <c r="R484" i="5"/>
  <c r="D805" i="1" s="1"/>
  <c r="M484" i="5"/>
  <c r="J484" i="5"/>
  <c r="F484" i="5"/>
  <c r="C82" i="9" s="1"/>
  <c r="E484" i="5"/>
  <c r="B82" i="9" s="1"/>
  <c r="R483" i="5"/>
  <c r="D656" i="1" s="1"/>
  <c r="M483" i="5"/>
  <c r="L483" i="5"/>
  <c r="F483" i="5"/>
  <c r="C902" i="9" s="1"/>
  <c r="E483" i="5"/>
  <c r="B902" i="9" s="1"/>
  <c r="R482" i="5"/>
  <c r="D707" i="1" s="1"/>
  <c r="M482" i="5"/>
  <c r="L482" i="5"/>
  <c r="F482" i="5"/>
  <c r="C262" i="9" s="1"/>
  <c r="E482" i="5"/>
  <c r="B262" i="9" s="1"/>
  <c r="R481" i="5"/>
  <c r="D706" i="1" s="1"/>
  <c r="M481" i="5"/>
  <c r="L481" i="5"/>
  <c r="F481" i="5"/>
  <c r="C47" i="9" s="1"/>
  <c r="E481" i="5"/>
  <c r="B47" i="9" s="1"/>
  <c r="R480" i="5"/>
  <c r="D711" i="1" s="1"/>
  <c r="M480" i="5"/>
  <c r="L480" i="5"/>
  <c r="F480" i="5"/>
  <c r="C773" i="9" s="1"/>
  <c r="E480" i="5"/>
  <c r="B773" i="9" s="1"/>
  <c r="R479" i="5"/>
  <c r="D635" i="1" s="1"/>
  <c r="M479" i="5"/>
  <c r="L479" i="5"/>
  <c r="F479" i="5"/>
  <c r="C864" i="9" s="1"/>
  <c r="E479" i="5"/>
  <c r="B864" i="9" s="1"/>
  <c r="R478" i="5"/>
  <c r="M478" i="5"/>
  <c r="L478" i="5"/>
  <c r="F478" i="5"/>
  <c r="C737" i="9" s="1"/>
  <c r="E478" i="5"/>
  <c r="B737" i="9" s="1"/>
  <c r="R477" i="5"/>
  <c r="M477" i="5"/>
  <c r="L477" i="5"/>
  <c r="F477" i="5"/>
  <c r="C923" i="9" s="1"/>
  <c r="E477" i="5"/>
  <c r="B923" i="9" s="1"/>
  <c r="R476" i="5"/>
  <c r="D346" i="1" s="1"/>
  <c r="M476" i="5"/>
  <c r="L476" i="5"/>
  <c r="F476" i="5"/>
  <c r="C510" i="9" s="1"/>
  <c r="E476" i="5"/>
  <c r="B510" i="9" s="1"/>
  <c r="R475" i="5"/>
  <c r="D345" i="1" s="1"/>
  <c r="M475" i="5"/>
  <c r="L475" i="5"/>
  <c r="F475" i="5"/>
  <c r="C160" i="9" s="1"/>
  <c r="E475" i="5"/>
  <c r="B160" i="9" s="1"/>
  <c r="R474" i="5"/>
  <c r="D343" i="1" s="1"/>
  <c r="M474" i="5"/>
  <c r="L474" i="5"/>
  <c r="D474" i="5"/>
  <c r="R473" i="5"/>
  <c r="D342" i="1" s="1"/>
  <c r="M473" i="5"/>
  <c r="L473" i="5"/>
  <c r="F473" i="5"/>
  <c r="C525" i="9" s="1"/>
  <c r="E473" i="5"/>
  <c r="B525" i="9" s="1"/>
  <c r="R472" i="5"/>
  <c r="D743" i="1" s="1"/>
  <c r="M472" i="5"/>
  <c r="L472" i="5"/>
  <c r="F472" i="5"/>
  <c r="C220" i="9" s="1"/>
  <c r="E472" i="5"/>
  <c r="B220" i="9" s="1"/>
  <c r="R470" i="5"/>
  <c r="D709" i="1" s="1"/>
  <c r="M470" i="5"/>
  <c r="L470" i="5"/>
  <c r="F470" i="5"/>
  <c r="C863" i="9" s="1"/>
  <c r="E470" i="5"/>
  <c r="B863" i="9" s="1"/>
  <c r="R469" i="5"/>
  <c r="D339" i="1" s="1"/>
  <c r="M469" i="5"/>
  <c r="L469" i="5"/>
  <c r="E469" i="5"/>
  <c r="B501" i="9" s="1"/>
  <c r="D336" i="1"/>
  <c r="C450" i="9"/>
  <c r="B450" i="9"/>
  <c r="R467" i="5"/>
  <c r="D642" i="1" s="1"/>
  <c r="M467" i="5"/>
  <c r="L467" i="5"/>
  <c r="F467" i="5"/>
  <c r="C872" i="9" s="1"/>
  <c r="E467" i="5"/>
  <c r="B872" i="9" s="1"/>
  <c r="R466" i="5"/>
  <c r="D334" i="1" s="1"/>
  <c r="M466" i="5"/>
  <c r="L466" i="5"/>
  <c r="F466" i="5"/>
  <c r="C458" i="9" s="1"/>
  <c r="E466" i="5"/>
  <c r="B458" i="9" s="1"/>
  <c r="R465" i="5"/>
  <c r="D637" i="1" s="1"/>
  <c r="M465" i="5"/>
  <c r="L465" i="5"/>
  <c r="F465" i="5"/>
  <c r="C226" i="9" s="1"/>
  <c r="E465" i="5"/>
  <c r="B226" i="9" s="1"/>
  <c r="R464" i="5"/>
  <c r="D331" i="1" s="1"/>
  <c r="M464" i="5"/>
  <c r="L464" i="5"/>
  <c r="F464" i="5"/>
  <c r="C916" i="9" s="1"/>
  <c r="E464" i="5"/>
  <c r="B916" i="9" s="1"/>
  <c r="R463" i="5"/>
  <c r="D778" i="1" s="1"/>
  <c r="M463" i="5"/>
  <c r="L463" i="5"/>
  <c r="F463" i="5"/>
  <c r="C185" i="9" s="1"/>
  <c r="E463" i="5"/>
  <c r="B185" i="9" s="1"/>
  <c r="R461" i="5"/>
  <c r="D787" i="1" s="1"/>
  <c r="M461" i="5"/>
  <c r="J461" i="5"/>
  <c r="F461" i="5"/>
  <c r="C104" i="9" s="1"/>
  <c r="E461" i="5"/>
  <c r="B104" i="9" s="1"/>
  <c r="R460" i="5"/>
  <c r="M460" i="5"/>
  <c r="F206" i="12" s="1"/>
  <c r="G206" i="12" s="1"/>
  <c r="L460" i="5"/>
  <c r="F460" i="5"/>
  <c r="C170" i="9" s="1"/>
  <c r="E460" i="5"/>
  <c r="B170" i="9" s="1"/>
  <c r="R459" i="5"/>
  <c r="D329" i="1" s="1"/>
  <c r="M459" i="5"/>
  <c r="L459" i="5"/>
  <c r="F459" i="5"/>
  <c r="C466" i="9" s="1"/>
  <c r="E459" i="5"/>
  <c r="B466" i="9" s="1"/>
  <c r="R458" i="5"/>
  <c r="D328" i="1" s="1"/>
  <c r="M458" i="5"/>
  <c r="L458" i="5"/>
  <c r="F458" i="5"/>
  <c r="C447" i="9" s="1"/>
  <c r="E458" i="5"/>
  <c r="B447" i="9" s="1"/>
  <c r="R457" i="5"/>
  <c r="D327" i="1" s="1"/>
  <c r="M457" i="5"/>
  <c r="L457" i="5"/>
  <c r="F457" i="5"/>
  <c r="C446" i="9" s="1"/>
  <c r="E457" i="5"/>
  <c r="B446" i="9" s="1"/>
  <c r="R456" i="5"/>
  <c r="D326" i="1" s="1"/>
  <c r="M456" i="5"/>
  <c r="L456" i="5"/>
  <c r="F456" i="5"/>
  <c r="C7" i="9" s="1"/>
  <c r="E456" i="5"/>
  <c r="B7" i="9" s="1"/>
  <c r="R455" i="5"/>
  <c r="D325" i="1" s="1"/>
  <c r="M455" i="5"/>
  <c r="L455" i="5"/>
  <c r="F455" i="5"/>
  <c r="C739" i="9" s="1"/>
  <c r="E455" i="5"/>
  <c r="B739" i="9" s="1"/>
  <c r="R454" i="5"/>
  <c r="D324" i="1" s="1"/>
  <c r="M454" i="5"/>
  <c r="L454" i="5"/>
  <c r="F454" i="5"/>
  <c r="C161" i="9" s="1"/>
  <c r="E454" i="5"/>
  <c r="B161" i="9" s="1"/>
  <c r="R453" i="5"/>
  <c r="D323" i="1" s="1"/>
  <c r="M453" i="5"/>
  <c r="L453" i="5"/>
  <c r="F453" i="5"/>
  <c r="C794" i="9" s="1"/>
  <c r="E453" i="5"/>
  <c r="B794" i="9" s="1"/>
  <c r="R451" i="5"/>
  <c r="D322" i="1" s="1"/>
  <c r="M451" i="5"/>
  <c r="L451" i="5"/>
  <c r="F451" i="5"/>
  <c r="C242" i="9" s="1"/>
  <c r="E451" i="5"/>
  <c r="B242" i="9" s="1"/>
  <c r="R450" i="5"/>
  <c r="M450" i="5"/>
  <c r="L450" i="5"/>
  <c r="F450" i="5"/>
  <c r="C936" i="9" s="1"/>
  <c r="E450" i="5"/>
  <c r="B936" i="9" s="1"/>
  <c r="R449" i="5"/>
  <c r="D320" i="1" s="1"/>
  <c r="M449" i="5"/>
  <c r="L449" i="5"/>
  <c r="F449" i="5"/>
  <c r="C122" i="9" s="1"/>
  <c r="E449" i="5"/>
  <c r="B122" i="9" s="1"/>
  <c r="R448" i="5"/>
  <c r="D319" i="1" s="1"/>
  <c r="M448" i="5"/>
  <c r="L448" i="5"/>
  <c r="F448" i="5"/>
  <c r="C172" i="9" s="1"/>
  <c r="E448" i="5"/>
  <c r="B172" i="9" s="1"/>
  <c r="R447" i="5"/>
  <c r="D318" i="1" s="1"/>
  <c r="M447" i="5"/>
  <c r="F308" i="12" s="1"/>
  <c r="G308" i="12" s="1"/>
  <c r="L447" i="5"/>
  <c r="F447" i="5"/>
  <c r="C23" i="9" s="1"/>
  <c r="E447" i="5"/>
  <c r="B23" i="9" s="1"/>
  <c r="R446" i="5"/>
  <c r="D317" i="1" s="1"/>
  <c r="M446" i="5"/>
  <c r="L446" i="5"/>
  <c r="F446" i="5"/>
  <c r="C18" i="9" s="1"/>
  <c r="E446" i="5"/>
  <c r="B18" i="9" s="1"/>
  <c r="D316" i="1"/>
  <c r="C837" i="9"/>
  <c r="B837" i="9"/>
  <c r="R444" i="5"/>
  <c r="D315" i="1" s="1"/>
  <c r="M444" i="5"/>
  <c r="L444" i="5"/>
  <c r="F444" i="5"/>
  <c r="C546" i="9" s="1"/>
  <c r="E444" i="5"/>
  <c r="B546" i="9" s="1"/>
  <c r="R443" i="5"/>
  <c r="M443" i="5"/>
  <c r="J443" i="5"/>
  <c r="F443" i="5"/>
  <c r="C197" i="9" s="1"/>
  <c r="E443" i="5"/>
  <c r="B197" i="9" s="1"/>
  <c r="R442" i="5"/>
  <c r="D313" i="1" s="1"/>
  <c r="M442" i="5"/>
  <c r="J442" i="5"/>
  <c r="K442" i="5" s="1"/>
  <c r="F442" i="5"/>
  <c r="C201" i="9" s="1"/>
  <c r="E442" i="5"/>
  <c r="B201" i="9" s="1"/>
  <c r="R441" i="5"/>
  <c r="D312" i="1" s="1"/>
  <c r="M441" i="5"/>
  <c r="L441" i="5"/>
  <c r="F441" i="5"/>
  <c r="C241" i="9" s="1"/>
  <c r="E441" i="5"/>
  <c r="B241" i="9" s="1"/>
  <c r="R440" i="5"/>
  <c r="D311" i="1" s="1"/>
  <c r="M440" i="5"/>
  <c r="L440" i="5"/>
  <c r="F440" i="5"/>
  <c r="C448" i="9" s="1"/>
  <c r="E440" i="5"/>
  <c r="B448" i="9" s="1"/>
  <c r="R439" i="5"/>
  <c r="M439" i="5"/>
  <c r="L439" i="5"/>
  <c r="F439" i="5"/>
  <c r="C729" i="9" s="1"/>
  <c r="E439" i="5"/>
  <c r="B729" i="9" s="1"/>
  <c r="R438" i="5"/>
  <c r="M438" i="5"/>
  <c r="J438" i="5"/>
  <c r="F438" i="5"/>
  <c r="C199" i="9" s="1"/>
  <c r="E438" i="5"/>
  <c r="B199" i="9" s="1"/>
  <c r="R437" i="5"/>
  <c r="D308" i="1" s="1"/>
  <c r="M437" i="5"/>
  <c r="L437" i="5"/>
  <c r="F437" i="5"/>
  <c r="C520" i="9" s="1"/>
  <c r="E437" i="5"/>
  <c r="B520" i="9" s="1"/>
  <c r="R436" i="5"/>
  <c r="D767" i="1" s="1"/>
  <c r="M436" i="5"/>
  <c r="L436" i="5"/>
  <c r="F436" i="5"/>
  <c r="C193" i="9" s="1"/>
  <c r="E436" i="5"/>
  <c r="B193" i="9" s="1"/>
  <c r="R435" i="5"/>
  <c r="D307" i="1" s="1"/>
  <c r="M435" i="5"/>
  <c r="L435" i="5"/>
  <c r="F435" i="5"/>
  <c r="C175" i="9" s="1"/>
  <c r="E435" i="5"/>
  <c r="B175" i="9" s="1"/>
  <c r="R433" i="5"/>
  <c r="M433" i="5"/>
  <c r="L433" i="5"/>
  <c r="F433" i="5"/>
  <c r="C137" i="9" s="1"/>
  <c r="E433" i="5"/>
  <c r="B137" i="9" s="1"/>
  <c r="R432" i="5"/>
  <c r="D306" i="1" s="1"/>
  <c r="M432" i="5"/>
  <c r="L432" i="5"/>
  <c r="F432" i="5"/>
  <c r="C937" i="9" s="1"/>
  <c r="E432" i="5"/>
  <c r="B937" i="9" s="1"/>
  <c r="R431" i="5"/>
  <c r="M431" i="5"/>
  <c r="L431" i="5"/>
  <c r="F431" i="5"/>
  <c r="C935" i="9" s="1"/>
  <c r="E431" i="5"/>
  <c r="B935" i="9" s="1"/>
  <c r="R430" i="5"/>
  <c r="D304" i="1" s="1"/>
  <c r="M430" i="5"/>
  <c r="L430" i="5"/>
  <c r="F430" i="5"/>
  <c r="C165" i="9" s="1"/>
  <c r="E430" i="5"/>
  <c r="B165" i="9" s="1"/>
  <c r="R429" i="5"/>
  <c r="M429" i="5"/>
  <c r="J429" i="5"/>
  <c r="F429" i="5"/>
  <c r="C198" i="9" s="1"/>
  <c r="E429" i="5"/>
  <c r="B198" i="9" s="1"/>
  <c r="R428" i="5"/>
  <c r="D302" i="1" s="1"/>
  <c r="M428" i="5"/>
  <c r="L428" i="5"/>
  <c r="F428" i="5"/>
  <c r="C728" i="9" s="1"/>
  <c r="E428" i="5"/>
  <c r="B728" i="9" s="1"/>
  <c r="R427" i="5"/>
  <c r="D301" i="1" s="1"/>
  <c r="M427" i="5"/>
  <c r="J427" i="5"/>
  <c r="K427" i="5" s="1"/>
  <c r="F427" i="5"/>
  <c r="C244" i="9" s="1"/>
  <c r="E427" i="5"/>
  <c r="B244" i="9" s="1"/>
  <c r="R426" i="5"/>
  <c r="M426" i="5"/>
  <c r="J426" i="5"/>
  <c r="F426" i="5"/>
  <c r="C202" i="9" s="1"/>
  <c r="E426" i="5"/>
  <c r="B202" i="9" s="1"/>
  <c r="R425" i="5"/>
  <c r="D300" i="1" s="1"/>
  <c r="M425" i="5"/>
  <c r="L425" i="5"/>
  <c r="F425" i="5"/>
  <c r="C10" i="9" s="1"/>
  <c r="E425" i="5"/>
  <c r="B10" i="9" s="1"/>
  <c r="R424" i="5"/>
  <c r="D299" i="1" s="1"/>
  <c r="M424" i="5"/>
  <c r="L424" i="5"/>
  <c r="F424" i="5"/>
  <c r="C585" i="9" s="1"/>
  <c r="E424" i="5"/>
  <c r="B585" i="9" s="1"/>
  <c r="R422" i="5"/>
  <c r="D298" i="1" s="1"/>
  <c r="M422" i="5"/>
  <c r="F143" i="12" s="1"/>
  <c r="G143" i="12" s="1"/>
  <c r="L422" i="5"/>
  <c r="F422" i="5"/>
  <c r="C22" i="9" s="1"/>
  <c r="E422" i="5"/>
  <c r="B22" i="9" s="1"/>
  <c r="R421" i="5"/>
  <c r="D297" i="1" s="1"/>
  <c r="M421" i="5"/>
  <c r="L421" i="5"/>
  <c r="F421" i="5"/>
  <c r="C708" i="9" s="1"/>
  <c r="E421" i="5"/>
  <c r="B708" i="9" s="1"/>
  <c r="R420" i="5"/>
  <c r="D296" i="1" s="1"/>
  <c r="M420" i="5"/>
  <c r="L420" i="5"/>
  <c r="F420" i="5"/>
  <c r="C593" i="9" s="1"/>
  <c r="E420" i="5"/>
  <c r="B593" i="9" s="1"/>
  <c r="R418" i="5"/>
  <c r="D650" i="1" s="1"/>
  <c r="M418" i="5"/>
  <c r="L418" i="5"/>
  <c r="F418" i="5"/>
  <c r="C180" i="9" s="1"/>
  <c r="E418" i="5"/>
  <c r="B180" i="9" s="1"/>
  <c r="R417" i="5"/>
  <c r="M417" i="5"/>
  <c r="L417" i="5"/>
  <c r="F417" i="5"/>
  <c r="C925" i="9" s="1"/>
  <c r="E417" i="5"/>
  <c r="B925" i="9" s="1"/>
  <c r="R416" i="5"/>
  <c r="D295" i="1" s="1"/>
  <c r="M416" i="5"/>
  <c r="L416" i="5"/>
  <c r="F416" i="5"/>
  <c r="C577" i="9" s="1"/>
  <c r="E416" i="5"/>
  <c r="B577" i="9" s="1"/>
  <c r="R415" i="5"/>
  <c r="D712" i="1" s="1"/>
  <c r="M415" i="5"/>
  <c r="F93" i="12" s="1"/>
  <c r="G93" i="12" s="1"/>
  <c r="L415" i="5"/>
  <c r="F415" i="5"/>
  <c r="C21" i="9" s="1"/>
  <c r="E415" i="5"/>
  <c r="B21" i="9" s="1"/>
  <c r="R414" i="5"/>
  <c r="D294" i="1" s="1"/>
  <c r="M414" i="5"/>
  <c r="L414" i="5"/>
  <c r="F414" i="5"/>
  <c r="C19" i="9" s="1"/>
  <c r="E414" i="5"/>
  <c r="B19" i="9" s="1"/>
  <c r="R413" i="5"/>
  <c r="D293" i="1" s="1"/>
  <c r="M413" i="5"/>
  <c r="L413" i="5"/>
  <c r="F413" i="5"/>
  <c r="C20" i="9" s="1"/>
  <c r="E413" i="5"/>
  <c r="B20" i="9" s="1"/>
  <c r="R412" i="5"/>
  <c r="D292" i="1" s="1"/>
  <c r="M412" i="5"/>
  <c r="L412" i="5"/>
  <c r="F412" i="5"/>
  <c r="C3" i="9" s="1"/>
  <c r="E412" i="5"/>
  <c r="B3" i="9" s="1"/>
  <c r="R411" i="5"/>
  <c r="D291" i="1" s="1"/>
  <c r="M411" i="5"/>
  <c r="L411" i="5"/>
  <c r="F411" i="5"/>
  <c r="C16" i="9" s="1"/>
  <c r="E411" i="5"/>
  <c r="B16" i="9" s="1"/>
  <c r="R410" i="5"/>
  <c r="D730" i="1" s="1"/>
  <c r="M410" i="5"/>
  <c r="F87" i="12" s="1"/>
  <c r="G87" i="12" s="1"/>
  <c r="L410" i="5"/>
  <c r="F410" i="5"/>
  <c r="E410" i="5"/>
  <c r="R409" i="5"/>
  <c r="M409" i="5"/>
  <c r="L409" i="5"/>
  <c r="F409" i="5"/>
  <c r="C730" i="9" s="1"/>
  <c r="E409" i="5"/>
  <c r="B730" i="9" s="1"/>
  <c r="R408" i="5"/>
  <c r="D289" i="1" s="1"/>
  <c r="M408" i="5"/>
  <c r="L408" i="5"/>
  <c r="F408" i="5"/>
  <c r="C163" i="9" s="1"/>
  <c r="E408" i="5"/>
  <c r="B163" i="9" s="1"/>
  <c r="R407" i="5"/>
  <c r="D288" i="1" s="1"/>
  <c r="M407" i="5"/>
  <c r="L407" i="5"/>
  <c r="F407" i="5"/>
  <c r="C12" i="9" s="1"/>
  <c r="E407" i="5"/>
  <c r="B12" i="9" s="1"/>
  <c r="R406" i="5"/>
  <c r="D287" i="1" s="1"/>
  <c r="M406" i="5"/>
  <c r="L406" i="5"/>
  <c r="F406" i="5"/>
  <c r="C9" i="9" s="1"/>
  <c r="E406" i="5"/>
  <c r="B9" i="9" s="1"/>
  <c r="R405" i="5"/>
  <c r="D631" i="1" s="1"/>
  <c r="M405" i="5"/>
  <c r="L405" i="5"/>
  <c r="F405" i="5"/>
  <c r="C709" i="9" s="1"/>
  <c r="E405" i="5"/>
  <c r="B709" i="9" s="1"/>
  <c r="R404" i="5"/>
  <c r="M404" i="5"/>
  <c r="L404" i="5"/>
  <c r="F404" i="5"/>
  <c r="C119" i="9" s="1"/>
  <c r="E404" i="5"/>
  <c r="B119" i="9" s="1"/>
  <c r="R403" i="5"/>
  <c r="D285" i="1" s="1"/>
  <c r="M403" i="5"/>
  <c r="L403" i="5"/>
  <c r="F403" i="5"/>
  <c r="C732" i="9" s="1"/>
  <c r="E403" i="5"/>
  <c r="B732" i="9" s="1"/>
  <c r="R402" i="5"/>
  <c r="D284" i="1" s="1"/>
  <c r="M402" i="5"/>
  <c r="F149" i="12" s="1"/>
  <c r="G149" i="12" s="1"/>
  <c r="L402" i="5"/>
  <c r="F402" i="5"/>
  <c r="C24" i="9" s="1"/>
  <c r="E402" i="5"/>
  <c r="B24" i="9" s="1"/>
  <c r="R401" i="5"/>
  <c r="M401" i="5"/>
  <c r="J401" i="5"/>
  <c r="F401" i="5"/>
  <c r="C200" i="9" s="1"/>
  <c r="E401" i="5"/>
  <c r="B200" i="9" s="1"/>
  <c r="R400" i="5"/>
  <c r="D282" i="1" s="1"/>
  <c r="M400" i="5"/>
  <c r="L400" i="5"/>
  <c r="F400" i="5"/>
  <c r="C238" i="9" s="1"/>
  <c r="E400" i="5"/>
  <c r="B238" i="9" s="1"/>
  <c r="R398" i="5"/>
  <c r="M398" i="5"/>
  <c r="L398" i="5"/>
  <c r="F398" i="5"/>
  <c r="C129" i="9" s="1"/>
  <c r="E398" i="5"/>
  <c r="B129" i="9" s="1"/>
  <c r="R397" i="5"/>
  <c r="D708" i="1" s="1"/>
  <c r="M397" i="5"/>
  <c r="L397" i="5"/>
  <c r="F397" i="5"/>
  <c r="C103" i="9" s="1"/>
  <c r="E397" i="5"/>
  <c r="B103" i="9" s="1"/>
  <c r="R394" i="5"/>
  <c r="D279" i="1" s="1"/>
  <c r="M394" i="5"/>
  <c r="L394" i="5"/>
  <c r="F394" i="5"/>
  <c r="C502" i="9" s="1"/>
  <c r="E394" i="5"/>
  <c r="B502" i="9" s="1"/>
  <c r="R393" i="5"/>
  <c r="M393" i="5"/>
  <c r="L393" i="5"/>
  <c r="F393" i="5"/>
  <c r="C878" i="9" s="1"/>
  <c r="E393" i="5"/>
  <c r="B878" i="9" s="1"/>
  <c r="R391" i="5"/>
  <c r="M391" i="5"/>
  <c r="L391" i="5"/>
  <c r="F391" i="5"/>
  <c r="C795" i="9" s="1"/>
  <c r="E391" i="5"/>
  <c r="B795" i="9" s="1"/>
  <c r="R390" i="5"/>
  <c r="M390" i="5"/>
  <c r="L390" i="5"/>
  <c r="F390" i="5"/>
  <c r="C821" i="9" s="1"/>
  <c r="E390" i="5"/>
  <c r="B821" i="9" s="1"/>
  <c r="R389" i="5"/>
  <c r="M389" i="5"/>
  <c r="L389" i="5"/>
  <c r="F389" i="5"/>
  <c r="C804" i="9" s="1"/>
  <c r="E389" i="5"/>
  <c r="B804" i="9" s="1"/>
  <c r="D274" i="1"/>
  <c r="C720" i="9"/>
  <c r="B720" i="9"/>
  <c r="R386" i="5"/>
  <c r="D271" i="1" s="1"/>
  <c r="M386" i="5"/>
  <c r="J386" i="5"/>
  <c r="F386" i="5"/>
  <c r="C50" i="9" s="1"/>
  <c r="E386" i="5"/>
  <c r="B50" i="9" s="1"/>
  <c r="R385" i="5"/>
  <c r="D270" i="1" s="1"/>
  <c r="M385" i="5"/>
  <c r="L385" i="5"/>
  <c r="F385" i="5"/>
  <c r="C529" i="9" s="1"/>
  <c r="E385" i="5"/>
  <c r="B529" i="9" s="1"/>
  <c r="R384" i="5"/>
  <c r="D269" i="1" s="1"/>
  <c r="M384" i="5"/>
  <c r="J384" i="5"/>
  <c r="K384" i="5" s="1"/>
  <c r="F384" i="5"/>
  <c r="C764" i="9" s="1"/>
  <c r="E384" i="5"/>
  <c r="B764" i="9" s="1"/>
  <c r="R383" i="5"/>
  <c r="M383" i="5"/>
  <c r="L383" i="5"/>
  <c r="F383" i="5"/>
  <c r="C756" i="9" s="1"/>
  <c r="E383" i="5"/>
  <c r="B756" i="9" s="1"/>
  <c r="D266" i="1"/>
  <c r="C250" i="9"/>
  <c r="B250" i="9"/>
  <c r="R380" i="5"/>
  <c r="D264" i="1" s="1"/>
  <c r="M380" i="5"/>
  <c r="L380" i="5"/>
  <c r="F380" i="5"/>
  <c r="C487" i="9" s="1"/>
  <c r="E380" i="5"/>
  <c r="B487" i="9" s="1"/>
  <c r="R377" i="5"/>
  <c r="D263" i="1" s="1"/>
  <c r="M377" i="5"/>
  <c r="L377" i="5"/>
  <c r="F377" i="5"/>
  <c r="C591" i="9" s="1"/>
  <c r="E377" i="5"/>
  <c r="B591" i="9" s="1"/>
  <c r="R376" i="5"/>
  <c r="M376" i="5"/>
  <c r="F124" i="12" s="1"/>
  <c r="G124" i="12" s="1"/>
  <c r="L376" i="5"/>
  <c r="F376" i="5"/>
  <c r="C95" i="9" s="1"/>
  <c r="E376" i="5"/>
  <c r="B95" i="9" s="1"/>
  <c r="R375" i="5"/>
  <c r="D262" i="1" s="1"/>
  <c r="M375" i="5"/>
  <c r="L375" i="5"/>
  <c r="F375" i="5"/>
  <c r="C599" i="9" s="1"/>
  <c r="E375" i="5"/>
  <c r="B599" i="9" s="1"/>
  <c r="R374" i="5"/>
  <c r="D260" i="1" s="1"/>
  <c r="M374" i="5"/>
  <c r="L374" i="5"/>
  <c r="F374" i="5"/>
  <c r="C701" i="9" s="1"/>
  <c r="E374" i="5"/>
  <c r="B701" i="9" s="1"/>
  <c r="R373" i="5"/>
  <c r="D259" i="1" s="1"/>
  <c r="M373" i="5"/>
  <c r="L373" i="5"/>
  <c r="F373" i="5"/>
  <c r="C699" i="9" s="1"/>
  <c r="E373" i="5"/>
  <c r="B699" i="9" s="1"/>
  <c r="R372" i="5"/>
  <c r="D258" i="1" s="1"/>
  <c r="M372" i="5"/>
  <c r="L372" i="5"/>
  <c r="F372" i="5"/>
  <c r="C90" i="9" s="1"/>
  <c r="E372" i="5"/>
  <c r="B90" i="9" s="1"/>
  <c r="R370" i="5"/>
  <c r="D257" i="1" s="1"/>
  <c r="M370" i="5"/>
  <c r="L370" i="5"/>
  <c r="F370" i="5"/>
  <c r="C598" i="9" s="1"/>
  <c r="E370" i="5"/>
  <c r="B598" i="9" s="1"/>
  <c r="R369" i="5"/>
  <c r="D256" i="1" s="1"/>
  <c r="M369" i="5"/>
  <c r="L369" i="5"/>
  <c r="F369" i="5"/>
  <c r="C461" i="9" s="1"/>
  <c r="E369" i="5"/>
  <c r="B461" i="9" s="1"/>
  <c r="R368" i="5"/>
  <c r="D766" i="1" s="1"/>
  <c r="M368" i="5"/>
  <c r="L368" i="5"/>
  <c r="F368" i="5"/>
  <c r="C80" i="9" s="1"/>
  <c r="E368" i="5"/>
  <c r="B80" i="9" s="1"/>
  <c r="R367" i="5"/>
  <c r="D640" i="1" s="1"/>
  <c r="M367" i="5"/>
  <c r="L367" i="5"/>
  <c r="F367" i="5"/>
  <c r="C230" i="9" s="1"/>
  <c r="E367" i="5"/>
  <c r="B230" i="9" s="1"/>
  <c r="R366" i="5"/>
  <c r="D253" i="1" s="1"/>
  <c r="M366" i="5"/>
  <c r="L366" i="5"/>
  <c r="F366" i="5"/>
  <c r="C481" i="9" s="1"/>
  <c r="E366" i="5"/>
  <c r="B481" i="9" s="1"/>
  <c r="D251" i="1"/>
  <c r="C854" i="9"/>
  <c r="B854" i="9"/>
  <c r="R362" i="5"/>
  <c r="D733" i="1" s="1"/>
  <c r="M362" i="5"/>
  <c r="L362" i="5"/>
  <c r="F362" i="5"/>
  <c r="C186" i="9" s="1"/>
  <c r="E362" i="5"/>
  <c r="B186" i="9" s="1"/>
  <c r="R361" i="5"/>
  <c r="M361" i="5"/>
  <c r="L361" i="5"/>
  <c r="F361" i="5"/>
  <c r="C107" i="9" s="1"/>
  <c r="E361" i="5"/>
  <c r="B107" i="9" s="1"/>
  <c r="R360" i="5"/>
  <c r="D250" i="1" s="1"/>
  <c r="M360" i="5"/>
  <c r="L360" i="5"/>
  <c r="F360" i="5"/>
  <c r="C751" i="9" s="1"/>
  <c r="E360" i="5"/>
  <c r="B751" i="9" s="1"/>
  <c r="R359" i="5"/>
  <c r="D705" i="1" s="1"/>
  <c r="M359" i="5"/>
  <c r="L359" i="5"/>
  <c r="F359" i="5"/>
  <c r="C716" i="9" s="1"/>
  <c r="E359" i="5"/>
  <c r="B716" i="9" s="1"/>
  <c r="R358" i="5"/>
  <c r="D713" i="1" s="1"/>
  <c r="M358" i="5"/>
  <c r="J358" i="5"/>
  <c r="F358" i="5"/>
  <c r="C118" i="9" s="1"/>
  <c r="E358" i="5"/>
  <c r="B118" i="9" s="1"/>
  <c r="R356" i="5"/>
  <c r="D680" i="1" s="1"/>
  <c r="M356" i="5"/>
  <c r="J356" i="5"/>
  <c r="K356" i="5" s="1"/>
  <c r="F356" i="5"/>
  <c r="C117" i="9" s="1"/>
  <c r="E356" i="5"/>
  <c r="B117" i="9" s="1"/>
  <c r="R355" i="5"/>
  <c r="M355" i="5"/>
  <c r="L355" i="5"/>
  <c r="F355" i="5"/>
  <c r="C15" i="9" s="1"/>
  <c r="E355" i="5"/>
  <c r="B15" i="9" s="1"/>
  <c r="R352" i="5"/>
  <c r="D249" i="1" s="1"/>
  <c r="M352" i="5"/>
  <c r="L352" i="5"/>
  <c r="F352" i="5"/>
  <c r="C509" i="9" s="1"/>
  <c r="E352" i="5"/>
  <c r="B509" i="9" s="1"/>
  <c r="R351" i="5"/>
  <c r="M351" i="5"/>
  <c r="L351" i="5"/>
  <c r="F351" i="5"/>
  <c r="C136" i="9" s="1"/>
  <c r="E351" i="5"/>
  <c r="B136" i="9" s="1"/>
  <c r="R350" i="5"/>
  <c r="M350" i="5"/>
  <c r="L350" i="5"/>
  <c r="F350" i="5"/>
  <c r="C921" i="9" s="1"/>
  <c r="E350" i="5"/>
  <c r="B921" i="9" s="1"/>
  <c r="C840" i="9"/>
  <c r="B840" i="9"/>
  <c r="R347" i="5"/>
  <c r="D815" i="1" s="1"/>
  <c r="M347" i="5"/>
  <c r="J347" i="5"/>
  <c r="F347" i="5"/>
  <c r="C719" i="9" s="1"/>
  <c r="E347" i="5"/>
  <c r="B719" i="9" s="1"/>
  <c r="R346" i="5"/>
  <c r="M346" i="5"/>
  <c r="L346" i="5"/>
  <c r="F346" i="5"/>
  <c r="C816" i="9" s="1"/>
  <c r="E346" i="5"/>
  <c r="B816" i="9" s="1"/>
  <c r="D246" i="1"/>
  <c r="F129" i="12"/>
  <c r="G129" i="12" s="1"/>
  <c r="C94" i="9"/>
  <c r="B94" i="9"/>
  <c r="R344" i="5"/>
  <c r="D245" i="1" s="1"/>
  <c r="M344" i="5"/>
  <c r="L344" i="5"/>
  <c r="F344" i="5"/>
  <c r="C717" i="9" s="1"/>
  <c r="E344" i="5"/>
  <c r="B717" i="9" s="1"/>
  <c r="R343" i="5"/>
  <c r="D244" i="1" s="1"/>
  <c r="M343" i="5"/>
  <c r="F183" i="12" s="1"/>
  <c r="G183" i="12" s="1"/>
  <c r="L343" i="5"/>
  <c r="F343" i="5"/>
  <c r="C181" i="9" s="1"/>
  <c r="E343" i="5"/>
  <c r="B181" i="9" s="1"/>
  <c r="R342" i="5"/>
  <c r="D243" i="1" s="1"/>
  <c r="M342" i="5"/>
  <c r="L342" i="5"/>
  <c r="F342" i="5"/>
  <c r="C899" i="9" s="1"/>
  <c r="E342" i="5"/>
  <c r="B899" i="9" s="1"/>
  <c r="C848" i="9"/>
  <c r="B848" i="9"/>
  <c r="R340" i="5"/>
  <c r="M340" i="5"/>
  <c r="L340" i="5"/>
  <c r="F340" i="5"/>
  <c r="C919" i="9" s="1"/>
  <c r="E340" i="5"/>
  <c r="B919" i="9" s="1"/>
  <c r="R339" i="5"/>
  <c r="M339" i="5"/>
  <c r="L339" i="5"/>
  <c r="F339" i="5"/>
  <c r="C906" i="9" s="1"/>
  <c r="E339" i="5"/>
  <c r="B906" i="9" s="1"/>
  <c r="R338" i="5"/>
  <c r="D692" i="1" s="1"/>
  <c r="M338" i="5"/>
  <c r="L338" i="5"/>
  <c r="F338" i="5"/>
  <c r="C62" i="9" s="1"/>
  <c r="E338" i="5"/>
  <c r="B62" i="9" s="1"/>
  <c r="R336" i="5"/>
  <c r="D784" i="1" s="1"/>
  <c r="M336" i="5"/>
  <c r="L336" i="5"/>
  <c r="F336" i="5"/>
  <c r="C866" i="9" s="1"/>
  <c r="E336" i="5"/>
  <c r="B866" i="9" s="1"/>
  <c r="R335" i="5"/>
  <c r="D237" i="1" s="1"/>
  <c r="M335" i="5"/>
  <c r="L335" i="5"/>
  <c r="F335" i="5"/>
  <c r="C745" i="9" s="1"/>
  <c r="E335" i="5"/>
  <c r="B745" i="9" s="1"/>
  <c r="C836" i="9"/>
  <c r="B836" i="9"/>
  <c r="R274" i="5"/>
  <c r="M274" i="5"/>
  <c r="F75" i="12" s="1"/>
  <c r="G75" i="12" s="1"/>
  <c r="L274" i="5"/>
  <c r="F274" i="5"/>
  <c r="C25" i="9" s="1"/>
  <c r="E274" i="5"/>
  <c r="B25" i="9" s="1"/>
  <c r="C855" i="9"/>
  <c r="B855" i="9"/>
  <c r="R330" i="5"/>
  <c r="D823" i="1" s="1"/>
  <c r="M330" i="5"/>
  <c r="L330" i="5"/>
  <c r="F330" i="5"/>
  <c r="C109" i="9" s="1"/>
  <c r="E330" i="5"/>
  <c r="B109" i="9" s="1"/>
  <c r="D235" i="1"/>
  <c r="B246" i="9"/>
  <c r="R326" i="5"/>
  <c r="M326" i="5"/>
  <c r="L326" i="5"/>
  <c r="F326" i="5"/>
  <c r="C909" i="9" s="1"/>
  <c r="E326" i="5"/>
  <c r="B909" i="9" s="1"/>
  <c r="R324" i="5"/>
  <c r="M324" i="5"/>
  <c r="L324" i="5"/>
  <c r="F324" i="5"/>
  <c r="C752" i="9" s="1"/>
  <c r="E324" i="5"/>
  <c r="B752" i="9" s="1"/>
  <c r="R323" i="5"/>
  <c r="D232" i="1" s="1"/>
  <c r="M323" i="5"/>
  <c r="L323" i="5"/>
  <c r="F323" i="5"/>
  <c r="C494" i="9" s="1"/>
  <c r="E323" i="5"/>
  <c r="B494" i="9" s="1"/>
  <c r="R322" i="5"/>
  <c r="D231" i="1" s="1"/>
  <c r="M322" i="5"/>
  <c r="L322" i="5"/>
  <c r="F322" i="5"/>
  <c r="C477" i="9" s="1"/>
  <c r="E322" i="5"/>
  <c r="B477" i="9" s="1"/>
  <c r="R321" i="5"/>
  <c r="M321" i="5"/>
  <c r="L321" i="5"/>
  <c r="F321" i="5"/>
  <c r="C766" i="9" s="1"/>
  <c r="E321" i="5"/>
  <c r="B766" i="9" s="1"/>
  <c r="R320" i="5"/>
  <c r="D229" i="1" s="1"/>
  <c r="M320" i="5"/>
  <c r="L320" i="5"/>
  <c r="F320" i="5"/>
  <c r="C771" i="9" s="1"/>
  <c r="E320" i="5"/>
  <c r="B771" i="9" s="1"/>
  <c r="R319" i="5"/>
  <c r="M319" i="5"/>
  <c r="L319" i="5"/>
  <c r="F319" i="5"/>
  <c r="C769" i="9" s="1"/>
  <c r="E319" i="5"/>
  <c r="B769" i="9" s="1"/>
  <c r="R318" i="5"/>
  <c r="D227" i="1" s="1"/>
  <c r="M318" i="5"/>
  <c r="L318" i="5"/>
  <c r="F318" i="5"/>
  <c r="C772" i="9" s="1"/>
  <c r="E318" i="5"/>
  <c r="B772" i="9" s="1"/>
  <c r="R317" i="5"/>
  <c r="D226" i="1" s="1"/>
  <c r="M317" i="5"/>
  <c r="F166" i="12" s="1"/>
  <c r="G166" i="12" s="1"/>
  <c r="L317" i="5"/>
  <c r="F317" i="5"/>
  <c r="C91" i="9" s="1"/>
  <c r="E317" i="5"/>
  <c r="B91" i="9" s="1"/>
  <c r="R316" i="5"/>
  <c r="D225" i="1" s="1"/>
  <c r="M316" i="5"/>
  <c r="F137" i="12" s="1"/>
  <c r="G137" i="12" s="1"/>
  <c r="L316" i="5"/>
  <c r="F316" i="5"/>
  <c r="C133" i="9" s="1"/>
  <c r="E316" i="5"/>
  <c r="B133" i="9" s="1"/>
  <c r="R315" i="5"/>
  <c r="D224" i="1" s="1"/>
  <c r="M315" i="5"/>
  <c r="L315" i="5"/>
  <c r="F315" i="5"/>
  <c r="C455" i="9" s="1"/>
  <c r="E315" i="5"/>
  <c r="B455" i="9" s="1"/>
  <c r="R314" i="5"/>
  <c r="D223" i="1" s="1"/>
  <c r="M314" i="5"/>
  <c r="L314" i="5"/>
  <c r="F314" i="5"/>
  <c r="C568" i="9" s="1"/>
  <c r="E314" i="5"/>
  <c r="B568" i="9" s="1"/>
  <c r="R313" i="5"/>
  <c r="D222" i="1" s="1"/>
  <c r="M313" i="5"/>
  <c r="F167" i="12" s="1"/>
  <c r="G167" i="12" s="1"/>
  <c r="L313" i="5"/>
  <c r="F313" i="5"/>
  <c r="C124" i="9" s="1"/>
  <c r="E313" i="5"/>
  <c r="B124" i="9" s="1"/>
  <c r="R312" i="5"/>
  <c r="D221" i="1" s="1"/>
  <c r="M312" i="5"/>
  <c r="L312" i="5"/>
  <c r="F312" i="5"/>
  <c r="C17" i="9" s="1"/>
  <c r="E312" i="5"/>
  <c r="B17" i="9" s="1"/>
  <c r="R311" i="5"/>
  <c r="D220" i="1" s="1"/>
  <c r="M311" i="5"/>
  <c r="L311" i="5"/>
  <c r="F311" i="5"/>
  <c r="C13" i="9" s="1"/>
  <c r="E311" i="5"/>
  <c r="B13" i="9" s="1"/>
  <c r="R310" i="5"/>
  <c r="D715" i="1" s="1"/>
  <c r="M310" i="5"/>
  <c r="L310" i="5"/>
  <c r="F310" i="5"/>
  <c r="C754" i="9" s="1"/>
  <c r="E310" i="5"/>
  <c r="B754" i="9" s="1"/>
  <c r="R309" i="5"/>
  <c r="M309" i="5"/>
  <c r="J309" i="5"/>
  <c r="K309" i="5" s="1"/>
  <c r="F309" i="5"/>
  <c r="C66" i="9" s="1"/>
  <c r="E309" i="5"/>
  <c r="B66" i="9" s="1"/>
  <c r="R308" i="5"/>
  <c r="D219" i="1" s="1"/>
  <c r="M308" i="5"/>
  <c r="L308" i="5"/>
  <c r="F308" i="5"/>
  <c r="C534" i="9" s="1"/>
  <c r="E308" i="5"/>
  <c r="B534" i="9" s="1"/>
  <c r="R305" i="5"/>
  <c r="M305" i="5"/>
  <c r="L305" i="5"/>
  <c r="F305" i="5"/>
  <c r="C740" i="9" s="1"/>
  <c r="E305" i="5"/>
  <c r="B740" i="9" s="1"/>
  <c r="R304" i="5"/>
  <c r="D217" i="1" s="1"/>
  <c r="M304" i="5"/>
  <c r="L304" i="5"/>
  <c r="F304" i="5"/>
  <c r="C120" i="9" s="1"/>
  <c r="E304" i="5"/>
  <c r="B120" i="9" s="1"/>
  <c r="R303" i="5"/>
  <c r="D797" i="1" s="1"/>
  <c r="M303" i="5"/>
  <c r="J303" i="5"/>
  <c r="K303" i="5" s="1"/>
  <c r="F303" i="5"/>
  <c r="C147" i="9" s="1"/>
  <c r="E303" i="5"/>
  <c r="B147" i="9" s="1"/>
  <c r="R301" i="5"/>
  <c r="D216" i="1" s="1"/>
  <c r="M301" i="5"/>
  <c r="L301" i="5"/>
  <c r="F301" i="5"/>
  <c r="C531" i="9" s="1"/>
  <c r="E301" i="5"/>
  <c r="B531" i="9" s="1"/>
  <c r="D753" i="1"/>
  <c r="C249" i="9"/>
  <c r="B249" i="9"/>
  <c r="R297" i="5"/>
  <c r="D825" i="1" s="1"/>
  <c r="M297" i="5"/>
  <c r="J297" i="5"/>
  <c r="F297" i="5"/>
  <c r="C189" i="9" s="1"/>
  <c r="E297" i="5"/>
  <c r="B189" i="9" s="1"/>
  <c r="C850" i="9"/>
  <c r="B850" i="9"/>
  <c r="R295" i="5"/>
  <c r="M295" i="5"/>
  <c r="L295" i="5"/>
  <c r="F295" i="5"/>
  <c r="C811" i="9" s="1"/>
  <c r="E295" i="5"/>
  <c r="B811" i="9" s="1"/>
  <c r="R294" i="5"/>
  <c r="M294" i="5"/>
  <c r="L294" i="5"/>
  <c r="F294" i="5"/>
  <c r="C907" i="9" s="1"/>
  <c r="E294" i="5"/>
  <c r="B907" i="9" s="1"/>
  <c r="R293" i="5"/>
  <c r="D679" i="1" s="1"/>
  <c r="M293" i="5"/>
  <c r="L293" i="5"/>
  <c r="F293" i="5"/>
  <c r="C125" i="9" s="1"/>
  <c r="E293" i="5"/>
  <c r="B125" i="9" s="1"/>
  <c r="R292" i="5"/>
  <c r="D215" i="1" s="1"/>
  <c r="M292" i="5"/>
  <c r="L292" i="5"/>
  <c r="F292" i="5"/>
  <c r="C563" i="9" s="1"/>
  <c r="E292" i="5"/>
  <c r="B563" i="9" s="1"/>
  <c r="R291" i="5"/>
  <c r="D214" i="1" s="1"/>
  <c r="M291" i="5"/>
  <c r="L291" i="5"/>
  <c r="F291" i="5"/>
  <c r="C164" i="9" s="1"/>
  <c r="E291" i="5"/>
  <c r="B164" i="9" s="1"/>
  <c r="R290" i="5"/>
  <c r="D652" i="1" s="1"/>
  <c r="M290" i="5"/>
  <c r="L290" i="5"/>
  <c r="F290" i="5"/>
  <c r="C901" i="9" s="1"/>
  <c r="E290" i="5"/>
  <c r="B901" i="9" s="1"/>
  <c r="C844" i="9"/>
  <c r="B844" i="9"/>
  <c r="R288" i="5"/>
  <c r="D213" i="1" s="1"/>
  <c r="M288" i="5"/>
  <c r="L288" i="5"/>
  <c r="F288" i="5"/>
  <c r="C54" i="9" s="1"/>
  <c r="E288" i="5"/>
  <c r="B54" i="9" s="1"/>
  <c r="R287" i="5"/>
  <c r="M287" i="5"/>
  <c r="L287" i="5"/>
  <c r="F287" i="5"/>
  <c r="C4" i="9" s="1"/>
  <c r="E287" i="5"/>
  <c r="B4" i="9" s="1"/>
  <c r="R285" i="5"/>
  <c r="D695" i="1" s="1"/>
  <c r="M285" i="5"/>
  <c r="L285" i="5"/>
  <c r="F285" i="5"/>
  <c r="C768" i="9" s="1"/>
  <c r="E285" i="5"/>
  <c r="B768" i="9" s="1"/>
  <c r="R283" i="5"/>
  <c r="D212" i="1" s="1"/>
  <c r="M283" i="5"/>
  <c r="F317" i="12" s="1"/>
  <c r="G317" i="12" s="1"/>
  <c r="L283" i="5"/>
  <c r="F283" i="5"/>
  <c r="C61" i="9" s="1"/>
  <c r="E283" i="5"/>
  <c r="B61" i="9" s="1"/>
  <c r="R282" i="5"/>
  <c r="D821" i="1" s="1"/>
  <c r="M282" i="5"/>
  <c r="J282" i="5"/>
  <c r="F282" i="5"/>
  <c r="C187" i="9" s="1"/>
  <c r="E282" i="5"/>
  <c r="B187" i="9" s="1"/>
  <c r="R281" i="5"/>
  <c r="M281" i="5"/>
  <c r="F295" i="12" s="1"/>
  <c r="G295" i="12" s="1"/>
  <c r="L281" i="5"/>
  <c r="F281" i="5"/>
  <c r="C26" i="9" s="1"/>
  <c r="E281" i="5"/>
  <c r="B26" i="9" s="1"/>
  <c r="D688" i="1"/>
  <c r="C845" i="9"/>
  <c r="B845" i="9"/>
  <c r="R277" i="5"/>
  <c r="M277" i="5"/>
  <c r="L277" i="5"/>
  <c r="F277" i="5"/>
  <c r="C904" i="9" s="1"/>
  <c r="E277" i="5"/>
  <c r="B904" i="9" s="1"/>
  <c r="R276" i="5"/>
  <c r="D210" i="1" s="1"/>
  <c r="M276" i="5"/>
  <c r="L276" i="5"/>
  <c r="F276" i="5"/>
  <c r="C601" i="9" s="1"/>
  <c r="E276" i="5"/>
  <c r="B601" i="9" s="1"/>
  <c r="R273" i="5"/>
  <c r="M273" i="5"/>
  <c r="L273" i="5"/>
  <c r="F273" i="5"/>
  <c r="C130" i="9" s="1"/>
  <c r="E273" i="5"/>
  <c r="B130" i="9" s="1"/>
  <c r="R271" i="5"/>
  <c r="D209" i="1" s="1"/>
  <c r="M271" i="5"/>
  <c r="L271" i="5"/>
  <c r="F271" i="5"/>
  <c r="C564" i="9" s="1"/>
  <c r="E271" i="5"/>
  <c r="B564" i="9" s="1"/>
  <c r="R270" i="5"/>
  <c r="M270" i="5"/>
  <c r="L270" i="5"/>
  <c r="F270" i="5"/>
  <c r="C852" i="9" s="1"/>
  <c r="E270" i="5"/>
  <c r="B852" i="9" s="1"/>
  <c r="D208" i="1"/>
  <c r="C245" i="9"/>
  <c r="B245" i="9"/>
  <c r="C842" i="9"/>
  <c r="B842" i="9"/>
  <c r="R267" i="5"/>
  <c r="D206" i="1" s="1"/>
  <c r="M267" i="5"/>
  <c r="L267" i="5"/>
  <c r="F267" i="5"/>
  <c r="C121" i="9" s="1"/>
  <c r="E267" i="5"/>
  <c r="B121" i="9" s="1"/>
  <c r="R266" i="5"/>
  <c r="D205" i="1" s="1"/>
  <c r="M266" i="5"/>
  <c r="F173" i="12" s="1"/>
  <c r="G173" i="12" s="1"/>
  <c r="L266" i="5"/>
  <c r="F266" i="5"/>
  <c r="C52" i="9" s="1"/>
  <c r="E266" i="5"/>
  <c r="B52" i="9" s="1"/>
  <c r="R265" i="5"/>
  <c r="D204" i="1" s="1"/>
  <c r="M265" i="5"/>
  <c r="L265" i="5"/>
  <c r="F265" i="5"/>
  <c r="C541" i="9" s="1"/>
  <c r="E265" i="5"/>
  <c r="B541" i="9" s="1"/>
  <c r="R264" i="5"/>
  <c r="D203" i="1" s="1"/>
  <c r="M264" i="5"/>
  <c r="F182" i="12" s="1"/>
  <c r="G182" i="12" s="1"/>
  <c r="L264" i="5"/>
  <c r="F264" i="5"/>
  <c r="C177" i="9" s="1"/>
  <c r="E264" i="5"/>
  <c r="B177" i="9" s="1"/>
  <c r="R263" i="5"/>
  <c r="D202" i="1" s="1"/>
  <c r="M263" i="5"/>
  <c r="L263" i="5"/>
  <c r="F263" i="5"/>
  <c r="C14" i="9" s="1"/>
  <c r="E263" i="5"/>
  <c r="B14" i="9" s="1"/>
  <c r="R262" i="5"/>
  <c r="M262" i="5"/>
  <c r="L262" i="5"/>
  <c r="F262" i="5"/>
  <c r="C11" i="9" s="1"/>
  <c r="E262" i="5"/>
  <c r="B11" i="9" s="1"/>
  <c r="R261" i="5"/>
  <c r="M261" i="5"/>
  <c r="L261" i="5"/>
  <c r="F261" i="5"/>
  <c r="C6" i="9" s="1"/>
  <c r="E261" i="5"/>
  <c r="B6" i="9" s="1"/>
  <c r="R260" i="5"/>
  <c r="M260" i="5"/>
  <c r="L260" i="5"/>
  <c r="F260" i="5"/>
  <c r="C8" i="9" s="1"/>
  <c r="E260" i="5"/>
  <c r="B8" i="9" s="1"/>
  <c r="R257" i="5"/>
  <c r="M257" i="5"/>
  <c r="L257" i="5"/>
  <c r="F257" i="5"/>
  <c r="C767" i="9" s="1"/>
  <c r="E257" i="5"/>
  <c r="B767" i="9" s="1"/>
  <c r="R256" i="5"/>
  <c r="M256" i="5"/>
  <c r="J256" i="5"/>
  <c r="F256" i="5"/>
  <c r="C763" i="9" s="1"/>
  <c r="E256" i="5"/>
  <c r="B763" i="9" s="1"/>
  <c r="R255" i="5"/>
  <c r="D770" i="1" s="1"/>
  <c r="M255" i="5"/>
  <c r="L255" i="5"/>
  <c r="F255" i="5"/>
  <c r="C735" i="9" s="1"/>
  <c r="E255" i="5"/>
  <c r="B735" i="9" s="1"/>
  <c r="R254" i="5"/>
  <c r="M254" i="5"/>
  <c r="J254" i="5"/>
  <c r="F254" i="5"/>
  <c r="C930" i="9" s="1"/>
  <c r="E254" i="5"/>
  <c r="B930" i="9" s="1"/>
  <c r="D196" i="1"/>
  <c r="C835" i="9"/>
  <c r="B835" i="9"/>
  <c r="R252" i="5"/>
  <c r="D752" i="1" s="1"/>
  <c r="M252" i="5"/>
  <c r="L252" i="5"/>
  <c r="F252" i="5"/>
  <c r="C714" i="9" s="1"/>
  <c r="E252" i="5"/>
  <c r="B714" i="9" s="1"/>
  <c r="R251" i="5"/>
  <c r="M251" i="5"/>
  <c r="L251" i="5"/>
  <c r="F251" i="5"/>
  <c r="C167" i="9" s="1"/>
  <c r="E251" i="5"/>
  <c r="B167" i="9" s="1"/>
  <c r="R249" i="5"/>
  <c r="D195" i="1" s="1"/>
  <c r="M249" i="5"/>
  <c r="L249" i="5"/>
  <c r="F249" i="5"/>
  <c r="C463" i="9" s="1"/>
  <c r="E249" i="5"/>
  <c r="B463" i="9" s="1"/>
  <c r="R248" i="5"/>
  <c r="M248" i="5"/>
  <c r="L248" i="5"/>
  <c r="F248" i="5"/>
  <c r="C903" i="9" s="1"/>
  <c r="E248" i="5"/>
  <c r="B903" i="9" s="1"/>
  <c r="D193" i="1"/>
  <c r="B445" i="9"/>
  <c r="R244" i="5"/>
  <c r="D832" i="1" s="1"/>
  <c r="M244" i="5"/>
  <c r="J244" i="5"/>
  <c r="K244" i="5" s="1"/>
  <c r="F244" i="5"/>
  <c r="C234" i="9" s="1"/>
  <c r="E244" i="5"/>
  <c r="B234" i="9" s="1"/>
  <c r="R241" i="5"/>
  <c r="D192" i="1" s="1"/>
  <c r="M241" i="5"/>
  <c r="L241" i="5"/>
  <c r="F241" i="5"/>
  <c r="C547" i="9" s="1"/>
  <c r="E241" i="5"/>
  <c r="B547" i="9" s="1"/>
  <c r="R240" i="5"/>
  <c r="D190" i="1" s="1"/>
  <c r="M240" i="5"/>
  <c r="L240" i="5"/>
  <c r="F240" i="5"/>
  <c r="C555" i="9" s="1"/>
  <c r="E240" i="5"/>
  <c r="B555" i="9" s="1"/>
  <c r="R237" i="5"/>
  <c r="D666" i="1" s="1"/>
  <c r="M237" i="5"/>
  <c r="L237" i="5"/>
  <c r="F237" i="5"/>
  <c r="C562" i="9" s="1"/>
  <c r="E237" i="5"/>
  <c r="B562" i="9" s="1"/>
  <c r="R234" i="5"/>
  <c r="D187" i="1" s="1"/>
  <c r="M234" i="5"/>
  <c r="L234" i="5"/>
  <c r="F234" i="5"/>
  <c r="C506" i="9" s="1"/>
  <c r="E234" i="5"/>
  <c r="B506" i="9" s="1"/>
  <c r="D749" i="1"/>
  <c r="C248" i="9"/>
  <c r="B248" i="9"/>
  <c r="R232" i="5"/>
  <c r="D718" i="1" s="1"/>
  <c r="M232" i="5"/>
  <c r="L232" i="5"/>
  <c r="F232" i="5"/>
  <c r="C444" i="9" s="1"/>
  <c r="E232" i="5"/>
  <c r="B444" i="9" s="1"/>
  <c r="R231" i="5"/>
  <c r="D186" i="1" s="1"/>
  <c r="M231" i="5"/>
  <c r="L231" i="5"/>
  <c r="F231" i="5"/>
  <c r="C53" i="9" s="1"/>
  <c r="E231" i="5"/>
  <c r="B53" i="9" s="1"/>
  <c r="D185" i="1"/>
  <c r="B251" i="9"/>
  <c r="R229" i="5"/>
  <c r="D793" i="1" s="1"/>
  <c r="M229" i="5"/>
  <c r="J229" i="5"/>
  <c r="F229" i="5"/>
  <c r="C149" i="9" s="1"/>
  <c r="E229" i="5"/>
  <c r="B149" i="9" s="1"/>
  <c r="D184" i="1"/>
  <c r="C853" i="9"/>
  <c r="B853" i="9"/>
  <c r="R227" i="5"/>
  <c r="D183" i="1" s="1"/>
  <c r="M227" i="5"/>
  <c r="F224" i="12" s="1"/>
  <c r="G224" i="12" s="1"/>
  <c r="L227" i="5"/>
  <c r="F227" i="5"/>
  <c r="C74" i="9" s="1"/>
  <c r="E227" i="5"/>
  <c r="B74" i="9" s="1"/>
  <c r="R226" i="5"/>
  <c r="D182" i="1" s="1"/>
  <c r="M226" i="5"/>
  <c r="L226" i="5"/>
  <c r="F226" i="5"/>
  <c r="C569" i="9" s="1"/>
  <c r="E226" i="5"/>
  <c r="B569" i="9" s="1"/>
  <c r="R225" i="5"/>
  <c r="D181" i="1" s="1"/>
  <c r="M225" i="5"/>
  <c r="L225" i="5"/>
  <c r="F225" i="5"/>
  <c r="C43" i="9" s="1"/>
  <c r="E225" i="5"/>
  <c r="B43" i="9" s="1"/>
  <c r="D180" i="1"/>
  <c r="C834" i="9"/>
  <c r="B834" i="9"/>
  <c r="R224" i="5"/>
  <c r="M224" i="5"/>
  <c r="L224" i="5"/>
  <c r="F224" i="5"/>
  <c r="C819" i="9" s="1"/>
  <c r="E224" i="5"/>
  <c r="B819" i="9" s="1"/>
  <c r="R223" i="5"/>
  <c r="D659" i="1" s="1"/>
  <c r="M223" i="5"/>
  <c r="L223" i="5"/>
  <c r="F223" i="5"/>
  <c r="C468" i="9" s="1"/>
  <c r="E223" i="5"/>
  <c r="B468" i="9" s="1"/>
  <c r="D657" i="1"/>
  <c r="C858" i="9"/>
  <c r="B858" i="9"/>
  <c r="R221" i="5"/>
  <c r="D178" i="1" s="1"/>
  <c r="M221" i="5"/>
  <c r="L221" i="5"/>
  <c r="F221" i="5"/>
  <c r="C508" i="9" s="1"/>
  <c r="E221" i="5"/>
  <c r="B508" i="9" s="1"/>
  <c r="R220" i="5"/>
  <c r="D786" i="1" s="1"/>
  <c r="M220" i="5"/>
  <c r="J220" i="5"/>
  <c r="F220" i="5"/>
  <c r="C879" i="9" s="1"/>
  <c r="E220" i="5"/>
  <c r="B879" i="9" s="1"/>
  <c r="R219" i="5"/>
  <c r="D177" i="1" s="1"/>
  <c r="M219" i="5"/>
  <c r="L219" i="5"/>
  <c r="F219" i="5"/>
  <c r="C59" i="9" s="1"/>
  <c r="E219" i="5"/>
  <c r="B59" i="9" s="1"/>
  <c r="R217" i="5"/>
  <c r="D176" i="1" s="1"/>
  <c r="M217" i="5"/>
  <c r="L217" i="5"/>
  <c r="F217" i="5"/>
  <c r="C521" i="9" s="1"/>
  <c r="E217" i="5"/>
  <c r="B521" i="9" s="1"/>
  <c r="R216" i="5"/>
  <c r="D175" i="1" s="1"/>
  <c r="M216" i="5"/>
  <c r="L216" i="5"/>
  <c r="F216" i="5"/>
  <c r="C539" i="9" s="1"/>
  <c r="E216" i="5"/>
  <c r="B539" i="9" s="1"/>
  <c r="R215" i="5"/>
  <c r="M215" i="5"/>
  <c r="L215" i="5"/>
  <c r="F215" i="5"/>
  <c r="C747" i="9" s="1"/>
  <c r="E215" i="5"/>
  <c r="B747" i="9" s="1"/>
  <c r="R214" i="5"/>
  <c r="D173" i="1" s="1"/>
  <c r="M214" i="5"/>
  <c r="L214" i="5"/>
  <c r="F214" i="5"/>
  <c r="C97" i="9" s="1"/>
  <c r="E214" i="5"/>
  <c r="B97" i="9" s="1"/>
  <c r="R213" i="5"/>
  <c r="D696" i="1" s="1"/>
  <c r="M213" i="5"/>
  <c r="L213" i="5"/>
  <c r="F213" i="5"/>
  <c r="C597" i="9" s="1"/>
  <c r="E213" i="5"/>
  <c r="B597" i="9" s="1"/>
  <c r="R212" i="5"/>
  <c r="D172" i="1" s="1"/>
  <c r="M212" i="5"/>
  <c r="L212" i="5"/>
  <c r="F212" i="5"/>
  <c r="C182" i="9" s="1"/>
  <c r="E212" i="5"/>
  <c r="B182" i="9" s="1"/>
  <c r="R211" i="5"/>
  <c r="D772" i="1" s="1"/>
  <c r="M211" i="5"/>
  <c r="L211" i="5"/>
  <c r="F211" i="5"/>
  <c r="C192" i="9" s="1"/>
  <c r="E211" i="5"/>
  <c r="B192" i="9" s="1"/>
  <c r="R209" i="5"/>
  <c r="D648" i="1" s="1"/>
  <c r="M209" i="5"/>
  <c r="L209" i="5"/>
  <c r="E209" i="5"/>
  <c r="B67" i="9" s="1"/>
  <c r="C846" i="9"/>
  <c r="B846" i="9"/>
  <c r="R207" i="5"/>
  <c r="D714" i="1" s="1"/>
  <c r="M207" i="5"/>
  <c r="L207" i="5"/>
  <c r="F207" i="5"/>
  <c r="C743" i="9" s="1"/>
  <c r="E207" i="5"/>
  <c r="B743" i="9" s="1"/>
  <c r="R206" i="5"/>
  <c r="D171" i="1" s="1"/>
  <c r="M206" i="5"/>
  <c r="L206" i="5"/>
  <c r="F206" i="5"/>
  <c r="C522" i="9" s="1"/>
  <c r="E206" i="5"/>
  <c r="B522" i="9" s="1"/>
  <c r="R205" i="5"/>
  <c r="D170" i="1" s="1"/>
  <c r="M205" i="5"/>
  <c r="L205" i="5"/>
  <c r="F205" i="5"/>
  <c r="C183" i="9" s="1"/>
  <c r="E205" i="5"/>
  <c r="B183" i="9" s="1"/>
  <c r="R204" i="5"/>
  <c r="M204" i="5"/>
  <c r="L204" i="5"/>
  <c r="F204" i="5"/>
  <c r="C905" i="9" s="1"/>
  <c r="E204" i="5"/>
  <c r="B905" i="9" s="1"/>
  <c r="R200" i="5"/>
  <c r="M200" i="5"/>
  <c r="L200" i="5"/>
  <c r="F200" i="5"/>
  <c r="C195" i="9" s="1"/>
  <c r="E200" i="5"/>
  <c r="B195" i="9" s="1"/>
  <c r="R198" i="5"/>
  <c r="D167" i="1" s="1"/>
  <c r="M198" i="5"/>
  <c r="L198" i="5"/>
  <c r="F198" i="5"/>
  <c r="C713" i="9" s="1"/>
  <c r="E198" i="5"/>
  <c r="B713" i="9" s="1"/>
  <c r="R197" i="5"/>
  <c r="D744" i="1" s="1"/>
  <c r="M197" i="5"/>
  <c r="L197" i="5"/>
  <c r="F197" i="5"/>
  <c r="C88" i="9" s="1"/>
  <c r="E197" i="5"/>
  <c r="B88" i="9" s="1"/>
  <c r="R195" i="5"/>
  <c r="D166" i="1" s="1"/>
  <c r="M195" i="5"/>
  <c r="L195" i="5"/>
  <c r="F195" i="5"/>
  <c r="C580" i="9" s="1"/>
  <c r="E195" i="5"/>
  <c r="B580" i="9" s="1"/>
  <c r="R194" i="5"/>
  <c r="D165" i="1" s="1"/>
  <c r="M194" i="5"/>
  <c r="F298" i="12" s="1"/>
  <c r="G298" i="12" s="1"/>
  <c r="L194" i="5"/>
  <c r="F194" i="5"/>
  <c r="C92" i="9" s="1"/>
  <c r="E194" i="5"/>
  <c r="B92" i="9" s="1"/>
  <c r="R193" i="5"/>
  <c r="D164" i="1" s="1"/>
  <c r="M193" i="5"/>
  <c r="L193" i="5"/>
  <c r="F193" i="5"/>
  <c r="C456" i="9" s="1"/>
  <c r="E193" i="5"/>
  <c r="B456" i="9" s="1"/>
  <c r="R192" i="5"/>
  <c r="D814" i="1" s="1"/>
  <c r="M192" i="5"/>
  <c r="J192" i="5"/>
  <c r="K192" i="5" s="1"/>
  <c r="F192" i="5"/>
  <c r="C757" i="9" s="1"/>
  <c r="E192" i="5"/>
  <c r="B757" i="9" s="1"/>
  <c r="R191" i="5"/>
  <c r="D163" i="1" s="1"/>
  <c r="M191" i="5"/>
  <c r="L191" i="5"/>
  <c r="F191" i="5"/>
  <c r="C101" i="9" s="1"/>
  <c r="E191" i="5"/>
  <c r="B101" i="9" s="1"/>
  <c r="R190" i="5"/>
  <c r="D162" i="1" s="1"/>
  <c r="M190" i="5"/>
  <c r="L190" i="5"/>
  <c r="F190" i="5"/>
  <c r="C492" i="9" s="1"/>
  <c r="E190" i="5"/>
  <c r="B492" i="9" s="1"/>
  <c r="R189" i="5"/>
  <c r="D654" i="1" s="1"/>
  <c r="M189" i="5"/>
  <c r="L189" i="5"/>
  <c r="F189" i="5"/>
  <c r="C554" i="9" s="1"/>
  <c r="E189" i="5"/>
  <c r="B554" i="9" s="1"/>
  <c r="R188" i="5"/>
  <c r="D160" i="1" s="1"/>
  <c r="M188" i="5"/>
  <c r="L188" i="5"/>
  <c r="E188" i="5"/>
  <c r="B84" i="9" s="1"/>
  <c r="R187" i="5"/>
  <c r="D158" i="1" s="1"/>
  <c r="M187" i="5"/>
  <c r="L187" i="5"/>
  <c r="F187" i="5"/>
  <c r="C544" i="9" s="1"/>
  <c r="E187" i="5"/>
  <c r="B544" i="9" s="1"/>
  <c r="R186" i="5"/>
  <c r="D157" i="1" s="1"/>
  <c r="M186" i="5"/>
  <c r="L186" i="5"/>
  <c r="F186" i="5"/>
  <c r="C457" i="9" s="1"/>
  <c r="E186" i="5"/>
  <c r="B457" i="9" s="1"/>
  <c r="R185" i="5"/>
  <c r="D156" i="1" s="1"/>
  <c r="M185" i="5"/>
  <c r="L185" i="5"/>
  <c r="F185" i="5"/>
  <c r="C537" i="9" s="1"/>
  <c r="E185" i="5"/>
  <c r="B537" i="9" s="1"/>
  <c r="R184" i="5"/>
  <c r="M184" i="5"/>
  <c r="L184" i="5"/>
  <c r="F184" i="5"/>
  <c r="C78" i="9" s="1"/>
  <c r="E184" i="5"/>
  <c r="B78" i="9" s="1"/>
  <c r="R183" i="5"/>
  <c r="D755" i="1" s="1"/>
  <c r="M183" i="5"/>
  <c r="L183" i="5"/>
  <c r="F183" i="5"/>
  <c r="C105" i="9" s="1"/>
  <c r="E183" i="5"/>
  <c r="B105" i="9" s="1"/>
  <c r="R181" i="5"/>
  <c r="D154" i="1" s="1"/>
  <c r="M181" i="5"/>
  <c r="L181" i="5"/>
  <c r="F181" i="5"/>
  <c r="C561" i="9" s="1"/>
  <c r="E181" i="5"/>
  <c r="B561" i="9" s="1"/>
  <c r="R180" i="5"/>
  <c r="D153" i="1" s="1"/>
  <c r="M180" i="5"/>
  <c r="L180" i="5"/>
  <c r="F180" i="5"/>
  <c r="C549" i="9" s="1"/>
  <c r="E180" i="5"/>
  <c r="B549" i="9" s="1"/>
  <c r="R179" i="5"/>
  <c r="D152" i="1" s="1"/>
  <c r="M179" i="5"/>
  <c r="L179" i="5"/>
  <c r="F179" i="5"/>
  <c r="C813" i="9" s="1"/>
  <c r="E179" i="5"/>
  <c r="B813" i="9" s="1"/>
  <c r="R178" i="5"/>
  <c r="D151" i="1" s="1"/>
  <c r="M178" i="5"/>
  <c r="L178" i="5"/>
  <c r="F178" i="5"/>
  <c r="C559" i="9" s="1"/>
  <c r="E178" i="5"/>
  <c r="B559" i="9" s="1"/>
  <c r="R177" i="5"/>
  <c r="D150" i="1" s="1"/>
  <c r="M177" i="5"/>
  <c r="F160" i="12" s="1"/>
  <c r="G160" i="12" s="1"/>
  <c r="L177" i="5"/>
  <c r="F177" i="5"/>
  <c r="C31" i="9" s="1"/>
  <c r="E177" i="5"/>
  <c r="B31" i="9" s="1"/>
  <c r="R175" i="5"/>
  <c r="D149" i="1" s="1"/>
  <c r="M175" i="5"/>
  <c r="L175" i="5"/>
  <c r="F175" i="5"/>
  <c r="C715" i="9" s="1"/>
  <c r="E175" i="5"/>
  <c r="B715" i="9" s="1"/>
  <c r="R174" i="5"/>
  <c r="D148" i="1" s="1"/>
  <c r="M174" i="5"/>
  <c r="L174" i="5"/>
  <c r="F174" i="5"/>
  <c r="C141" i="9" s="1"/>
  <c r="E174" i="5"/>
  <c r="B141" i="9" s="1"/>
  <c r="R173" i="5"/>
  <c r="D147" i="1" s="1"/>
  <c r="M173" i="5"/>
  <c r="L173" i="5"/>
  <c r="F173" i="5"/>
  <c r="C60" i="9" s="1"/>
  <c r="E173" i="5"/>
  <c r="B60" i="9" s="1"/>
  <c r="R172" i="5"/>
  <c r="D146" i="1" s="1"/>
  <c r="M172" i="5"/>
  <c r="L172" i="5"/>
  <c r="F172" i="5"/>
  <c r="C550" i="9" s="1"/>
  <c r="E172" i="5"/>
  <c r="B550" i="9" s="1"/>
  <c r="R170" i="5"/>
  <c r="D145" i="1" s="1"/>
  <c r="M170" i="5"/>
  <c r="L170" i="5"/>
  <c r="F170" i="5"/>
  <c r="C496" i="9" s="1"/>
  <c r="E170" i="5"/>
  <c r="B496" i="9" s="1"/>
  <c r="R169" i="5"/>
  <c r="M169" i="5"/>
  <c r="L169" i="5"/>
  <c r="F169" i="5"/>
  <c r="C40" i="9" s="1"/>
  <c r="E169" i="5"/>
  <c r="B40" i="9" s="1"/>
  <c r="R166" i="5"/>
  <c r="D698" i="1" s="1"/>
  <c r="M166" i="5"/>
  <c r="L166" i="5"/>
  <c r="F166" i="5"/>
  <c r="C131" i="9" s="1"/>
  <c r="E166" i="5"/>
  <c r="B131" i="9" s="1"/>
  <c r="R165" i="5"/>
  <c r="D143" i="1" s="1"/>
  <c r="M165" i="5"/>
  <c r="L165" i="5"/>
  <c r="F165" i="5"/>
  <c r="C140" i="9" s="1"/>
  <c r="E165" i="5"/>
  <c r="B140" i="9" s="1"/>
  <c r="D142" i="1"/>
  <c r="C239" i="9"/>
  <c r="B239" i="9"/>
  <c r="R162" i="5"/>
  <c r="D141" i="1" s="1"/>
  <c r="M162" i="5"/>
  <c r="L162" i="5"/>
  <c r="F162" i="5"/>
  <c r="C540" i="9" s="1"/>
  <c r="E162" i="5"/>
  <c r="B540" i="9" s="1"/>
  <c r="R161" i="5"/>
  <c r="D140" i="1" s="1"/>
  <c r="M161" i="5"/>
  <c r="L161" i="5"/>
  <c r="F161" i="5"/>
  <c r="C924" i="9" s="1"/>
  <c r="E161" i="5"/>
  <c r="B924" i="9" s="1"/>
  <c r="R160" i="5"/>
  <c r="D662" i="1" s="1"/>
  <c r="M160" i="5"/>
  <c r="L160" i="5"/>
  <c r="F160" i="5"/>
  <c r="C694" i="9" s="1"/>
  <c r="E160" i="5"/>
  <c r="B694" i="9" s="1"/>
  <c r="R159" i="5"/>
  <c r="D663" i="1" s="1"/>
  <c r="M159" i="5"/>
  <c r="L159" i="5"/>
  <c r="F159" i="5"/>
  <c r="C695" i="9" s="1"/>
  <c r="E159" i="5"/>
  <c r="B695" i="9" s="1"/>
  <c r="R157" i="5"/>
  <c r="D137" i="1" s="1"/>
  <c r="M157" i="5"/>
  <c r="L157" i="5"/>
  <c r="F157" i="5"/>
  <c r="C142" i="9" s="1"/>
  <c r="E157" i="5"/>
  <c r="B142" i="9" s="1"/>
  <c r="D658" i="1"/>
  <c r="C847" i="9"/>
  <c r="B847" i="9"/>
  <c r="R155" i="5"/>
  <c r="M155" i="5"/>
  <c r="L155" i="5"/>
  <c r="F155" i="5"/>
  <c r="C153" i="9" s="1"/>
  <c r="E155" i="5"/>
  <c r="B153" i="9" s="1"/>
  <c r="R153" i="5"/>
  <c r="D135" i="1" s="1"/>
  <c r="M153" i="5"/>
  <c r="L153" i="5"/>
  <c r="F153" i="5"/>
  <c r="C473" i="9" s="1"/>
  <c r="E153" i="5"/>
  <c r="B473" i="9" s="1"/>
  <c r="R152" i="5"/>
  <c r="D134" i="1" s="1"/>
  <c r="M152" i="5"/>
  <c r="L152" i="5"/>
  <c r="F152" i="5"/>
  <c r="C812" i="9" s="1"/>
  <c r="E152" i="5"/>
  <c r="B812" i="9" s="1"/>
  <c r="R151" i="5"/>
  <c r="D133" i="1" s="1"/>
  <c r="M151" i="5"/>
  <c r="L151" i="5"/>
  <c r="F151" i="5"/>
  <c r="C536" i="9" s="1"/>
  <c r="E151" i="5"/>
  <c r="B536" i="9" s="1"/>
  <c r="D676" i="1"/>
  <c r="C865" i="9"/>
  <c r="B865" i="9"/>
  <c r="R149" i="5"/>
  <c r="D818" i="1" s="1"/>
  <c r="M149" i="5"/>
  <c r="J149" i="5"/>
  <c r="F149" i="5"/>
  <c r="C233" i="9" s="1"/>
  <c r="E149" i="5"/>
  <c r="B233" i="9" s="1"/>
  <c r="R147" i="5"/>
  <c r="D775" i="1" s="1"/>
  <c r="M147" i="5"/>
  <c r="L147" i="5"/>
  <c r="F147" i="5"/>
  <c r="C742" i="9" s="1"/>
  <c r="E147" i="5"/>
  <c r="B742" i="9" s="1"/>
  <c r="R146" i="5"/>
  <c r="D799" i="1" s="1"/>
  <c r="M146" i="5"/>
  <c r="L146" i="5"/>
  <c r="F146" i="5"/>
  <c r="C727" i="9" s="1"/>
  <c r="E146" i="5"/>
  <c r="B727" i="9" s="1"/>
  <c r="R142" i="5"/>
  <c r="M142" i="5"/>
  <c r="F180" i="12" s="1"/>
  <c r="G180" i="12" s="1"/>
  <c r="L142" i="5"/>
  <c r="F142" i="5"/>
  <c r="C32" i="9" s="1"/>
  <c r="E142" i="5"/>
  <c r="B32" i="9" s="1"/>
  <c r="R141" i="5"/>
  <c r="D125" i="1" s="1"/>
  <c r="M141" i="5"/>
  <c r="L141" i="5"/>
  <c r="F141" i="5"/>
  <c r="C912" i="9" s="1"/>
  <c r="E141" i="5"/>
  <c r="B912" i="9" s="1"/>
  <c r="R140" i="5"/>
  <c r="M140" i="5"/>
  <c r="J140" i="5"/>
  <c r="F140" i="5"/>
  <c r="C827" i="9" s="1"/>
  <c r="E140" i="5"/>
  <c r="B827" i="9" s="1"/>
  <c r="R138" i="5"/>
  <c r="M138" i="5"/>
  <c r="L138" i="5"/>
  <c r="F138" i="5"/>
  <c r="C826" i="9" s="1"/>
  <c r="E138" i="5"/>
  <c r="B826" i="9" s="1"/>
  <c r="R137" i="5"/>
  <c r="D121" i="1" s="1"/>
  <c r="M137" i="5"/>
  <c r="L137" i="5"/>
  <c r="F137" i="5"/>
  <c r="C809" i="9" s="1"/>
  <c r="E137" i="5"/>
  <c r="B809" i="9" s="1"/>
  <c r="R136" i="5"/>
  <c r="D629" i="1" s="1"/>
  <c r="M136" i="5"/>
  <c r="L136" i="5"/>
  <c r="F136" i="5"/>
  <c r="C565" i="9" s="1"/>
  <c r="E136" i="5"/>
  <c r="B565" i="9" s="1"/>
  <c r="R135" i="5"/>
  <c r="D741" i="1" s="1"/>
  <c r="M135" i="5"/>
  <c r="L135" i="5"/>
  <c r="F135" i="5"/>
  <c r="C143" i="9" s="1"/>
  <c r="E135" i="5"/>
  <c r="B143" i="9" s="1"/>
  <c r="R134" i="5"/>
  <c r="M134" i="5"/>
  <c r="L134" i="5"/>
  <c r="F134" i="5"/>
  <c r="C746" i="9" s="1"/>
  <c r="E134" i="5"/>
  <c r="B746" i="9" s="1"/>
  <c r="R131" i="5"/>
  <c r="D118" i="1" s="1"/>
  <c r="M131" i="5"/>
  <c r="L131" i="5"/>
  <c r="F131" i="5"/>
  <c r="C51" i="9" s="1"/>
  <c r="E131" i="5"/>
  <c r="B51" i="9" s="1"/>
  <c r="R130" i="5"/>
  <c r="D117" i="1" s="1"/>
  <c r="M130" i="5"/>
  <c r="L130" i="5"/>
  <c r="F130" i="5"/>
  <c r="C793" i="9" s="1"/>
  <c r="E130" i="5"/>
  <c r="B793" i="9" s="1"/>
  <c r="R129" i="5"/>
  <c r="D641" i="1" s="1"/>
  <c r="M129" i="5"/>
  <c r="L129" i="5"/>
  <c r="F129" i="5"/>
  <c r="C256" i="9" s="1"/>
  <c r="E129" i="5"/>
  <c r="B256" i="9" s="1"/>
  <c r="R127" i="5"/>
  <c r="D636" i="1" s="1"/>
  <c r="M127" i="5"/>
  <c r="L127" i="5"/>
  <c r="F127" i="5"/>
  <c r="C489" i="9" s="1"/>
  <c r="E127" i="5"/>
  <c r="B489" i="9" s="1"/>
  <c r="R126" i="5"/>
  <c r="D116" i="1" s="1"/>
  <c r="M126" i="5"/>
  <c r="L126" i="5"/>
  <c r="F126" i="5"/>
  <c r="C76" i="9" s="1"/>
  <c r="E126" i="5"/>
  <c r="B76" i="9" s="1"/>
  <c r="R124" i="5"/>
  <c r="D115" i="1" s="1"/>
  <c r="M124" i="5"/>
  <c r="F201" i="12" s="1"/>
  <c r="G201" i="12" s="1"/>
  <c r="L124" i="5"/>
  <c r="F124" i="5"/>
  <c r="C126" i="9" s="1"/>
  <c r="E124" i="5"/>
  <c r="B126" i="9" s="1"/>
  <c r="R123" i="5"/>
  <c r="D114" i="1" s="1"/>
  <c r="M123" i="5"/>
  <c r="L123" i="5"/>
  <c r="F123" i="5"/>
  <c r="C592" i="9" s="1"/>
  <c r="E123" i="5"/>
  <c r="B592" i="9" s="1"/>
  <c r="R122" i="5"/>
  <c r="D113" i="1" s="1"/>
  <c r="M122" i="5"/>
  <c r="L122" i="5"/>
  <c r="F122" i="5"/>
  <c r="C497" i="9" s="1"/>
  <c r="E122" i="5"/>
  <c r="B497" i="9" s="1"/>
  <c r="R121" i="5"/>
  <c r="D112" i="1" s="1"/>
  <c r="M121" i="5"/>
  <c r="L121" i="5"/>
  <c r="F121" i="5"/>
  <c r="C765" i="9" s="1"/>
  <c r="E121" i="5"/>
  <c r="B765" i="9" s="1"/>
  <c r="R120" i="5"/>
  <c r="D111" i="1" s="1"/>
  <c r="M120" i="5"/>
  <c r="L120" i="5"/>
  <c r="F120" i="5"/>
  <c r="C48" i="9" s="1"/>
  <c r="E120" i="5"/>
  <c r="B48" i="9" s="1"/>
  <c r="R119" i="5"/>
  <c r="D110" i="1" s="1"/>
  <c r="M119" i="5"/>
  <c r="L119" i="5"/>
  <c r="F119" i="5"/>
  <c r="C810" i="9" s="1"/>
  <c r="E119" i="5"/>
  <c r="B810" i="9" s="1"/>
  <c r="R116" i="5"/>
  <c r="M116" i="5"/>
  <c r="L116" i="5"/>
  <c r="F116" i="5"/>
  <c r="C38" i="9" s="1"/>
  <c r="E116" i="5"/>
  <c r="B38" i="9" s="1"/>
  <c r="R115" i="5"/>
  <c r="D731" i="1" s="1"/>
  <c r="M115" i="5"/>
  <c r="L115" i="5"/>
  <c r="F115" i="5"/>
  <c r="C205" i="9" s="1"/>
  <c r="E115" i="5"/>
  <c r="B205" i="9" s="1"/>
  <c r="R114" i="5"/>
  <c r="D691" i="1" s="1"/>
  <c r="M114" i="5"/>
  <c r="L114" i="5"/>
  <c r="F114" i="5"/>
  <c r="C206" i="9" s="1"/>
  <c r="E114" i="5"/>
  <c r="B206" i="9" s="1"/>
  <c r="R113" i="5"/>
  <c r="D639" i="1" s="1"/>
  <c r="M113" i="5"/>
  <c r="L113" i="5"/>
  <c r="F113" i="5"/>
  <c r="C229" i="9" s="1"/>
  <c r="E113" i="5"/>
  <c r="B229" i="9" s="1"/>
  <c r="R112" i="5"/>
  <c r="D105" i="1" s="1"/>
  <c r="M112" i="5"/>
  <c r="L112" i="5"/>
  <c r="F112" i="5"/>
  <c r="C77" i="9" s="1"/>
  <c r="E112" i="5"/>
  <c r="B77" i="9" s="1"/>
  <c r="R111" i="5"/>
  <c r="D104" i="1" s="1"/>
  <c r="M111" i="5"/>
  <c r="L111" i="5"/>
  <c r="F111" i="5"/>
  <c r="C579" i="9" s="1"/>
  <c r="E111" i="5"/>
  <c r="B579" i="9" s="1"/>
  <c r="R110" i="5"/>
  <c r="D653" i="1" s="1"/>
  <c r="M110" i="5"/>
  <c r="L110" i="5"/>
  <c r="F110" i="5"/>
  <c r="C556" i="9" s="1"/>
  <c r="E110" i="5"/>
  <c r="B556" i="9" s="1"/>
  <c r="R108" i="5"/>
  <c r="D102" i="1" s="1"/>
  <c r="M108" i="5"/>
  <c r="L108" i="5"/>
  <c r="F108" i="5"/>
  <c r="C589" i="9" s="1"/>
  <c r="E108" i="5"/>
  <c r="B589" i="9" s="1"/>
  <c r="R107" i="5"/>
  <c r="D101" i="1" s="1"/>
  <c r="M107" i="5"/>
  <c r="L107" i="5"/>
  <c r="F107" i="5"/>
  <c r="C588" i="9" s="1"/>
  <c r="E107" i="5"/>
  <c r="B588" i="9" s="1"/>
  <c r="R106" i="5"/>
  <c r="M106" i="5"/>
  <c r="L106" i="5"/>
  <c r="F106" i="5"/>
  <c r="C738" i="9" s="1"/>
  <c r="E106" i="5"/>
  <c r="B738" i="9" s="1"/>
  <c r="R105" i="5"/>
  <c r="D678" i="1" s="1"/>
  <c r="M105" i="5"/>
  <c r="L105" i="5"/>
  <c r="F105" i="5"/>
  <c r="C75" i="9" s="1"/>
  <c r="E105" i="5"/>
  <c r="B75" i="9" s="1"/>
  <c r="R104" i="5"/>
  <c r="M104" i="5"/>
  <c r="L104" i="5"/>
  <c r="F104" i="5"/>
  <c r="C176" i="9" s="1"/>
  <c r="E104" i="5"/>
  <c r="B176" i="9" s="1"/>
  <c r="R103" i="5"/>
  <c r="D98" i="1" s="1"/>
  <c r="M103" i="5"/>
  <c r="L103" i="5"/>
  <c r="F103" i="5"/>
  <c r="C557" i="9" s="1"/>
  <c r="E103" i="5"/>
  <c r="B557" i="9" s="1"/>
  <c r="R102" i="5"/>
  <c r="D699" i="1" s="1"/>
  <c r="M102" i="5"/>
  <c r="L102" i="5"/>
  <c r="F102" i="5"/>
  <c r="C57" i="9" s="1"/>
  <c r="E102" i="5"/>
  <c r="B57" i="9" s="1"/>
  <c r="C839" i="9"/>
  <c r="B839" i="9"/>
  <c r="R99" i="5"/>
  <c r="D96" i="1" s="1"/>
  <c r="M99" i="5"/>
  <c r="L99" i="5"/>
  <c r="F99" i="5"/>
  <c r="C260" i="9" s="1"/>
  <c r="E99" i="5"/>
  <c r="B260" i="9" s="1"/>
  <c r="R98" i="5"/>
  <c r="D95" i="1" s="1"/>
  <c r="M98" i="5"/>
  <c r="L98" i="5"/>
  <c r="F98" i="5"/>
  <c r="C572" i="9" s="1"/>
  <c r="E98" i="5"/>
  <c r="B572" i="9" s="1"/>
  <c r="C849" i="9"/>
  <c r="B849" i="9"/>
  <c r="R95" i="5"/>
  <c r="D93" i="1" s="1"/>
  <c r="M95" i="5"/>
  <c r="L95" i="5"/>
  <c r="F95" i="5"/>
  <c r="C96" i="9" s="1"/>
  <c r="E95" i="5"/>
  <c r="B96" i="9" s="1"/>
  <c r="R94" i="5"/>
  <c r="M94" i="5"/>
  <c r="L94" i="5"/>
  <c r="F94" i="5"/>
  <c r="C881" i="9" s="1"/>
  <c r="E94" i="5"/>
  <c r="B881" i="9" s="1"/>
  <c r="R92" i="5"/>
  <c r="D91" i="1" s="1"/>
  <c r="M92" i="5"/>
  <c r="L92" i="5"/>
  <c r="F92" i="5"/>
  <c r="C493" i="9" s="1"/>
  <c r="E92" i="5"/>
  <c r="B493" i="9" s="1"/>
  <c r="R89" i="5"/>
  <c r="D89" i="1" s="1"/>
  <c r="M89" i="5"/>
  <c r="L89" i="5"/>
  <c r="F89" i="5"/>
  <c r="C98" i="9" s="1"/>
  <c r="E89" i="5"/>
  <c r="B98" i="9" s="1"/>
  <c r="R88" i="5"/>
  <c r="M88" i="5"/>
  <c r="L88" i="5"/>
  <c r="F88" i="5"/>
  <c r="C918" i="9" s="1"/>
  <c r="E88" i="5"/>
  <c r="B918" i="9" s="1"/>
  <c r="R87" i="5"/>
  <c r="D87" i="1" s="1"/>
  <c r="M87" i="5"/>
  <c r="L87" i="5"/>
  <c r="F87" i="5"/>
  <c r="C89" i="9" s="1"/>
  <c r="E87" i="5"/>
  <c r="B89" i="9" s="1"/>
  <c r="R86" i="5"/>
  <c r="D85" i="1" s="1"/>
  <c r="M86" i="5"/>
  <c r="L86" i="5"/>
  <c r="F86" i="5"/>
  <c r="C475" i="9" s="1"/>
  <c r="E86" i="5"/>
  <c r="B475" i="9" s="1"/>
  <c r="R85" i="5"/>
  <c r="M85" i="5"/>
  <c r="L85" i="5"/>
  <c r="F85" i="5"/>
  <c r="C928" i="9" s="1"/>
  <c r="E85" i="5"/>
  <c r="B928" i="9" s="1"/>
  <c r="R84" i="5"/>
  <c r="D83" i="1" s="1"/>
  <c r="M84" i="5"/>
  <c r="L84" i="5"/>
  <c r="F84" i="5"/>
  <c r="C514" i="9" s="1"/>
  <c r="E84" i="5"/>
  <c r="B514" i="9" s="1"/>
  <c r="R83" i="5"/>
  <c r="D746" i="1" s="1"/>
  <c r="M83" i="5"/>
  <c r="L83" i="5"/>
  <c r="F83" i="5"/>
  <c r="C776" i="9" s="1"/>
  <c r="E83" i="5"/>
  <c r="B776" i="9" s="1"/>
  <c r="R82" i="5"/>
  <c r="D82" i="1" s="1"/>
  <c r="M82" i="5"/>
  <c r="L82" i="5"/>
  <c r="F82" i="5"/>
  <c r="C595" i="9" s="1"/>
  <c r="E82" i="5"/>
  <c r="B595" i="9" s="1"/>
  <c r="D807" i="1"/>
  <c r="C148" i="9"/>
  <c r="B148" i="9"/>
  <c r="R80" i="5"/>
  <c r="D81" i="1" s="1"/>
  <c r="M80" i="5"/>
  <c r="L80" i="5"/>
  <c r="F80" i="5"/>
  <c r="C69" i="9" s="1"/>
  <c r="E80" i="5"/>
  <c r="B69" i="9" s="1"/>
  <c r="R79" i="5"/>
  <c r="D79" i="1" s="1"/>
  <c r="M79" i="5"/>
  <c r="L79" i="5"/>
  <c r="F79" i="5"/>
  <c r="C750" i="9" s="1"/>
  <c r="E79" i="5"/>
  <c r="B750" i="9" s="1"/>
  <c r="R78" i="5"/>
  <c r="D77" i="1" s="1"/>
  <c r="M78" i="5"/>
  <c r="L78" i="5"/>
  <c r="F78" i="5"/>
  <c r="C517" i="9" s="1"/>
  <c r="E78" i="5"/>
  <c r="B517" i="9" s="1"/>
  <c r="R77" i="5"/>
  <c r="M77" i="5"/>
  <c r="J77" i="5"/>
  <c r="F77" i="5"/>
  <c r="C829" i="9" s="1"/>
  <c r="E77" i="5"/>
  <c r="B829" i="9" s="1"/>
  <c r="R76" i="5"/>
  <c r="D76" i="1" s="1"/>
  <c r="M76" i="5"/>
  <c r="L76" i="5"/>
  <c r="F76" i="5"/>
  <c r="C505" i="9" s="1"/>
  <c r="E76" i="5"/>
  <c r="B505" i="9" s="1"/>
  <c r="R75" i="5"/>
  <c r="D75" i="1" s="1"/>
  <c r="M75" i="5"/>
  <c r="L75" i="5"/>
  <c r="F75" i="5"/>
  <c r="C910" i="9" s="1"/>
  <c r="E75" i="5"/>
  <c r="B910" i="9" s="1"/>
  <c r="M74" i="5"/>
  <c r="L74" i="5"/>
  <c r="F74" i="5"/>
  <c r="C102" i="9" s="1"/>
  <c r="E74" i="5"/>
  <c r="B102" i="9" s="1"/>
  <c r="R73" i="5"/>
  <c r="D762" i="1" s="1"/>
  <c r="M73" i="5"/>
  <c r="L73" i="5"/>
  <c r="F73" i="5"/>
  <c r="C257" i="9" s="1"/>
  <c r="E73" i="5"/>
  <c r="B257" i="9" s="1"/>
  <c r="R72" i="5"/>
  <c r="D73" i="1" s="1"/>
  <c r="M72" i="5"/>
  <c r="L72" i="5"/>
  <c r="F72" i="5"/>
  <c r="C99" i="9" s="1"/>
  <c r="E72" i="5"/>
  <c r="B99" i="9" s="1"/>
  <c r="R70" i="5"/>
  <c r="D72" i="1" s="1"/>
  <c r="M70" i="5"/>
  <c r="L70" i="5"/>
  <c r="F70" i="5"/>
  <c r="C222" i="9" s="1"/>
  <c r="E70" i="5"/>
  <c r="B222" i="9" s="1"/>
  <c r="R67" i="5"/>
  <c r="D71" i="1" s="1"/>
  <c r="M67" i="5"/>
  <c r="L67" i="5"/>
  <c r="F67" i="5"/>
  <c r="C472" i="9" s="1"/>
  <c r="E67" i="5"/>
  <c r="B472" i="9" s="1"/>
  <c r="R66" i="5"/>
  <c r="D65" i="1" s="1"/>
  <c r="M66" i="5"/>
  <c r="L66" i="5"/>
  <c r="F66" i="5"/>
  <c r="C698" i="9" s="1"/>
  <c r="E66" i="5"/>
  <c r="B698" i="9" s="1"/>
  <c r="R65" i="5"/>
  <c r="D64" i="1" s="1"/>
  <c r="M65" i="5"/>
  <c r="L65" i="5"/>
  <c r="F65" i="5"/>
  <c r="C527" i="9" s="1"/>
  <c r="E65" i="5"/>
  <c r="B527" i="9" s="1"/>
  <c r="R63" i="5"/>
  <c r="D61" i="1" s="1"/>
  <c r="M63" i="5"/>
  <c r="L63" i="5"/>
  <c r="F63" i="5"/>
  <c r="C49" i="9" s="1"/>
  <c r="E63" i="5"/>
  <c r="B49" i="9" s="1"/>
  <c r="R62" i="5"/>
  <c r="D820" i="1" s="1"/>
  <c r="M62" i="5"/>
  <c r="J62" i="5"/>
  <c r="F62" i="5"/>
  <c r="C778" i="9" s="1"/>
  <c r="E62" i="5"/>
  <c r="B778" i="9" s="1"/>
  <c r="R61" i="5"/>
  <c r="D56" i="1" s="1"/>
  <c r="M61" i="5"/>
  <c r="L61" i="5"/>
  <c r="F61" i="5"/>
  <c r="C582" i="9" s="1"/>
  <c r="E61" i="5"/>
  <c r="B582" i="9" s="1"/>
  <c r="D54" i="1"/>
  <c r="B484" i="9"/>
  <c r="R58" i="5"/>
  <c r="D643" i="1" s="1"/>
  <c r="M58" i="5"/>
  <c r="L58" i="5"/>
  <c r="F58" i="5"/>
  <c r="C479" i="9" s="1"/>
  <c r="E58" i="5"/>
  <c r="B479" i="9" s="1"/>
  <c r="R57" i="5"/>
  <c r="D50" i="1" s="1"/>
  <c r="M57" i="5"/>
  <c r="L57" i="5"/>
  <c r="F57" i="5"/>
  <c r="C469" i="9" s="1"/>
  <c r="E57" i="5"/>
  <c r="B469" i="9" s="1"/>
  <c r="R56" i="5"/>
  <c r="M56" i="5"/>
  <c r="L56" i="5"/>
  <c r="F56" i="5"/>
  <c r="C5" i="9" s="1"/>
  <c r="E56" i="5"/>
  <c r="B5" i="9" s="1"/>
  <c r="R55" i="5"/>
  <c r="M55" i="5"/>
  <c r="L55" i="5"/>
  <c r="F55" i="5"/>
  <c r="C41" i="9" s="1"/>
  <c r="E55" i="5"/>
  <c r="B41" i="9" s="1"/>
  <c r="D660" i="1"/>
  <c r="B838" i="9"/>
  <c r="R53" i="5"/>
  <c r="D758" i="1" s="1"/>
  <c r="M53" i="5"/>
  <c r="L53" i="5"/>
  <c r="F53" i="5"/>
  <c r="C146" i="9" s="1"/>
  <c r="E53" i="5"/>
  <c r="B146" i="9" s="1"/>
  <c r="R51" i="5"/>
  <c r="D41" i="1" s="1"/>
  <c r="M51" i="5"/>
  <c r="L51" i="5"/>
  <c r="F51" i="5"/>
  <c r="C530" i="9" s="1"/>
  <c r="E51" i="5"/>
  <c r="B530" i="9" s="1"/>
  <c r="D802" i="1"/>
  <c r="B859" i="9"/>
  <c r="R49" i="5"/>
  <c r="D40" i="1" s="1"/>
  <c r="M49" i="5"/>
  <c r="L49" i="5"/>
  <c r="F49" i="5"/>
  <c r="C576" i="9" s="1"/>
  <c r="E49" i="5"/>
  <c r="B576" i="9" s="1"/>
  <c r="R47" i="5"/>
  <c r="D37" i="1" s="1"/>
  <c r="M47" i="5"/>
  <c r="L47" i="5"/>
  <c r="F47" i="5"/>
  <c r="C805" i="9" s="1"/>
  <c r="E47" i="5"/>
  <c r="B805" i="9" s="1"/>
  <c r="R46" i="5"/>
  <c r="M46" i="5"/>
  <c r="L46" i="5"/>
  <c r="F46" i="5"/>
  <c r="C917" i="9" s="1"/>
  <c r="E46" i="5"/>
  <c r="B917" i="9" s="1"/>
  <c r="R45" i="5"/>
  <c r="D33" i="1" s="1"/>
  <c r="M45" i="5"/>
  <c r="L45" i="5"/>
  <c r="D45" i="5"/>
  <c r="R44" i="5"/>
  <c r="D813" i="1" s="1"/>
  <c r="M44" i="5"/>
  <c r="J44" i="5"/>
  <c r="F44" i="5"/>
  <c r="C889" i="9" s="1"/>
  <c r="E44" i="5"/>
  <c r="B889" i="9" s="1"/>
  <c r="R43" i="5"/>
  <c r="D31" i="1" s="1"/>
  <c r="M43" i="5"/>
  <c r="L43" i="5"/>
  <c r="D43" i="5"/>
  <c r="D30" i="1"/>
  <c r="B451" i="9"/>
  <c r="R41" i="5"/>
  <c r="D29" i="1" s="1"/>
  <c r="M41" i="5"/>
  <c r="L41" i="5"/>
  <c r="F41" i="5"/>
  <c r="C806" i="9" s="1"/>
  <c r="E41" i="5"/>
  <c r="B806" i="9" s="1"/>
  <c r="D28" i="1"/>
  <c r="B255" i="9"/>
  <c r="R39" i="5"/>
  <c r="D27" i="1" s="1"/>
  <c r="M39" i="5"/>
  <c r="L39" i="5"/>
  <c r="F39" i="5"/>
  <c r="C875" i="9" s="1"/>
  <c r="E39" i="5"/>
  <c r="B875" i="9" s="1"/>
  <c r="R38" i="5"/>
  <c r="D26" i="1" s="1"/>
  <c r="M38" i="5"/>
  <c r="L38" i="5"/>
  <c r="F38" i="5"/>
  <c r="C515" i="9" s="1"/>
  <c r="E38" i="5"/>
  <c r="B515" i="9" s="1"/>
  <c r="R37" i="5"/>
  <c r="M37" i="5"/>
  <c r="L37" i="5"/>
  <c r="F37" i="5"/>
  <c r="C705" i="9" s="1"/>
  <c r="E37" i="5"/>
  <c r="B705" i="9" s="1"/>
  <c r="R36" i="5"/>
  <c r="D23" i="1" s="1"/>
  <c r="M36" i="5"/>
  <c r="L36" i="5"/>
  <c r="F36" i="5"/>
  <c r="C113" i="9" s="1"/>
  <c r="E36" i="5"/>
  <c r="B113" i="9" s="1"/>
  <c r="R35" i="5"/>
  <c r="D22" i="1" s="1"/>
  <c r="M35" i="5"/>
  <c r="L35" i="5"/>
  <c r="F35" i="5"/>
  <c r="C869" i="9" s="1"/>
  <c r="E35" i="5"/>
  <c r="B869" i="9" s="1"/>
  <c r="R34" i="5"/>
  <c r="D21" i="1" s="1"/>
  <c r="M34" i="5"/>
  <c r="L34" i="5"/>
  <c r="F34" i="5"/>
  <c r="C880" i="9" s="1"/>
  <c r="E34" i="5"/>
  <c r="B880" i="9" s="1"/>
  <c r="R33" i="5"/>
  <c r="M33" i="5"/>
  <c r="L33" i="5"/>
  <c r="F33" i="5"/>
  <c r="C870" i="9" s="1"/>
  <c r="E33" i="5"/>
  <c r="B870" i="9" s="1"/>
  <c r="R31" i="5"/>
  <c r="D19" i="1" s="1"/>
  <c r="M31" i="5"/>
  <c r="L31" i="5"/>
  <c r="F31" i="5"/>
  <c r="C590" i="9" s="1"/>
  <c r="E31" i="5"/>
  <c r="B590" i="9" s="1"/>
  <c r="R30" i="5"/>
  <c r="D18" i="1" s="1"/>
  <c r="M30" i="5"/>
  <c r="L30" i="5"/>
  <c r="F30" i="5"/>
  <c r="C513" i="9" s="1"/>
  <c r="E30" i="5"/>
  <c r="B513" i="9" s="1"/>
  <c r="R29" i="5"/>
  <c r="D17" i="1" s="1"/>
  <c r="M29" i="5"/>
  <c r="L29" i="5"/>
  <c r="F29" i="5"/>
  <c r="C72" i="9" s="1"/>
  <c r="E29" i="5"/>
  <c r="B72" i="9" s="1"/>
  <c r="R28" i="5"/>
  <c r="D16" i="1" s="1"/>
  <c r="M28" i="5"/>
  <c r="L28" i="5"/>
  <c r="F28" i="5"/>
  <c r="C476" i="9" s="1"/>
  <c r="E28" i="5"/>
  <c r="B476" i="9" s="1"/>
  <c r="R25" i="5"/>
  <c r="D15" i="1" s="1"/>
  <c r="M25" i="5"/>
  <c r="L25" i="5"/>
  <c r="F25" i="5"/>
  <c r="C211" i="9" s="1"/>
  <c r="E25" i="5"/>
  <c r="B211" i="9" s="1"/>
  <c r="R24" i="5"/>
  <c r="D745" i="1" s="1"/>
  <c r="M24" i="5"/>
  <c r="L24" i="5"/>
  <c r="F24" i="5"/>
  <c r="C225" i="9" s="1"/>
  <c r="E24" i="5"/>
  <c r="B225" i="9" s="1"/>
  <c r="R23" i="5"/>
  <c r="D738" i="1" s="1"/>
  <c r="M23" i="5"/>
  <c r="L23" i="5"/>
  <c r="F23" i="5"/>
  <c r="C204" i="9" s="1"/>
  <c r="E23" i="5"/>
  <c r="B204" i="9" s="1"/>
  <c r="R22" i="5"/>
  <c r="D13" i="1" s="1"/>
  <c r="M22" i="5"/>
  <c r="L22" i="5"/>
  <c r="F22" i="5"/>
  <c r="C480" i="9" s="1"/>
  <c r="E22" i="5"/>
  <c r="B480" i="9" s="1"/>
  <c r="R21" i="5"/>
  <c r="D10" i="1" s="1"/>
  <c r="M21" i="5"/>
  <c r="L21" i="5"/>
  <c r="F21" i="5"/>
  <c r="C495" i="9" s="1"/>
  <c r="E21" i="5"/>
  <c r="B495" i="9" s="1"/>
  <c r="R20" i="5"/>
  <c r="M20" i="5"/>
  <c r="L20" i="5"/>
  <c r="F20" i="5"/>
  <c r="C815" i="9" s="1"/>
  <c r="E20" i="5"/>
  <c r="B815" i="9" s="1"/>
  <c r="M19" i="5"/>
  <c r="L19" i="5"/>
  <c r="F19" i="5"/>
  <c r="C236" i="9" s="1"/>
  <c r="E19" i="5"/>
  <c r="B236" i="9" s="1"/>
  <c r="R17" i="5"/>
  <c r="D505" i="1" s="1"/>
  <c r="M17" i="5"/>
  <c r="L17" i="5"/>
  <c r="F17" i="5"/>
  <c r="C725" i="9" s="1"/>
  <c r="E17" i="5"/>
  <c r="B725" i="9" s="1"/>
  <c r="D7" i="1"/>
  <c r="B841" i="9"/>
  <c r="R14" i="5"/>
  <c r="D693" i="1" s="1"/>
  <c r="M14" i="5"/>
  <c r="L14" i="5"/>
  <c r="F14" i="5"/>
  <c r="C169" i="9" s="1"/>
  <c r="E14" i="5"/>
  <c r="B169" i="9" s="1"/>
  <c r="R13" i="5"/>
  <c r="D725" i="1" s="1"/>
  <c r="M13" i="5"/>
  <c r="L13" i="5"/>
  <c r="F13" i="5"/>
  <c r="C700" i="9" s="1"/>
  <c r="E13" i="5"/>
  <c r="B700" i="9" s="1"/>
  <c r="R12" i="5"/>
  <c r="D672" i="1" s="1"/>
  <c r="M12" i="5"/>
  <c r="L12" i="5"/>
  <c r="F12" i="5"/>
  <c r="C171" i="9" s="1"/>
  <c r="E12" i="5"/>
  <c r="B171" i="9" s="1"/>
  <c r="D661" i="1"/>
  <c r="C843" i="9"/>
  <c r="B843" i="9"/>
  <c r="R9" i="5"/>
  <c r="D6" i="1" s="1"/>
  <c r="M9" i="5"/>
  <c r="L9" i="5"/>
  <c r="F9" i="5"/>
  <c r="C552" i="9" s="1"/>
  <c r="E9" i="5"/>
  <c r="B552" i="9" s="1"/>
  <c r="R8" i="5"/>
  <c r="M8" i="5"/>
  <c r="L8" i="5"/>
  <c r="F8" i="5"/>
  <c r="C42" i="9" s="1"/>
  <c r="E8" i="5"/>
  <c r="B42" i="9" s="1"/>
  <c r="R7" i="5"/>
  <c r="D735" i="1" s="1"/>
  <c r="M7" i="5"/>
  <c r="L7" i="5"/>
  <c r="F7" i="5"/>
  <c r="C216" i="9" s="1"/>
  <c r="E7" i="5"/>
  <c r="B216" i="9" s="1"/>
  <c r="R3" i="5"/>
  <c r="D2" i="1" s="1"/>
  <c r="M3" i="5"/>
  <c r="L3" i="5"/>
  <c r="F3" i="5"/>
  <c r="C545" i="9" s="1"/>
  <c r="E3" i="5"/>
  <c r="B545" i="9" s="1"/>
  <c r="R2" i="5"/>
  <c r="D768" i="1" s="1"/>
  <c r="M2" i="5"/>
  <c r="L2" i="5"/>
  <c r="F2" i="5"/>
  <c r="C774" i="9" s="1"/>
  <c r="E2" i="5"/>
  <c r="B774" i="9" s="1"/>
  <c r="L5" i="1"/>
  <c r="L4" i="1"/>
  <c r="L3" i="1"/>
  <c r="L2" i="1"/>
  <c r="F555" i="5" l="1"/>
  <c r="C567" i="9" s="1"/>
  <c r="F560" i="5"/>
  <c r="C488" i="9" s="1"/>
  <c r="F564" i="5"/>
  <c r="C470" i="9" s="1"/>
  <c r="F610" i="5"/>
  <c r="C587" i="9" s="1"/>
  <c r="F631" i="5"/>
  <c r="C911" i="9" s="1"/>
  <c r="F649" i="5"/>
  <c r="C524" i="9" s="1"/>
  <c r="F671" i="5"/>
  <c r="C913" i="9" s="1"/>
  <c r="F677" i="5"/>
  <c r="C584" i="9" s="1"/>
  <c r="F702" i="5"/>
  <c r="C209" i="9" s="1"/>
  <c r="F721" i="5"/>
  <c r="C215" i="9" s="1"/>
  <c r="F730" i="5"/>
  <c r="C166" i="9" s="1"/>
  <c r="F741" i="5"/>
  <c r="C538" i="9" s="1"/>
  <c r="F750" i="5"/>
  <c r="C486" i="9" s="1"/>
  <c r="F763" i="5"/>
  <c r="C500" i="9" s="1"/>
  <c r="F768" i="5"/>
  <c r="C886" i="9" s="1"/>
  <c r="F773" i="5"/>
  <c r="C196" i="9" s="1"/>
  <c r="F791" i="5"/>
  <c r="C526" i="9" s="1"/>
  <c r="F797" i="5"/>
  <c r="C594" i="9" s="1"/>
  <c r="F434" i="5"/>
  <c r="C156" i="9" s="1"/>
  <c r="F286" i="5"/>
  <c r="C962" i="9" s="1"/>
  <c r="F850" i="5"/>
  <c r="C1116" i="9" s="1"/>
  <c r="F709" i="5"/>
  <c r="C946" i="9" s="1"/>
  <c r="F645" i="5"/>
  <c r="C990" i="9" s="1"/>
  <c r="F423" i="5"/>
  <c r="F570" i="5"/>
  <c r="C70" i="9" s="1"/>
  <c r="F690" i="5"/>
  <c r="C970" i="9" s="1"/>
  <c r="F595" i="5"/>
  <c r="C982" i="9" s="1"/>
  <c r="F52" i="5"/>
  <c r="C898" i="9" s="1"/>
  <c r="F230" i="5"/>
  <c r="C251" i="9" s="1"/>
  <c r="F246" i="5"/>
  <c r="C445" i="9" s="1"/>
  <c r="F327" i="5"/>
  <c r="C246" i="9" s="1"/>
  <c r="F683" i="5"/>
  <c r="C453" i="9" s="1"/>
  <c r="F54" i="5"/>
  <c r="C838" i="9" s="1"/>
  <c r="F59" i="5"/>
  <c r="C484" i="9" s="1"/>
  <c r="F16" i="5"/>
  <c r="C841" i="9" s="1"/>
  <c r="F40" i="5"/>
  <c r="C255" i="9" s="1"/>
  <c r="F42" i="5"/>
  <c r="C451" i="9" s="1"/>
  <c r="F50" i="5"/>
  <c r="C859" i="9" s="1"/>
  <c r="F778" i="5"/>
  <c r="F118" i="5"/>
  <c r="C1039" i="9" s="1"/>
  <c r="F847" i="5"/>
  <c r="C1113" i="9" s="1"/>
  <c r="F6" i="5"/>
  <c r="C1007" i="9" s="1"/>
  <c r="F382" i="5"/>
  <c r="C967" i="9" s="1"/>
  <c r="F158" i="5"/>
  <c r="C978" i="9" s="1"/>
  <c r="F723" i="5"/>
  <c r="C1003" i="9" s="1"/>
  <c r="F687" i="5"/>
  <c r="C1019" i="9" s="1"/>
  <c r="F469" i="5"/>
  <c r="C501" i="9" s="1"/>
  <c r="F488" i="5"/>
  <c r="C471" i="9" s="1"/>
  <c r="F566" i="5"/>
  <c r="C482" i="9" s="1"/>
  <c r="F573" i="5"/>
  <c r="C261" i="9" s="1"/>
  <c r="F644" i="5"/>
  <c r="C68" i="9" s="1"/>
  <c r="F650" i="5"/>
  <c r="C528" i="9" s="1"/>
  <c r="F664" i="5"/>
  <c r="C37" i="9" s="1"/>
  <c r="F669" i="5"/>
  <c r="C512" i="9" s="1"/>
  <c r="F680" i="5"/>
  <c r="C465" i="9" s="1"/>
  <c r="F684" i="5"/>
  <c r="C460" i="9" s="1"/>
  <c r="F696" i="5"/>
  <c r="C483" i="9" s="1"/>
  <c r="F720" i="5"/>
  <c r="C507" i="9" s="1"/>
  <c r="F727" i="5"/>
  <c r="C459" i="9" s="1"/>
  <c r="F790" i="5"/>
  <c r="C128" i="9" s="1"/>
  <c r="F805" i="5"/>
  <c r="C194" i="9" s="1"/>
  <c r="F800" i="5"/>
  <c r="C959" i="9" s="1"/>
  <c r="F622" i="5"/>
  <c r="C963" i="9" s="1"/>
  <c r="F620" i="5"/>
  <c r="C971" i="9" s="1"/>
  <c r="F27" i="5"/>
  <c r="C994" i="9" s="1"/>
  <c r="F579" i="5"/>
  <c r="C1042" i="9" s="1"/>
  <c r="F843" i="5"/>
  <c r="C1109" i="9" s="1"/>
  <c r="F839" i="5"/>
  <c r="C1105" i="9" s="1"/>
  <c r="F662" i="5"/>
  <c r="C1047" i="9" s="1"/>
  <c r="F581" i="5"/>
  <c r="C1043" i="9" s="1"/>
  <c r="F148" i="5"/>
  <c r="C1050" i="9" s="1"/>
  <c r="F337" i="5"/>
  <c r="C947" i="9" s="1"/>
  <c r="F598" i="5"/>
  <c r="C966" i="9" s="1"/>
  <c r="F145" i="5"/>
  <c r="C974" i="9" s="1"/>
  <c r="F379" i="5"/>
  <c r="C979" i="9" s="1"/>
  <c r="F333" i="5"/>
  <c r="C1010" i="9" s="1"/>
  <c r="F597" i="5"/>
  <c r="C1014" i="9" s="1"/>
  <c r="F787" i="5"/>
  <c r="C1034" i="9" s="1"/>
  <c r="F835" i="5"/>
  <c r="C1101" i="9" s="1"/>
  <c r="F833" i="5"/>
  <c r="C1099" i="9" s="1"/>
  <c r="F830" i="5"/>
  <c r="C1096" i="9" s="1"/>
  <c r="F829" i="5"/>
  <c r="C1095" i="9" s="1"/>
  <c r="F571" i="5"/>
  <c r="C65" i="9" s="1"/>
  <c r="F660" i="5"/>
  <c r="C106" i="9" s="1"/>
  <c r="F699" i="5"/>
  <c r="C83" i="9" s="1"/>
  <c r="F803" i="5"/>
  <c r="C948" i="9" s="1"/>
  <c r="F329" i="5"/>
  <c r="C952" i="9" s="1"/>
  <c r="F549" i="5"/>
  <c r="C968" i="9" s="1"/>
  <c r="F646" i="5"/>
  <c r="C972" i="9" s="1"/>
  <c r="F633" i="5"/>
  <c r="C992" i="9" s="1"/>
  <c r="F542" i="5"/>
  <c r="C1000" i="9" s="1"/>
  <c r="F623" i="5"/>
  <c r="C1004" i="9" s="1"/>
  <c r="F349" i="5"/>
  <c r="C1024" i="9" s="1"/>
  <c r="F378" i="5"/>
  <c r="C1032" i="9" s="1"/>
  <c r="F625" i="5"/>
  <c r="C1036" i="9" s="1"/>
  <c r="F802" i="5"/>
  <c r="C1040" i="9" s="1"/>
  <c r="C1044" i="9"/>
  <c r="F705" i="5"/>
  <c r="C1048" i="9" s="1"/>
  <c r="F792" i="5"/>
  <c r="C1058" i="9" s="1"/>
  <c r="F188" i="5"/>
  <c r="C84" i="9" s="1"/>
  <c r="F209" i="5"/>
  <c r="C67" i="9" s="1"/>
  <c r="F568" i="5"/>
  <c r="C86" i="9" s="1"/>
  <c r="F593" i="5"/>
  <c r="C965" i="9" s="1"/>
  <c r="F68" i="5"/>
  <c r="C969" i="9" s="1"/>
  <c r="F387" i="5"/>
  <c r="C973" i="9" s="1"/>
  <c r="F4" i="5"/>
  <c r="C977" i="9" s="1"/>
  <c r="F419" i="5"/>
  <c r="C981" i="9" s="1"/>
  <c r="F210" i="5"/>
  <c r="C985" i="9" s="1"/>
  <c r="F18" i="5"/>
  <c r="C1001" i="9" s="1"/>
  <c r="F686" i="5"/>
  <c r="C1009" i="9" s="1"/>
  <c r="F788" i="5"/>
  <c r="C1029" i="9" s="1"/>
  <c r="F196" i="5"/>
  <c r="C1041" i="9" s="1"/>
  <c r="F596" i="5"/>
  <c r="C1045" i="9" s="1"/>
  <c r="F392" i="5"/>
  <c r="C345" i="9" s="1"/>
  <c r="D5" i="1"/>
  <c r="D739" i="1"/>
  <c r="D20" i="1"/>
  <c r="D25" i="1"/>
  <c r="D35" i="1"/>
  <c r="D42" i="1"/>
  <c r="D44" i="1"/>
  <c r="D74" i="1"/>
  <c r="D828" i="1"/>
  <c r="D682" i="1"/>
  <c r="D88" i="1"/>
  <c r="D92" i="1"/>
  <c r="D668" i="1"/>
  <c r="D97" i="1"/>
  <c r="D99" i="1"/>
  <c r="D100" i="1"/>
  <c r="D107" i="1"/>
  <c r="D120" i="1"/>
  <c r="D748" i="1"/>
  <c r="D809" i="1"/>
  <c r="D126" i="1"/>
  <c r="D136" i="1"/>
  <c r="D144" i="1"/>
  <c r="D155" i="1"/>
  <c r="D168" i="1"/>
  <c r="D169" i="1"/>
  <c r="D781" i="1"/>
  <c r="D174" i="1"/>
  <c r="D179" i="1"/>
  <c r="D194" i="1"/>
  <c r="D719" i="1"/>
  <c r="D804" i="1"/>
  <c r="D796" i="1"/>
  <c r="D197" i="1"/>
  <c r="D199" i="1"/>
  <c r="D200" i="1"/>
  <c r="D201" i="1"/>
  <c r="D207" i="1"/>
  <c r="D750" i="1"/>
  <c r="D677" i="1"/>
  <c r="D687" i="1"/>
  <c r="D211" i="1"/>
  <c r="D777" i="1"/>
  <c r="D644" i="1"/>
  <c r="D675" i="1"/>
  <c r="D673" i="1"/>
  <c r="D710" i="1"/>
  <c r="D780" i="1"/>
  <c r="D790" i="1"/>
  <c r="D228" i="1"/>
  <c r="D230" i="1"/>
  <c r="D233" i="1"/>
  <c r="D234" i="1"/>
  <c r="D720" i="1"/>
  <c r="D765" i="1"/>
  <c r="D236" i="1"/>
  <c r="D239" i="1"/>
  <c r="D241" i="1"/>
  <c r="D242" i="1"/>
  <c r="D700" i="1"/>
  <c r="D247" i="1"/>
  <c r="D248" i="1"/>
  <c r="D760" i="1"/>
  <c r="D646" i="1"/>
  <c r="D783" i="1"/>
  <c r="D649" i="1"/>
  <c r="D268" i="1"/>
  <c r="D275" i="1"/>
  <c r="D276" i="1"/>
  <c r="D277" i="1"/>
  <c r="D278" i="1"/>
  <c r="D669" i="1"/>
  <c r="D283" i="1"/>
  <c r="D286" i="1"/>
  <c r="D290" i="1"/>
  <c r="D728" i="1"/>
  <c r="D824" i="1"/>
  <c r="D303" i="1"/>
  <c r="D305" i="1"/>
  <c r="D769" i="1"/>
  <c r="D309" i="1"/>
  <c r="D310" i="1"/>
  <c r="D314" i="1"/>
  <c r="D321" i="1"/>
  <c r="D330" i="1"/>
  <c r="D671" i="1"/>
  <c r="D350" i="1"/>
  <c r="D800" i="1"/>
  <c r="D367" i="1"/>
  <c r="D690" i="1"/>
  <c r="D716" i="1"/>
  <c r="D395" i="1"/>
  <c r="D803" i="1"/>
  <c r="D822" i="1"/>
  <c r="D717" i="1"/>
  <c r="D402" i="1"/>
  <c r="D410" i="1"/>
  <c r="D704" i="1"/>
  <c r="D437" i="1"/>
  <c r="D826" i="1"/>
  <c r="D448" i="1"/>
  <c r="D450" i="1"/>
  <c r="D455" i="1"/>
  <c r="D463" i="1"/>
  <c r="D465" i="1"/>
  <c r="D466" i="1"/>
  <c r="D483" i="1"/>
  <c r="D488" i="1"/>
  <c r="D496" i="1"/>
  <c r="D500" i="1"/>
  <c r="D502" i="1"/>
  <c r="D512" i="1"/>
  <c r="D516" i="1"/>
  <c r="D759" i="1"/>
  <c r="D570" i="1"/>
  <c r="D573" i="1"/>
  <c r="D574" i="1"/>
  <c r="D577" i="1"/>
  <c r="D579" i="1"/>
  <c r="D580" i="1"/>
  <c r="D581" i="1"/>
  <c r="D582" i="1"/>
  <c r="D584" i="1"/>
  <c r="D754" i="1"/>
  <c r="D586" i="1"/>
  <c r="D595" i="1"/>
  <c r="D596" i="1"/>
  <c r="D602" i="1"/>
  <c r="D831" i="1"/>
  <c r="D607" i="1"/>
  <c r="D747" i="1"/>
  <c r="D612" i="1"/>
  <c r="D833" i="1"/>
  <c r="D834" i="1"/>
  <c r="D835" i="1"/>
  <c r="D837" i="1"/>
  <c r="D838" i="1"/>
  <c r="D839" i="1"/>
  <c r="D842" i="1"/>
  <c r="D846" i="1"/>
  <c r="D848" i="1"/>
  <c r="D849" i="1"/>
  <c r="D851" i="1"/>
  <c r="D852" i="1"/>
  <c r="D854" i="1"/>
  <c r="D855" i="1"/>
  <c r="D856" i="1"/>
  <c r="D859" i="1"/>
  <c r="D862" i="1"/>
  <c r="D865" i="1"/>
  <c r="D867" i="1"/>
  <c r="D871" i="1"/>
  <c r="D873" i="1"/>
  <c r="D874" i="1"/>
  <c r="D875" i="1"/>
  <c r="D876" i="1"/>
  <c r="D881" i="1"/>
  <c r="D882" i="1"/>
  <c r="D888" i="1"/>
  <c r="D895" i="1"/>
  <c r="D907" i="1"/>
  <c r="D915" i="1"/>
  <c r="D917" i="1"/>
  <c r="D922" i="1"/>
  <c r="D927" i="1"/>
  <c r="D924" i="1"/>
  <c r="D926" i="1"/>
  <c r="D929" i="1"/>
  <c r="D936" i="1"/>
  <c r="D937" i="1"/>
  <c r="D942" i="1"/>
  <c r="D944" i="1"/>
  <c r="D946" i="1"/>
  <c r="D947" i="1"/>
  <c r="D948" i="1"/>
  <c r="D949" i="1"/>
  <c r="D951" i="1"/>
  <c r="D952" i="1"/>
  <c r="D953" i="1"/>
  <c r="D956" i="1"/>
  <c r="D957" i="1"/>
  <c r="D958" i="1"/>
  <c r="D959" i="1"/>
  <c r="D961" i="1"/>
  <c r="D962" i="1"/>
  <c r="D964" i="1"/>
  <c r="D968" i="1"/>
  <c r="D969" i="1"/>
  <c r="D977" i="1"/>
  <c r="D981" i="1"/>
  <c r="D983" i="1"/>
  <c r="D984" i="1"/>
  <c r="F827" i="5"/>
  <c r="C1093" i="9" s="1"/>
  <c r="F826" i="5"/>
  <c r="C1092" i="9" s="1"/>
  <c r="F825" i="5"/>
  <c r="C1091" i="9" s="1"/>
  <c r="F824" i="5"/>
  <c r="C1090" i="9" s="1"/>
  <c r="F822" i="5"/>
  <c r="C1088" i="9" s="1"/>
  <c r="F821" i="5"/>
  <c r="C1087" i="9" s="1"/>
  <c r="F820" i="5"/>
  <c r="C1086" i="9" s="1"/>
  <c r="F818" i="5"/>
  <c r="C1084" i="9" s="1"/>
  <c r="F817" i="5"/>
  <c r="C1083" i="9" s="1"/>
  <c r="F816" i="5"/>
  <c r="C1082" i="9" s="1"/>
  <c r="F733" i="5"/>
  <c r="C1074" i="9" s="1"/>
  <c r="F621" i="5"/>
  <c r="C1073" i="9" s="1"/>
  <c r="F471" i="5"/>
  <c r="C1067" i="9" s="1"/>
  <c r="F716" i="5"/>
  <c r="C1068" i="9" s="1"/>
  <c r="F575" i="5"/>
  <c r="C1065" i="9" s="1"/>
  <c r="F218" i="5"/>
  <c r="C1059" i="9" s="1"/>
  <c r="D980" i="1"/>
  <c r="L77" i="5"/>
  <c r="K77" i="5"/>
  <c r="L386" i="5"/>
  <c r="K386" i="5"/>
  <c r="L536" i="5"/>
  <c r="K536" i="5"/>
  <c r="L62" i="5"/>
  <c r="K62" i="5"/>
  <c r="L532" i="5"/>
  <c r="K532" i="5"/>
  <c r="L140" i="5"/>
  <c r="K140" i="5"/>
  <c r="L358" i="5"/>
  <c r="K358" i="5"/>
  <c r="L401" i="5"/>
  <c r="K401" i="5"/>
  <c r="L461" i="5"/>
  <c r="K461" i="5"/>
  <c r="L484" i="5"/>
  <c r="K484" i="5"/>
  <c r="L496" i="5"/>
  <c r="K496" i="5"/>
  <c r="L538" i="5"/>
  <c r="K538" i="5"/>
  <c r="L580" i="5"/>
  <c r="K580" i="5"/>
  <c r="L603" i="5"/>
  <c r="K603" i="5"/>
  <c r="L612" i="5"/>
  <c r="K612" i="5"/>
  <c r="L805" i="5"/>
  <c r="K805" i="5"/>
  <c r="L258" i="5"/>
  <c r="K258" i="5"/>
  <c r="L149" i="5"/>
  <c r="K149" i="5"/>
  <c r="L220" i="5"/>
  <c r="K220" i="5"/>
  <c r="L643" i="5"/>
  <c r="K643" i="5"/>
  <c r="L653" i="5"/>
  <c r="K653" i="5"/>
  <c r="L762" i="5"/>
  <c r="K762" i="5"/>
  <c r="L429" i="5"/>
  <c r="K429" i="5"/>
  <c r="L438" i="5"/>
  <c r="K438" i="5"/>
  <c r="L551" i="5"/>
  <c r="K551" i="5"/>
  <c r="L229" i="5"/>
  <c r="K229" i="5"/>
  <c r="L254" i="5"/>
  <c r="K254" i="5"/>
  <c r="L426" i="5"/>
  <c r="K426" i="5"/>
  <c r="L443" i="5"/>
  <c r="K443" i="5"/>
  <c r="L522" i="5"/>
  <c r="K522" i="5"/>
  <c r="L546" i="5"/>
  <c r="K546" i="5"/>
  <c r="L664" i="5"/>
  <c r="K664" i="5"/>
  <c r="L804" i="5"/>
  <c r="K804" i="5"/>
  <c r="L679" i="5"/>
  <c r="K679" i="5"/>
  <c r="L282" i="5"/>
  <c r="K282" i="5"/>
  <c r="L44" i="5"/>
  <c r="K44" i="5"/>
  <c r="L256" i="5"/>
  <c r="K256" i="5"/>
  <c r="L297" i="5"/>
  <c r="K297" i="5"/>
  <c r="L347" i="5"/>
  <c r="K347" i="5"/>
  <c r="L706" i="5"/>
  <c r="K706" i="5"/>
  <c r="L729" i="5"/>
  <c r="K729" i="5"/>
  <c r="L462" i="5"/>
  <c r="K462" i="5"/>
  <c r="L571" i="5"/>
  <c r="K571" i="5"/>
  <c r="E43" i="5"/>
  <c r="B210" i="9" s="1"/>
  <c r="H43" i="5"/>
  <c r="F587" i="5"/>
  <c r="C208" i="9" s="1"/>
  <c r="H587" i="5"/>
  <c r="F779" i="5"/>
  <c r="C724" i="9" s="1"/>
  <c r="H779" i="5"/>
  <c r="J807" i="5"/>
  <c r="H807" i="5"/>
  <c r="F771" i="5"/>
  <c r="C207" i="9" s="1"/>
  <c r="H771" i="5"/>
  <c r="F657" i="5"/>
  <c r="C213" i="9" s="1"/>
  <c r="H657" i="5"/>
  <c r="E676" i="5"/>
  <c r="B722" i="9" s="1"/>
  <c r="H676" i="5"/>
  <c r="C934" i="9"/>
  <c r="J363" i="5"/>
  <c r="H363" i="5"/>
  <c r="F474" i="5"/>
  <c r="C726" i="9" s="1"/>
  <c r="H474" i="5"/>
  <c r="E45" i="5"/>
  <c r="B464" i="9" s="1"/>
  <c r="H45" i="5"/>
  <c r="B934" i="9"/>
  <c r="L613" i="5"/>
  <c r="L559" i="5"/>
  <c r="L192" i="5"/>
  <c r="L244" i="5"/>
  <c r="L384" i="5"/>
  <c r="L427" i="5"/>
  <c r="L494" i="5"/>
  <c r="E807" i="5"/>
  <c r="B212" i="9" s="1"/>
  <c r="E657" i="5"/>
  <c r="B213" i="9" s="1"/>
  <c r="L602" i="5"/>
  <c r="F45" i="5"/>
  <c r="C464" i="9" s="1"/>
  <c r="L442" i="5"/>
  <c r="E779" i="5"/>
  <c r="B724" i="9" s="1"/>
  <c r="L303" i="5"/>
  <c r="E587" i="5"/>
  <c r="B208" i="9" s="1"/>
  <c r="E771" i="5"/>
  <c r="B207" i="9" s="1"/>
  <c r="F43" i="5"/>
  <c r="C210" i="9" s="1"/>
  <c r="L784" i="5"/>
  <c r="F676" i="5"/>
  <c r="C722" i="9" s="1"/>
  <c r="L356" i="5"/>
  <c r="E474" i="5"/>
  <c r="B726" i="9" s="1"/>
  <c r="F807" i="5"/>
  <c r="C212" i="9" s="1"/>
  <c r="L309" i="5"/>
  <c r="F126" i="12"/>
  <c r="G126" i="12" s="1"/>
  <c r="F34" i="12"/>
  <c r="G34" i="12" s="1"/>
  <c r="F178" i="12"/>
  <c r="G178" i="12" s="1"/>
  <c r="F179" i="12"/>
  <c r="G179" i="12" s="1"/>
  <c r="E363" i="5"/>
  <c r="B152" i="9" s="1"/>
  <c r="F363" i="5"/>
  <c r="C152" i="9" s="1"/>
  <c r="F189" i="12"/>
  <c r="G189" i="12" s="1"/>
  <c r="F190" i="12"/>
  <c r="G190" i="12" s="1"/>
  <c r="F192" i="12"/>
  <c r="G192" i="12" s="1"/>
  <c r="F191" i="12"/>
  <c r="G191" i="12" s="1"/>
  <c r="F13" i="12"/>
  <c r="G13" i="12" s="1"/>
  <c r="F66" i="12"/>
  <c r="G66" i="12" s="1"/>
  <c r="F26" i="12"/>
  <c r="G26" i="12" s="1"/>
  <c r="F35" i="12"/>
  <c r="G35" i="12" s="1"/>
  <c r="F36" i="12"/>
  <c r="G36" i="12" s="1"/>
  <c r="L363" i="5" l="1"/>
  <c r="K363" i="5"/>
  <c r="L807" i="5"/>
  <c r="K80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Nilson Cova</author>
  </authors>
  <commentList>
    <comment ref="E12" authorId="0" shapeId="0" xr:uid="{00000000-0006-0000-0500-000001000000}">
      <text>
        <r>
          <rPr>
            <b/>
            <sz val="9"/>
            <rFont val="Tahoma"/>
            <family val="2"/>
          </rPr>
          <t>Antigua zona Wendy Escobar</t>
        </r>
      </text>
    </comment>
    <comment ref="E20" authorId="0" shapeId="0" xr:uid="{00000000-0006-0000-0500-000002000000}">
      <text>
        <r>
          <rPr>
            <b/>
            <sz val="9"/>
            <rFont val="Tahoma"/>
            <family val="2"/>
          </rPr>
          <t>Antigua zona Yuslerys Villarroel
diana delgado</t>
        </r>
      </text>
    </comment>
  </commentList>
</comments>
</file>

<file path=xl/sharedStrings.xml><?xml version="1.0" encoding="utf-8"?>
<sst xmlns="http://schemas.openxmlformats.org/spreadsheetml/2006/main" count="36577" uniqueCount="6982">
  <si>
    <t>Número de cliente</t>
  </si>
  <si>
    <t>Nombre de cliente de maestro de cliente</t>
  </si>
  <si>
    <t>Nombre corto</t>
  </si>
  <si>
    <t>SUB-CATEGORIA</t>
  </si>
  <si>
    <t>Estado o provincia</t>
  </si>
  <si>
    <t>RUT</t>
  </si>
  <si>
    <t>CódigoDirección</t>
  </si>
  <si>
    <t>AÑO COD</t>
  </si>
  <si>
    <t>CANAL DE DISTRIBUCIÓN</t>
  </si>
  <si>
    <t>REGIÓN</t>
  </si>
  <si>
    <t>SUCRUSAL</t>
  </si>
  <si>
    <t>J317255208</t>
  </si>
  <si>
    <t>ADMINISTRADORA SD 1980, C.A</t>
  </si>
  <si>
    <t>ARAGUA</t>
  </si>
  <si>
    <t>20</t>
  </si>
  <si>
    <t>POR ASIGNAR</t>
  </si>
  <si>
    <t>CENTRAL</t>
  </si>
  <si>
    <t>V170806634</t>
  </si>
  <si>
    <t>ALARCON DIAZ ERICK</t>
  </si>
  <si>
    <t>EMPLEADOS</t>
  </si>
  <si>
    <t>OTROS</t>
  </si>
  <si>
    <t>V235652923</t>
  </si>
  <si>
    <t>ALEXIS RIVAS</t>
  </si>
  <si>
    <t>J402835604</t>
  </si>
  <si>
    <t>ALIADOS COMERCIALES, C.A.</t>
  </si>
  <si>
    <t>DISTRIBUIDOR</t>
  </si>
  <si>
    <t>65</t>
  </si>
  <si>
    <t>FALCON</t>
  </si>
  <si>
    <t>J402802218</t>
  </si>
  <si>
    <t>ALIANZA DISTRIBUIDORA C.A</t>
  </si>
  <si>
    <t>30 SAN JUAN</t>
  </si>
  <si>
    <t>ZULIA</t>
  </si>
  <si>
    <t>64</t>
  </si>
  <si>
    <t>J312492031</t>
  </si>
  <si>
    <t>AMIFARMACIA, C.A.</t>
  </si>
  <si>
    <t>65 LOCATEL</t>
  </si>
  <si>
    <t>FARMACIA</t>
  </si>
  <si>
    <t>11</t>
  </si>
  <si>
    <t>V195648545</t>
  </si>
  <si>
    <t>ANDERSON SOLAR</t>
  </si>
  <si>
    <t>V206532960</t>
  </si>
  <si>
    <t>ANGI AZZOLLINI</t>
  </si>
  <si>
    <t>J298008040</t>
  </si>
  <si>
    <t>ARCO SUMINISTROS, C.A.</t>
  </si>
  <si>
    <t>MERIDA</t>
  </si>
  <si>
    <t>J303032338</t>
  </si>
  <si>
    <t>ARS PUBLICIDAD VENEZUELA, S.A.</t>
  </si>
  <si>
    <t>MIRANDA</t>
  </si>
  <si>
    <t>51</t>
  </si>
  <si>
    <t>J308597724</t>
  </si>
  <si>
    <t>ASMEDICAL, C.A.</t>
  </si>
  <si>
    <t>VALENCIA</t>
  </si>
  <si>
    <t>J294462847</t>
  </si>
  <si>
    <t>ASOC CIVIL CAJA DE AHORRO DEL EJERC BOLIVARIANO</t>
  </si>
  <si>
    <t>EVENTUALES</t>
  </si>
  <si>
    <t>DISTRITO CAPITAL</t>
  </si>
  <si>
    <t>J302517079</t>
  </si>
  <si>
    <t>ASOCIACION CIVIL HOGAR BAMBI VENEZUELA</t>
  </si>
  <si>
    <t>J404498923</t>
  </si>
  <si>
    <t>ASOCOMPRA ASOCIACIÓN DE COMPRADORES, A.C.</t>
  </si>
  <si>
    <t>95</t>
  </si>
  <si>
    <t>CAPITAL</t>
  </si>
  <si>
    <t>J075245113</t>
  </si>
  <si>
    <t>AUTO MERCADO SAN DIEGO, C.A.</t>
  </si>
  <si>
    <t>37 SAN DIEGO</t>
  </si>
  <si>
    <t>AUTOMERCADO</t>
  </si>
  <si>
    <t>J413118440</t>
  </si>
  <si>
    <t>AUTOMERCADO CHINATOWN SAN JUAN 2020, C.A</t>
  </si>
  <si>
    <t>J304983905</t>
  </si>
  <si>
    <t>AUTOMERCADO COSMO FRONTERA, C.A</t>
  </si>
  <si>
    <t>TACHIRA</t>
  </si>
  <si>
    <t>63</t>
  </si>
  <si>
    <t>J000859400</t>
  </si>
  <si>
    <t>AUTOMERCADO EL PATIO LOS PALOS GRANDES</t>
  </si>
  <si>
    <t>70 EL PATIO</t>
  </si>
  <si>
    <t>J003720224</t>
  </si>
  <si>
    <t>AUTOMERCADO LA MURALLA C.A.</t>
  </si>
  <si>
    <t>AUT LA MURALLA</t>
  </si>
  <si>
    <t>J000811601</t>
  </si>
  <si>
    <t>AUTOMERCADO LUZ C.A.</t>
  </si>
  <si>
    <t>50</t>
  </si>
  <si>
    <t>J000537585</t>
  </si>
  <si>
    <t>AUTOMERCADO SAN LORENZO C.A.</t>
  </si>
  <si>
    <t>J002099712</t>
  </si>
  <si>
    <t>AUTOMERCADO SANTA ROSA DE LIMA C.A</t>
  </si>
  <si>
    <t>J314301870</t>
  </si>
  <si>
    <t>AUTOMERCADO SUPER EXITO COMPAÑIA ANONIMA</t>
  </si>
  <si>
    <t>OCCIDENTE</t>
  </si>
  <si>
    <t>J298782366</t>
  </si>
  <si>
    <t>AUTOMERCADOS FRESCO MARKET AFN C.A.</t>
  </si>
  <si>
    <t>66 FRESC.MARKET</t>
  </si>
  <si>
    <t>J305113530</t>
  </si>
  <si>
    <t>AUTOMERCADOS KLASSE, C.A.</t>
  </si>
  <si>
    <t>J306725024</t>
  </si>
  <si>
    <t>AUTOMERCADOS PLAZA'S, C.A.</t>
  </si>
  <si>
    <t>42 PLAZA</t>
  </si>
  <si>
    <t>J407238035</t>
  </si>
  <si>
    <t>AUTOMERCADOS SUPER REY VALENCIA C,A</t>
  </si>
  <si>
    <t>J316324311</t>
  </si>
  <si>
    <t>AUTOMERCADOS SUPER REY, C.A</t>
  </si>
  <si>
    <t>J310186839</t>
  </si>
  <si>
    <t>AUTOSALUD FARMACIA, C.A.</t>
  </si>
  <si>
    <t>CARABOBO</t>
  </si>
  <si>
    <t>J316786110</t>
  </si>
  <si>
    <t>AVILA PINTURAS, C.A.</t>
  </si>
  <si>
    <t>V069096979</t>
  </si>
  <si>
    <t>BAENA FERRER ELIZABETH</t>
  </si>
  <si>
    <t>G200001100</t>
  </si>
  <si>
    <t>BANCO CENTRAL DE VENEZUELA</t>
  </si>
  <si>
    <t>G200051876</t>
  </si>
  <si>
    <t>BANCO DEL TESORO, C.A BANCO UNIVERSAL</t>
  </si>
  <si>
    <t>J314850890</t>
  </si>
  <si>
    <t>BARINTEL FARMACIA, C.A.</t>
  </si>
  <si>
    <t>BARINAS</t>
  </si>
  <si>
    <t>LLANOS</t>
  </si>
  <si>
    <t>V134733000</t>
  </si>
  <si>
    <t>BARRIOS O VANESSA MILAGROS</t>
  </si>
  <si>
    <t>J314527363</t>
  </si>
  <si>
    <t>BAZAR AVANZA, C.A.</t>
  </si>
  <si>
    <t>J000723060</t>
  </si>
  <si>
    <t>BFC BANCO FONDO COMUN C.A., BANCO UNIVERSAL</t>
  </si>
  <si>
    <t>PAQ-AHORRO</t>
  </si>
  <si>
    <t>V193356156</t>
  </si>
  <si>
    <t>BIDROGO MACHUCA JORGE LUIS</t>
  </si>
  <si>
    <t>J410939648</t>
  </si>
  <si>
    <t>BIG DISTRIBUCIONES, CA</t>
  </si>
  <si>
    <t>J311205268</t>
  </si>
  <si>
    <t>BLITZ 2010 C.A.</t>
  </si>
  <si>
    <t>GUARICO</t>
  </si>
  <si>
    <t>J411076112</t>
  </si>
  <si>
    <t>BOGA COSMETICS C.A</t>
  </si>
  <si>
    <t>MARACAIBO</t>
  </si>
  <si>
    <t>V105383580</t>
  </si>
  <si>
    <t>BRICEÑO ANDRADE ADRIAN A</t>
  </si>
  <si>
    <t>J070012250</t>
  </si>
  <si>
    <t>C.A. MAFARTA</t>
  </si>
  <si>
    <t>13 COBECA</t>
  </si>
  <si>
    <t>SAN CRISTOBAL</t>
  </si>
  <si>
    <t>ANDES</t>
  </si>
  <si>
    <t>J070003448</t>
  </si>
  <si>
    <t>CA CERVECERIA REGIONAL</t>
  </si>
  <si>
    <t>V197201033</t>
  </si>
  <si>
    <t>CABALLERO SANCHEZ WALTER</t>
  </si>
  <si>
    <t>V124957326</t>
  </si>
  <si>
    <t>CABRERA MARTINEZ MICHAEL</t>
  </si>
  <si>
    <t>J309456440</t>
  </si>
  <si>
    <t>CAFOCO TG</t>
  </si>
  <si>
    <t>J400023181</t>
  </si>
  <si>
    <t>CAJA DE AHORRO DE LA FUNDACION MISION NEGRA HIPOLITA CAMINEH</t>
  </si>
  <si>
    <t>J000745471</t>
  </si>
  <si>
    <t>CAJA DE AHORRO DEL PERSONAL DEL BANCO NAC. DE VIVIENDA Y HABITAT</t>
  </si>
  <si>
    <t>J312217987</t>
  </si>
  <si>
    <t>CAJA DE AHORRO Y CREDITOS DE LOS TRABAJADORES DE BFC</t>
  </si>
  <si>
    <t>V193991510</t>
  </si>
  <si>
    <t>CALDERA DIAZ KATHERINE</t>
  </si>
  <si>
    <t>V070767941</t>
  </si>
  <si>
    <t>CALDERON FONSECA DULCE MARIA</t>
  </si>
  <si>
    <t>J295326394</t>
  </si>
  <si>
    <t>CAMPERO, C.A.</t>
  </si>
  <si>
    <t>V153947488</t>
  </si>
  <si>
    <t>CARDENAS SURMAI INGRIS DEL V</t>
  </si>
  <si>
    <t>J412770756</t>
  </si>
  <si>
    <t>CAREPHARMA, C.A.</t>
  </si>
  <si>
    <t>INACTIVO</t>
  </si>
  <si>
    <t>V101757230</t>
  </si>
  <si>
    <t>CARLOS GOMEZ</t>
  </si>
  <si>
    <t>J313749192</t>
  </si>
  <si>
    <t>CARTOFORMAS VENEZOLANAS, C.A.</t>
  </si>
  <si>
    <t>J000056668</t>
  </si>
  <si>
    <t>CARTON DE VENEZUELA, S.A.</t>
  </si>
  <si>
    <t>J311086056</t>
  </si>
  <si>
    <t>CASA DE OBLEA, C.A.</t>
  </si>
  <si>
    <t>J308537853</t>
  </si>
  <si>
    <t>CASA TOKIO HIPERMERCADO 2, C.A</t>
  </si>
  <si>
    <t>V192091418</t>
  </si>
  <si>
    <t>CASTRO ROCHE RICARDO</t>
  </si>
  <si>
    <t>J404278923</t>
  </si>
  <si>
    <t>CATTFAVILATVE CAJA DE AHORRO DE LOS TRABJS DE LA FUND. AVILA TVE</t>
  </si>
  <si>
    <t>CATTFAVILATVE</t>
  </si>
  <si>
    <t>J310030090</t>
  </si>
  <si>
    <t>CENTRAL EL LOTO DE GUAYANA C.A.</t>
  </si>
  <si>
    <t>ORIENTE</t>
  </si>
  <si>
    <t>J000062757</t>
  </si>
  <si>
    <t>CENTRAL MADEIRENSE, C.A.</t>
  </si>
  <si>
    <t>02 MADEIRENSE</t>
  </si>
  <si>
    <t>J095130029</t>
  </si>
  <si>
    <t>CENTRAL SANTO TOME I,C.A.</t>
  </si>
  <si>
    <t>29 CTRAL.S/TOME</t>
  </si>
  <si>
    <t>BOLIVAR</t>
  </si>
  <si>
    <t>GUAYANA</t>
  </si>
  <si>
    <t>J308793728</t>
  </si>
  <si>
    <t>CENTRAL SANTO TOME II, C.A</t>
  </si>
  <si>
    <t>J095124614</t>
  </si>
  <si>
    <t>CENTRAL SANTO TOME III,C.A.</t>
  </si>
  <si>
    <t>J304836899</t>
  </si>
  <si>
    <t>CENTRAL SANTO TOME IV, C.A.</t>
  </si>
  <si>
    <t>V148906390</t>
  </si>
  <si>
    <t>CESAR ARMAS</t>
  </si>
  <si>
    <t>J070137290</t>
  </si>
  <si>
    <t>CHARCUTERIA FINA, C.A.</t>
  </si>
  <si>
    <t>J303665012</t>
  </si>
  <si>
    <t>COLEGIO INTEGRAL EL AVILA</t>
  </si>
  <si>
    <t>J298991569</t>
  </si>
  <si>
    <t>COMERCIAL BIG BANG, C.A</t>
  </si>
  <si>
    <t>J313189260</t>
  </si>
  <si>
    <t>COMERCIAL CENTRO-CENTRO, C.A</t>
  </si>
  <si>
    <t xml:space="preserve">INDEPENDIENTE </t>
  </si>
  <si>
    <t>J085323783</t>
  </si>
  <si>
    <t>COMERCIAL CHALIKI, C.A.</t>
  </si>
  <si>
    <t>54 CHALIKI</t>
  </si>
  <si>
    <t>BARQUISIMETO</t>
  </si>
  <si>
    <t>J304015623</t>
  </si>
  <si>
    <t>COMERCIAL ERIFAT EA,C.A</t>
  </si>
  <si>
    <t>J306927093</t>
  </si>
  <si>
    <t>COMERCIAL HONG KONG, C.A.</t>
  </si>
  <si>
    <t>LARA</t>
  </si>
  <si>
    <t>CENTRO-OCCIDENTE</t>
  </si>
  <si>
    <t>J080183150</t>
  </si>
  <si>
    <t>COMERCIAL INDRIAGO C.A.</t>
  </si>
  <si>
    <t>SUCRE</t>
  </si>
  <si>
    <t>J302754550</t>
  </si>
  <si>
    <t>COMERCIAL LA GRAN PARADA, C.A.</t>
  </si>
  <si>
    <t>67 GRAN PARADA</t>
  </si>
  <si>
    <t>J095012735</t>
  </si>
  <si>
    <t>COMERCIAL LOUMY, C.A.</t>
  </si>
  <si>
    <t>J306456597</t>
  </si>
  <si>
    <t>COMERCIAL LUCKY STAR, C.A</t>
  </si>
  <si>
    <t>J309086456</t>
  </si>
  <si>
    <t>COMERCIAL MAXI, C.A.</t>
  </si>
  <si>
    <t>J305106266</t>
  </si>
  <si>
    <t>COMERCIAL ORIENTE DEL CENTRO, C.A.</t>
  </si>
  <si>
    <t>J003126829</t>
  </si>
  <si>
    <t>COMERCIAL PAGA POCO,C.A.</t>
  </si>
  <si>
    <t>J070304162</t>
  </si>
  <si>
    <t>COMERCIAL REYES, C.A.</t>
  </si>
  <si>
    <t>09 C. REYES</t>
  </si>
  <si>
    <t>J406180874</t>
  </si>
  <si>
    <t>COMERCIAL RIO 21, C.A.</t>
  </si>
  <si>
    <t>J317512448</t>
  </si>
  <si>
    <t>COMERCIAL TODO HOGAR K.R 28, C.A.</t>
  </si>
  <si>
    <t>TODO HOGAR KR28</t>
  </si>
  <si>
    <t>J317194985</t>
  </si>
  <si>
    <t>COMERCIAL VICTORIA HL C.A</t>
  </si>
  <si>
    <t>J298396440</t>
  </si>
  <si>
    <t>COMERCIAL WYNN, C.A.</t>
  </si>
  <si>
    <t>J297781862</t>
  </si>
  <si>
    <t>COMERCIALIZADORA 969, C.A.</t>
  </si>
  <si>
    <t>40 COMERC. 969</t>
  </si>
  <si>
    <t>J297600760</t>
  </si>
  <si>
    <t>COMERCIALIZADORA AMIR, C.A.</t>
  </si>
  <si>
    <t>J310071381</t>
  </si>
  <si>
    <t>COMERCIALIZADORA CENTRO GUARENAS, C.A.</t>
  </si>
  <si>
    <t>GUARENAS</t>
  </si>
  <si>
    <t>J304303840</t>
  </si>
  <si>
    <t>COMERCIALIZADORA DE ALIMENTOS ARUMA C.A.</t>
  </si>
  <si>
    <t>GUATIRE</t>
  </si>
  <si>
    <t>J294014518</t>
  </si>
  <si>
    <t>COMERCIALIZADORA DURACENTRO, C.A</t>
  </si>
  <si>
    <t>J409587690</t>
  </si>
  <si>
    <t>COMERCIALIZADORA GRAN PROSPERIDAD, C.A</t>
  </si>
  <si>
    <t>VALERA</t>
  </si>
  <si>
    <t>J408086379</t>
  </si>
  <si>
    <t>COMERCIALIZADORA HECHOS, C.A</t>
  </si>
  <si>
    <t>J307145757</t>
  </si>
  <si>
    <t>COMERCIALIZADORA KROMI MARKET, C.A.</t>
  </si>
  <si>
    <t>81 KROM.MARKET</t>
  </si>
  <si>
    <t>J405584017</t>
  </si>
  <si>
    <t>COMERCIALIZADORA LA OCCIDENTAL,C.A</t>
  </si>
  <si>
    <t>J303615600</t>
  </si>
  <si>
    <t>COMERCIALIZADORA LIMPIA TODO, C.A.</t>
  </si>
  <si>
    <t>68 LIMPIA TODO</t>
  </si>
  <si>
    <t>J307012676</t>
  </si>
  <si>
    <t>COMERCIALIZADORA ROMERO 2000,C.A.</t>
  </si>
  <si>
    <t>J311052178</t>
  </si>
  <si>
    <t>COMERCIALIZADORA ROMHER CARACAS, C.A.</t>
  </si>
  <si>
    <t>J312138645</t>
  </si>
  <si>
    <t>COMERCIALIZADORA ROMHER CENTRAL, C.A</t>
  </si>
  <si>
    <t>J296238618</t>
  </si>
  <si>
    <t>COMERCIALIZADORA SAVI-LOR, C.A.</t>
  </si>
  <si>
    <t>J411977489</t>
  </si>
  <si>
    <t>COMERCIALIZADORA VIRGEN DEL VALLE,C.A</t>
  </si>
  <si>
    <t>ANZOATEGUI</t>
  </si>
  <si>
    <t>J410014962</t>
  </si>
  <si>
    <t>COMERVENCA, C.A.</t>
  </si>
  <si>
    <t>J001241345</t>
  </si>
  <si>
    <t>COMPAÑIA ANONIMA NACIONAL DE TELEFONOS DE VENEZUELA (CANTV)</t>
  </si>
  <si>
    <t>J297146628</t>
  </si>
  <si>
    <t>CONFITERIA LA GUACAMAYA, C.A.</t>
  </si>
  <si>
    <t>C317605853</t>
  </si>
  <si>
    <t>CONSEJO COMUNAL CONCOBLOSE</t>
  </si>
  <si>
    <t>V240411462</t>
  </si>
  <si>
    <t>CORDOVA VERONICA</t>
  </si>
  <si>
    <t>J404754202</t>
  </si>
  <si>
    <t>CORPORACION DE SUMINISTROS DESPA, C.A.</t>
  </si>
  <si>
    <t>SAN JUAN DE LOS MORROS</t>
  </si>
  <si>
    <t>J313236594</t>
  </si>
  <si>
    <t>CORPORACION DOS CIRCULOS VENEZUELA, C.A.</t>
  </si>
  <si>
    <t>J090066462</t>
  </si>
  <si>
    <t>CORPORACION DROLANCA, C.A.</t>
  </si>
  <si>
    <t>48 DROLANCA</t>
  </si>
  <si>
    <t>J298458844</t>
  </si>
  <si>
    <t>CORPORACION EL FAMOSO, C.A.</t>
  </si>
  <si>
    <t>35 EL FAMOSO</t>
  </si>
  <si>
    <t>CIUDAD BOLIVAR</t>
  </si>
  <si>
    <t>J411691151</t>
  </si>
  <si>
    <t>CORPORACION FARMA ORO 1, C.A.</t>
  </si>
  <si>
    <t>J303431518</t>
  </si>
  <si>
    <t>CORPORACION GRUPO GENESIS, C.A.</t>
  </si>
  <si>
    <t>J400537258</t>
  </si>
  <si>
    <t>CORPORACION HARAFAL, C.A</t>
  </si>
  <si>
    <t>SAVERIO GIOVINCO</t>
  </si>
  <si>
    <t>J294451675</t>
  </si>
  <si>
    <t>CORPORACION JRC, C.A.</t>
  </si>
  <si>
    <t>J308983870</t>
  </si>
  <si>
    <t>CORPORACION LA GRANDE 20-30, C.A.</t>
  </si>
  <si>
    <t>J301921330</t>
  </si>
  <si>
    <t>CORPORACION MBH, C.A</t>
  </si>
  <si>
    <t>J293936411</t>
  </si>
  <si>
    <t>CORPORACIÓN METROMEDICA, C.A</t>
  </si>
  <si>
    <t>J402385099</t>
  </si>
  <si>
    <t>CORPORACION SHARK 16,C.A</t>
  </si>
  <si>
    <t>G200090480</t>
  </si>
  <si>
    <t>CORPORACIÓN SOCIALISTA DEL CEMENTO, S.A</t>
  </si>
  <si>
    <t>J300124665</t>
  </si>
  <si>
    <t>CORPORACIÓN YOHIROMA, C.A</t>
  </si>
  <si>
    <t>INTER-COMPAÑÍA</t>
  </si>
  <si>
    <t>V205945187</t>
  </si>
  <si>
    <t>CORREA SOJO SERGIO JESUS</t>
  </si>
  <si>
    <t>J300501744</t>
  </si>
  <si>
    <t>COSMETICOS SANDRITA, C.A</t>
  </si>
  <si>
    <t>ACARIGUA</t>
  </si>
  <si>
    <t>J308460281</t>
  </si>
  <si>
    <t>CREA - DESARROLLOS, SOCIEDAD ANONIMA (CREDESA)</t>
  </si>
  <si>
    <t>V168203841</t>
  </si>
  <si>
    <t>CUENTAS DANIELA</t>
  </si>
  <si>
    <t>V202012406</t>
  </si>
  <si>
    <t>DANIELA GOMEZ</t>
  </si>
  <si>
    <t>V196508720</t>
  </si>
  <si>
    <t>DE OLIVEIRA ANDREA</t>
  </si>
  <si>
    <t>V190647958</t>
  </si>
  <si>
    <t>DE SOUSA DE ABREU JENNY ISABEL</t>
  </si>
  <si>
    <t>V204112696</t>
  </si>
  <si>
    <t>DEL TURCO MORA ALEJANDRO</t>
  </si>
  <si>
    <t>V174277032</t>
  </si>
  <si>
    <t>DESIREE GIMENEZ</t>
  </si>
  <si>
    <t>J313141321</t>
  </si>
  <si>
    <t>DIA DIA SUPERMERCADOS, C.A.</t>
  </si>
  <si>
    <t>J408357496</t>
  </si>
  <si>
    <t>DIADEMAS UNIDAS 2016, C.A</t>
  </si>
  <si>
    <t>J070186496</t>
  </si>
  <si>
    <t>DIAMEDICA C.A</t>
  </si>
  <si>
    <t>J304123361</t>
  </si>
  <si>
    <t>DIFARVEN, S.A. (DIFARVENSA)</t>
  </si>
  <si>
    <t>DIFARVENSA BARC</t>
  </si>
  <si>
    <t>J401807810</t>
  </si>
  <si>
    <t>DIFARVENSA SUR, C.A.</t>
  </si>
  <si>
    <t>J298465360</t>
  </si>
  <si>
    <t>DIMARPA DISTRIBUCIONES, C.A</t>
  </si>
  <si>
    <t>J298231394</t>
  </si>
  <si>
    <t>DISAIN, C.A</t>
  </si>
  <si>
    <t>J305964491</t>
  </si>
  <si>
    <t>DISCOBAR CA (DISCOBAR C.A.)</t>
  </si>
  <si>
    <t>J315227193</t>
  </si>
  <si>
    <t>DISCOCENCA BR,C.A</t>
  </si>
  <si>
    <t>J299732494</t>
  </si>
  <si>
    <t>DISGLOE FARMACIA C.A.</t>
  </si>
  <si>
    <t>PUERTO CABELLO</t>
  </si>
  <si>
    <t>J313834858</t>
  </si>
  <si>
    <t>DISJOGRECA GUAYANA,C.A</t>
  </si>
  <si>
    <t>J400631157</t>
  </si>
  <si>
    <t>DISTRIBUCIONES 88 C.A.</t>
  </si>
  <si>
    <t>J298013192</t>
  </si>
  <si>
    <t>DISTRIBUCIONES DE OCCIDENTE, C.A (DISTOCCA)</t>
  </si>
  <si>
    <t>J401583873</t>
  </si>
  <si>
    <t>DISTRIBUCIONES MAXIMA, C.A.</t>
  </si>
  <si>
    <t>J317598130</t>
  </si>
  <si>
    <t>DISTRIBUCIONES REPRESENTACIONES SUMISALUD, C.A.</t>
  </si>
  <si>
    <t>J314147129</t>
  </si>
  <si>
    <t>DISTRIBUCIONES ROMHER DEL SUR, C.A.</t>
  </si>
  <si>
    <t>GERENTE GENERAL DE VENTAS</t>
  </si>
  <si>
    <t>J308856878</t>
  </si>
  <si>
    <t>DISTRIBUCIONES ROMHER, C.A.</t>
  </si>
  <si>
    <t>J305479925</t>
  </si>
  <si>
    <t>DISTRIBUCIONES VERA, C.A.</t>
  </si>
  <si>
    <t>J405757043</t>
  </si>
  <si>
    <t>DISTRIBUIDORA &amp; SUMINISTRO LC, C.A.</t>
  </si>
  <si>
    <t>J409087760</t>
  </si>
  <si>
    <t>DISTRIBUIDORA 4X4 LLANOS, C.A</t>
  </si>
  <si>
    <t>J401375120</t>
  </si>
  <si>
    <t>DISTRIBUIDORA ARMARES C.A.</t>
  </si>
  <si>
    <t>J406065137</t>
  </si>
  <si>
    <t>DISTRIBUIDORA ARMARES SUR, C.A.</t>
  </si>
  <si>
    <t>J412881272</t>
  </si>
  <si>
    <t>DISTRIBUIDORA BELHER 100, C.A</t>
  </si>
  <si>
    <t>J313414816</t>
  </si>
  <si>
    <t>DISTRIBUIDORA BRICLAST, C.A</t>
  </si>
  <si>
    <t>J303787312</t>
  </si>
  <si>
    <t>DISTRIBUIDORA C.M. ARAGUA C.A.</t>
  </si>
  <si>
    <t>J317091272</t>
  </si>
  <si>
    <t>DISTRIBUIDORA C.M. CAPITAL, C.A.</t>
  </si>
  <si>
    <t>J304716702</t>
  </si>
  <si>
    <t>DISTRIBUIDORA C.M. LOS LLANOS, C.A.</t>
  </si>
  <si>
    <t>J313258717</t>
  </si>
  <si>
    <t>DISTRIBUIDORA CEYJO, C.A</t>
  </si>
  <si>
    <t>J297427139</t>
  </si>
  <si>
    <t>DISTRIBUIDORA DE COSMETICOS RINALDI C.A.</t>
  </si>
  <si>
    <t>J297431802</t>
  </si>
  <si>
    <t>DISTRIBUIDORA DE ENERGIA &amp; ASOCIADOS, CA</t>
  </si>
  <si>
    <t>J312500484</t>
  </si>
  <si>
    <t>DISTRIBUIDORA DE PAÑALES ANGEL A C.A</t>
  </si>
  <si>
    <t>J302695953</t>
  </si>
  <si>
    <t>DISTRIBUIDORA DESMED C.A.</t>
  </si>
  <si>
    <t>J312808691</t>
  </si>
  <si>
    <t>DISTRIBUIDORA DREXA C.A.</t>
  </si>
  <si>
    <t>J412015575</t>
  </si>
  <si>
    <t>DISTRIBUIDORA DT 2018, C.A</t>
  </si>
  <si>
    <t>J308023698</t>
  </si>
  <si>
    <t>DISTRIBUIDORA EL CAMPESINO, C.A.</t>
  </si>
  <si>
    <t>J298940832</t>
  </si>
  <si>
    <t>DISTRIBUIDORA EMISAN, C.A.</t>
  </si>
  <si>
    <t>PORLAMAR</t>
  </si>
  <si>
    <t>J405660538</t>
  </si>
  <si>
    <t>DISTRIBUIDORA FACECA C.A</t>
  </si>
  <si>
    <t>J411864056</t>
  </si>
  <si>
    <t>DISTRIBUIDORA FALFER,C.A</t>
  </si>
  <si>
    <t>J309797573</t>
  </si>
  <si>
    <t>DISTRIBUIDORA FOTOGRAFICA DEL SUR C.A.</t>
  </si>
  <si>
    <t>J405764899</t>
  </si>
  <si>
    <t>DISTRIBUIDORA JM,C.A.</t>
  </si>
  <si>
    <t>CUMANA</t>
  </si>
  <si>
    <t>J308768901</t>
  </si>
  <si>
    <t>DISTRIBUIDORA LA SUPERIOR 300 C.A</t>
  </si>
  <si>
    <t>J315724081</t>
  </si>
  <si>
    <t>DISTRIBUIDORA LUIS Y MARIA C.A.</t>
  </si>
  <si>
    <t>J314424319</t>
  </si>
  <si>
    <t>DISTRIBUIDORA MAAZ, C.A.</t>
  </si>
  <si>
    <t>J308951943</t>
  </si>
  <si>
    <t>DISTRIBUIDORA MILETO, C.A</t>
  </si>
  <si>
    <t>J311709002</t>
  </si>
  <si>
    <t>DISTRIBUIDORA OBSESSION 2005 C.A.</t>
  </si>
  <si>
    <t>J304324049</t>
  </si>
  <si>
    <t>DISTRIBUIDORA R.G.L. 97, C.A.</t>
  </si>
  <si>
    <t>J314103547</t>
  </si>
  <si>
    <t>DISTRIBUIDORA SAN DIMAS, C.A</t>
  </si>
  <si>
    <t>J001944796</t>
  </si>
  <si>
    <t>SILLACA C.A.</t>
  </si>
  <si>
    <t>J413077469</t>
  </si>
  <si>
    <t>DISTRIBUIDORA SUPER ECOMAX HR, C.A</t>
  </si>
  <si>
    <t>J408131838</t>
  </si>
  <si>
    <t>DISTRIBUIDORA SURTIORIENTE, C.A</t>
  </si>
  <si>
    <t>J293485126</t>
  </si>
  <si>
    <t>DISTRIBUIDORA TIENDA TIENDA, C.A.</t>
  </si>
  <si>
    <t>J297135987</t>
  </si>
  <si>
    <t>DISTRIBUIDORA TODO CANAL C.A.</t>
  </si>
  <si>
    <t>J409032205</t>
  </si>
  <si>
    <t>DISTRIBUIDORA TOTAL3, C.A</t>
  </si>
  <si>
    <t>GUACARA</t>
  </si>
  <si>
    <t>J002023821</t>
  </si>
  <si>
    <t>DISTRIBUIDORA URMAR CA</t>
  </si>
  <si>
    <t>J304020945</t>
  </si>
  <si>
    <t>DISTRIBUIDORA Y PERFUMERIA DULCINEA,C.A.</t>
  </si>
  <si>
    <t>J317578163</t>
  </si>
  <si>
    <t>DISTRIBUIDORA YURIC, C.A.</t>
  </si>
  <si>
    <t>J294934048</t>
  </si>
  <si>
    <t>DISTRIUNIDOS SH ASOCIADOS, C. A.</t>
  </si>
  <si>
    <t>J403960453</t>
  </si>
  <si>
    <t>DITEL,C.A.</t>
  </si>
  <si>
    <t>V184978731</t>
  </si>
  <si>
    <t>DONADO BEATRIZ</t>
  </si>
  <si>
    <t>J400518784</t>
  </si>
  <si>
    <t>DOWN THE TRADE, C.A.</t>
  </si>
  <si>
    <t>J408661438</t>
  </si>
  <si>
    <t>DROGUERIA ARCANGEL MIGUEL DROARMI, C.A</t>
  </si>
  <si>
    <t>DROGUERÍA</t>
  </si>
  <si>
    <t>TOCUYITO</t>
  </si>
  <si>
    <t>J305007020</t>
  </si>
  <si>
    <t>DROGUERIA BIOGENETICA, C.A</t>
  </si>
  <si>
    <t>J409364771</t>
  </si>
  <si>
    <t>DROGUERIA BIOMEDIC LAB CENTRO, C.A</t>
  </si>
  <si>
    <t>J075483359</t>
  </si>
  <si>
    <t>DROGUERIA CATEDRAL, C.A.</t>
  </si>
  <si>
    <t>J314356275</t>
  </si>
  <si>
    <t>DROGUERIA CER COMPAÑIA ANONIMA (DROCERCA)</t>
  </si>
  <si>
    <t>DROCERCA</t>
  </si>
  <si>
    <t>J085144536</t>
  </si>
  <si>
    <t>DROGUERIA COBECA BARQUISIMETO,C.A.</t>
  </si>
  <si>
    <t>J075361776</t>
  </si>
  <si>
    <t>DROGUERIA COBECA CENTRO C.A.</t>
  </si>
  <si>
    <t>J070095008</t>
  </si>
  <si>
    <t>DROGUERIA COBECA OCCIDENTE,C.A.</t>
  </si>
  <si>
    <t>J300666204</t>
  </si>
  <si>
    <t>DROGUERIA COBECA ORIENTE C.A.</t>
  </si>
  <si>
    <t>J314890638</t>
  </si>
  <si>
    <t>DROGUERIA COL MEDICA, S.A.</t>
  </si>
  <si>
    <t>DROG COL MEDICA</t>
  </si>
  <si>
    <t>CABIMAS</t>
  </si>
  <si>
    <t>J304274050</t>
  </si>
  <si>
    <t>DROGUERIA DC, C.A.</t>
  </si>
  <si>
    <t>J315379007</t>
  </si>
  <si>
    <t>DROGUERIA DEL LAGO, C.A</t>
  </si>
  <si>
    <t>J001313460</t>
  </si>
  <si>
    <t>DROGUERIA DEL OESTE, C.A</t>
  </si>
  <si>
    <t>J294695558</t>
  </si>
  <si>
    <t>DROGUERIA DEL ORIENTE, C.A.</t>
  </si>
  <si>
    <t>J312901756</t>
  </si>
  <si>
    <t>DROGUERIA DICOMEDICA C.A</t>
  </si>
  <si>
    <t>J305978190</t>
  </si>
  <si>
    <t>DROGUERIA DRODELCA, C. A.</t>
  </si>
  <si>
    <t>J407376462</t>
  </si>
  <si>
    <t>DROGUERIA DROKYRKA, C.A.</t>
  </si>
  <si>
    <t>J295377886</t>
  </si>
  <si>
    <t>DROGUERIA DROTACA, C.A.</t>
  </si>
  <si>
    <t>J312256761</t>
  </si>
  <si>
    <t>DROGUERIA EL BIENESTAR DROBIENCA, C.A.</t>
  </si>
  <si>
    <t>J403169780</t>
  </si>
  <si>
    <t>DROGUERIA EZZI GUERRA, C.A.</t>
  </si>
  <si>
    <t>J296987653</t>
  </si>
  <si>
    <t>DROGUERIA FARMACEUTICA DAHINFAR, C.A</t>
  </si>
  <si>
    <t>J312031409</t>
  </si>
  <si>
    <t>DROGUERIA FARVENCA C.A.</t>
  </si>
  <si>
    <t>14 FARVENCA</t>
  </si>
  <si>
    <t>J407249967</t>
  </si>
  <si>
    <t>DROGUERIA FREEMED, C.A.</t>
  </si>
  <si>
    <t>J311525521</t>
  </si>
  <si>
    <t>DROGUERIA INVERMED H.S XX, C.A.</t>
  </si>
  <si>
    <t>J293912377</t>
  </si>
  <si>
    <t>DROGUERIA LALA, C.A.</t>
  </si>
  <si>
    <t>J307577550</t>
  </si>
  <si>
    <t>DROGUERIA MAYORMEDICA, C.A.</t>
  </si>
  <si>
    <t>J312390638</t>
  </si>
  <si>
    <t>DROGUERIA MECA FARMACEUTICA, C.A</t>
  </si>
  <si>
    <t>J311877053</t>
  </si>
  <si>
    <t>DROGUERIA MEDICA DEL SUR C.A.</t>
  </si>
  <si>
    <t>J406897205</t>
  </si>
  <si>
    <t>DROGUERIA MEDICA ESPECIAL, C.A</t>
  </si>
  <si>
    <t>J299883492</t>
  </si>
  <si>
    <t>DROGUERIA MEDICA JOSY,C.A</t>
  </si>
  <si>
    <t>MATURIN</t>
  </si>
  <si>
    <t>J407991671</t>
  </si>
  <si>
    <t>DROGUERIA MEDICA STAR JM, C.A.</t>
  </si>
  <si>
    <t>J298914319</t>
  </si>
  <si>
    <t>DROGUERIA MEDICAL STAR, C.A.</t>
  </si>
  <si>
    <t>J409856704</t>
  </si>
  <si>
    <t>DROGUERIA MEDIFARMA,C.A</t>
  </si>
  <si>
    <t>J296447179</t>
  </si>
  <si>
    <t>DROGUERIA MEFARCA 976, C.A</t>
  </si>
  <si>
    <t>J411161055</t>
  </si>
  <si>
    <t>DROGUERIA MEGA CARACAS, C.A.</t>
  </si>
  <si>
    <t>J404498184</t>
  </si>
  <si>
    <t>DROGUERIA MEGA FALCON, C.A</t>
  </si>
  <si>
    <t>J410429810</t>
  </si>
  <si>
    <t>DROGUERIA MEGA MATURIN, C.A.</t>
  </si>
  <si>
    <t>J307847905</t>
  </si>
  <si>
    <t>DROGUERIA MEGA, C.A</t>
  </si>
  <si>
    <t>J080000730</t>
  </si>
  <si>
    <t>DROGUERIA MERIDA, C.A.</t>
  </si>
  <si>
    <t>J297940383</t>
  </si>
  <si>
    <t>DROGUERIA MULTIPHARMA, C.A</t>
  </si>
  <si>
    <t>J316734757</t>
  </si>
  <si>
    <t>DROGUERIA MUNDOSALUD, C.A</t>
  </si>
  <si>
    <t>J085189777</t>
  </si>
  <si>
    <t>DROGUERIA NENA, C.A.</t>
  </si>
  <si>
    <t>21 LA NENA</t>
  </si>
  <si>
    <t>J313698512</t>
  </si>
  <si>
    <t>DROGUERIA PANAMERICANO, C.A.</t>
  </si>
  <si>
    <t>J299205117</t>
  </si>
  <si>
    <t>DROGUERIA QUINFARCA-051, C.A.</t>
  </si>
  <si>
    <t>J296282960</t>
  </si>
  <si>
    <t>DROGUERIA R.R.FARMACOS O.T.C., C.A.</t>
  </si>
  <si>
    <t>J298559900</t>
  </si>
  <si>
    <t>DROGUERIA SAN ANDRES. C.A.</t>
  </si>
  <si>
    <t>J407001795</t>
  </si>
  <si>
    <t>DROGUERIA SAN GREGORIO, C.A</t>
  </si>
  <si>
    <t>J308481548</t>
  </si>
  <si>
    <t>DROGUERIA SAN MIGUEL DROSAMI C.A.</t>
  </si>
  <si>
    <t>J408215551</t>
  </si>
  <si>
    <t>DROGUERIA SANTO REMEDIO, C.A.</t>
  </si>
  <si>
    <t>J411437050</t>
  </si>
  <si>
    <t>DROGUERIA SEBAOT 2018, C.A</t>
  </si>
  <si>
    <t>J293660254</t>
  </si>
  <si>
    <t>DROGUERIA SERVIFARMACOS, C.A</t>
  </si>
  <si>
    <t>J293811350</t>
  </si>
  <si>
    <t>DROGUERIA SOFIA, C.A.</t>
  </si>
  <si>
    <t>J408415526</t>
  </si>
  <si>
    <t>DROGUERIA SUMITEL, C.A. DROSUMCA</t>
  </si>
  <si>
    <t>J412581511</t>
  </si>
  <si>
    <t>DROGUERIA SUPPLYFAR, C.A</t>
  </si>
  <si>
    <t>J309353730</t>
  </si>
  <si>
    <t>DROGUERIA VENEZOLANA DEL CENTRO DROVENCENTRO, C.A.</t>
  </si>
  <si>
    <t>J309332570</t>
  </si>
  <si>
    <t>DROGUERIA VIDIFAR, C.A</t>
  </si>
  <si>
    <t>J304476590</t>
  </si>
  <si>
    <t>DROGUERIA VITALIA, C.A.</t>
  </si>
  <si>
    <t>J306842756</t>
  </si>
  <si>
    <t>DROTOCA DROGUERIA TORRES COMPAÑIA ANÓNIMA</t>
  </si>
  <si>
    <t>J400551153</t>
  </si>
  <si>
    <t>DSM MEDICAL IMPORT, C.A</t>
  </si>
  <si>
    <t>V114671521</t>
  </si>
  <si>
    <t>DUBRASKA PEREZ</t>
  </si>
  <si>
    <t>J294606067</t>
  </si>
  <si>
    <t>DURACENTRO CAPITAL, C.A.</t>
  </si>
  <si>
    <t>J305956391</t>
  </si>
  <si>
    <t>E.M.J. DISTRIBUCIONES, C.A.</t>
  </si>
  <si>
    <t>V048559693</t>
  </si>
  <si>
    <t>EDUARDO MENDIBLE</t>
  </si>
  <si>
    <t>J404203532</t>
  </si>
  <si>
    <t>EL CAMPESINO DISTRIBUCIONES ARAGUA, C.A</t>
  </si>
  <si>
    <t>J403855153</t>
  </si>
  <si>
    <t>EL CAMPESINO DISTRIBUCIONES BARINAS, C.A</t>
  </si>
  <si>
    <t>J410633654</t>
  </si>
  <si>
    <t>EL CAMPESINO DISTRIBUCIONES CARACAS, C.A.</t>
  </si>
  <si>
    <t>J404674926</t>
  </si>
  <si>
    <t>EL CAMPESINO DISTRIBUCIONES LARA, C.A</t>
  </si>
  <si>
    <t>J310110441</t>
  </si>
  <si>
    <t>EL CAMPESINO DISTRIBUCIONES, C.A</t>
  </si>
  <si>
    <t>J313276588</t>
  </si>
  <si>
    <t>EL FAMOSO 2005, C.A</t>
  </si>
  <si>
    <t>J295010800</t>
  </si>
  <si>
    <t>EL FAMOSO 2007 C.A.</t>
  </si>
  <si>
    <t>J311602135</t>
  </si>
  <si>
    <t>EL PATIO SUPERMERCADO SANTA FE, C.A</t>
  </si>
  <si>
    <t>J296453462</t>
  </si>
  <si>
    <t>ELITE DISTRIBUCIONES, C.A. (ELICA)</t>
  </si>
  <si>
    <t>J401133045</t>
  </si>
  <si>
    <t>ELITE FALCON C.A.</t>
  </si>
  <si>
    <t>J413131196</t>
  </si>
  <si>
    <t>ELITE METROPOLIS, C.A.</t>
  </si>
  <si>
    <t>V163292161</t>
  </si>
  <si>
    <t>ELVIS LICONTE</t>
  </si>
  <si>
    <t>J311311564</t>
  </si>
  <si>
    <t>EMPRESAS GARZON C.A.</t>
  </si>
  <si>
    <t>69 GARZON</t>
  </si>
  <si>
    <t>J402236018</t>
  </si>
  <si>
    <t>EMPRESAS JUNIOR, C.A.</t>
  </si>
  <si>
    <t>J310649162</t>
  </si>
  <si>
    <t>EMPRESAS SODICA, C.A.</t>
  </si>
  <si>
    <t>86 SODICA</t>
  </si>
  <si>
    <t>J401106250</t>
  </si>
  <si>
    <t>ENLACE´S F &amp; S, C.A.</t>
  </si>
  <si>
    <t>V118017192</t>
  </si>
  <si>
    <t>ERNESTO LUCAS</t>
  </si>
  <si>
    <t>V072963675</t>
  </si>
  <si>
    <t>ESCORCHE RAMON</t>
  </si>
  <si>
    <t>J295066805</t>
  </si>
  <si>
    <t>ESPECIALIDADES QUIMICAS, C.A.</t>
  </si>
  <si>
    <t>J311716793</t>
  </si>
  <si>
    <t>EURO MARKET C.A.</t>
  </si>
  <si>
    <t>J298473290</t>
  </si>
  <si>
    <t>EUROMAXX PLUS, C.A.</t>
  </si>
  <si>
    <t>82 LUXOR</t>
  </si>
  <si>
    <t>J300712737</t>
  </si>
  <si>
    <t>EUROMERCADO,C.A</t>
  </si>
  <si>
    <t>J301420608</t>
  </si>
  <si>
    <t>EXCELSIOR GAMA SUPERMERCADOS, C.A.</t>
  </si>
  <si>
    <t>12 EXEL.GAMA</t>
  </si>
  <si>
    <t>J301148860</t>
  </si>
  <si>
    <t>EXQUISITECES BRILL, C.A.</t>
  </si>
  <si>
    <t>J314986082</t>
  </si>
  <si>
    <t>F.A.S. SERVICIOS INTEGRALES Y PROTECCION, C.A.</t>
  </si>
  <si>
    <t>V206748415</t>
  </si>
  <si>
    <t>FABIOLA MARQUEZ</t>
  </si>
  <si>
    <t>J296913757</t>
  </si>
  <si>
    <t>FARMACIA 4B, C.A.</t>
  </si>
  <si>
    <t>J311583939</t>
  </si>
  <si>
    <t>FARMACIA 9 ENE, C.A.</t>
  </si>
  <si>
    <t>J411801313</t>
  </si>
  <si>
    <t>FARMACIA AVENIDA UNIVERSIDAD, CA</t>
  </si>
  <si>
    <t>J309060457</t>
  </si>
  <si>
    <t>FARMACIA CANDEL, C.A.</t>
  </si>
  <si>
    <t>J095143678</t>
  </si>
  <si>
    <t>FARMACIA CARUPANO, C. A.</t>
  </si>
  <si>
    <t>J298430958</t>
  </si>
  <si>
    <t>FARMACIA COLSALUD C.A.</t>
  </si>
  <si>
    <t>J308620483</t>
  </si>
  <si>
    <t>FARMACIA COVIDES, C.A.</t>
  </si>
  <si>
    <t>J307311690</t>
  </si>
  <si>
    <t>FARMACIA CPM, C.A.</t>
  </si>
  <si>
    <t>J306811036</t>
  </si>
  <si>
    <t>FARMACIA DARANPE, C.A.</t>
  </si>
  <si>
    <t>J406823570</t>
  </si>
  <si>
    <t>FARMACIA FARMA SERVICIO MARACAIBO, C.A</t>
  </si>
  <si>
    <t>J403154490</t>
  </si>
  <si>
    <t>FARMACIA FARMAESTRELLA,C.A.</t>
  </si>
  <si>
    <t>J412793365</t>
  </si>
  <si>
    <t>FARMACIA FARMAEXPRESS 24 BELLA VISTA,C.A.</t>
  </si>
  <si>
    <t>J409182002</t>
  </si>
  <si>
    <t>FARMACIA FARMAEXPRESS 24 LA 72, CA</t>
  </si>
  <si>
    <t>J411381152</t>
  </si>
  <si>
    <t>FARMACIA FARMARKET LIDO, C.A.</t>
  </si>
  <si>
    <t>J295486642</t>
  </si>
  <si>
    <t>FARMACIA LA FUENTE 3F</t>
  </si>
  <si>
    <t>J402846452</t>
  </si>
  <si>
    <t>FARMACIA LA GRAN PARADA SALUD C,.A</t>
  </si>
  <si>
    <t>J298069783</t>
  </si>
  <si>
    <t>FARMACIA LA LAGO,C.A.</t>
  </si>
  <si>
    <t>J313333727</t>
  </si>
  <si>
    <t>FARMACIA LA PLAYA, C.A.</t>
  </si>
  <si>
    <t>NUEVA ESPARTA</t>
  </si>
  <si>
    <t>J299310131</t>
  </si>
  <si>
    <t>FARMACIA LAS RUBIO C.A</t>
  </si>
  <si>
    <t>J310249148</t>
  </si>
  <si>
    <t>FARMACIA LOCAMAR C.A.</t>
  </si>
  <si>
    <t>J301697138</t>
  </si>
  <si>
    <t>FARMACIA LOCATEL, C.A.</t>
  </si>
  <si>
    <t>J307494166</t>
  </si>
  <si>
    <t>FARMACIA LOCPAR 18, C.A.</t>
  </si>
  <si>
    <t>J312091207</t>
  </si>
  <si>
    <t>FARMACIA LOTUY C.A.</t>
  </si>
  <si>
    <t>J309009591</t>
  </si>
  <si>
    <t>FARMACIA LOVALLE, C.A.</t>
  </si>
  <si>
    <t>J309539000</t>
  </si>
  <si>
    <t>FARMACIA LOVIC, C.A.</t>
  </si>
  <si>
    <t>J302455413</t>
  </si>
  <si>
    <t>FARMACIA MEDITOTAL C.A.</t>
  </si>
  <si>
    <t>J308344672</t>
  </si>
  <si>
    <t>FARMACIA MINNETONKA, C.A.</t>
  </si>
  <si>
    <t>J307976420</t>
  </si>
  <si>
    <t>FARMACIA NORAM, C.A.</t>
  </si>
  <si>
    <t>J306035010</t>
  </si>
  <si>
    <t>FARMACIA SAFEL 777 S.A.</t>
  </si>
  <si>
    <t>J306204610</t>
  </si>
  <si>
    <t>FARMACIA SAGRAN C.A.</t>
  </si>
  <si>
    <t>J316455343</t>
  </si>
  <si>
    <t>FARMACIA SALUD ARAIMA C.A.</t>
  </si>
  <si>
    <t>J311609946</t>
  </si>
  <si>
    <t>FARMACIA SALUD GUAYCAR C.A.</t>
  </si>
  <si>
    <t>J402009054</t>
  </si>
  <si>
    <t>FARMACIA SALUPET, C.A.</t>
  </si>
  <si>
    <t>J317587855</t>
  </si>
  <si>
    <t>FARMACIA SJ 569687 C.A.</t>
  </si>
  <si>
    <t>J299299294</t>
  </si>
  <si>
    <t>FARMACIA SOTAVENTO C.A.</t>
  </si>
  <si>
    <t>J407332775</t>
  </si>
  <si>
    <t>FARMACIA SUPERSALUD DEL ZULIA, C.A</t>
  </si>
  <si>
    <t>J400145171</t>
  </si>
  <si>
    <t>FARMACIA TIERRA NEGRA, C.A.</t>
  </si>
  <si>
    <t>J310070911</t>
  </si>
  <si>
    <t>FARMACIA TODO SALUD COMPAÑIA ANONIMA</t>
  </si>
  <si>
    <t>J299126969</t>
  </si>
  <si>
    <t>FARMACIA TU COSMETICO VENEZUELA, C.A</t>
  </si>
  <si>
    <t>J309269577</t>
  </si>
  <si>
    <t>FARMACIA VERAMED, C.A.</t>
  </si>
  <si>
    <t>J400153328</t>
  </si>
  <si>
    <t>FARMACIA VIDATEL.,C.A</t>
  </si>
  <si>
    <t>J296689130</t>
  </si>
  <si>
    <t>FARMACIA YERBA BUENA, C.A.</t>
  </si>
  <si>
    <t>J296715327</t>
  </si>
  <si>
    <t>FARMACIAS DE LOS ALTOS MIRANDINOS (FAMSA), S.A.</t>
  </si>
  <si>
    <t>J311576649</t>
  </si>
  <si>
    <t>FARMACIAS DEL TACHIRA (FARTA) C.A.</t>
  </si>
  <si>
    <t>J070114606</t>
  </si>
  <si>
    <t>FARMACIAS GALERIAS COMPRE CON MENOS,C.A.</t>
  </si>
  <si>
    <t>53 C.CON MENOS</t>
  </si>
  <si>
    <t>J309279297</t>
  </si>
  <si>
    <t>FARMACIAS NUEVO SIGLO, C.A.</t>
  </si>
  <si>
    <t>27 NUEVO SIGLO</t>
  </si>
  <si>
    <t>J411190438</t>
  </si>
  <si>
    <t>FARMAGALENA 18, C.A</t>
  </si>
  <si>
    <t>G200101962</t>
  </si>
  <si>
    <t>FARMAPATRIA, C.A.</t>
  </si>
  <si>
    <t>J000202001</t>
  </si>
  <si>
    <t>FARMATODO,C.A.</t>
  </si>
  <si>
    <t>20 FARMATODO</t>
  </si>
  <si>
    <t>J313636568</t>
  </si>
  <si>
    <t>FARMEDICA, C.A.</t>
  </si>
  <si>
    <t>V063336030</t>
  </si>
  <si>
    <t>FELICIDAD SOLAR DIAZ</t>
  </si>
  <si>
    <t>V103815297</t>
  </si>
  <si>
    <t>FERMIN ROMERO FREDDY J</t>
  </si>
  <si>
    <t>J316804224</t>
  </si>
  <si>
    <t>FERRESURTIDORES, C.A</t>
  </si>
  <si>
    <t>J085006591</t>
  </si>
  <si>
    <t>FERRETERIA PORTUGUESA, C.A</t>
  </si>
  <si>
    <t>J309746898</t>
  </si>
  <si>
    <t>FERRO CERÁMICA VALCRO, C.A</t>
  </si>
  <si>
    <t>V119004523</t>
  </si>
  <si>
    <t>FIOL MARQUEZ JUAN CARLOS</t>
  </si>
  <si>
    <t>V236326736</t>
  </si>
  <si>
    <t>FIORELLA CONTRERAS</t>
  </si>
  <si>
    <t>J300716040</t>
  </si>
  <si>
    <t>FOIMCA VENEZUELA C.A.</t>
  </si>
  <si>
    <t>V124106717</t>
  </si>
  <si>
    <t>FRANKLIN LARA</t>
  </si>
  <si>
    <t>V192271211</t>
  </si>
  <si>
    <t>FRANKLIN NAVARRO</t>
  </si>
  <si>
    <t>J309916360</t>
  </si>
  <si>
    <t>FRESH MARKET, C.A.</t>
  </si>
  <si>
    <t>J301766288</t>
  </si>
  <si>
    <t>FRESH VEGETABLES, C.A.</t>
  </si>
  <si>
    <t>J310793069</t>
  </si>
  <si>
    <t>FUNDACIÓN CAROLINA HERRERA</t>
  </si>
  <si>
    <t>J003421596</t>
  </si>
  <si>
    <t>FUNDAFARMACIA</t>
  </si>
  <si>
    <t>J304525419</t>
  </si>
  <si>
    <t>FUNG CENTER, C.A</t>
  </si>
  <si>
    <t>V134562907</t>
  </si>
  <si>
    <t>GABRIEL PEREZ</t>
  </si>
  <si>
    <t>V142847988</t>
  </si>
  <si>
    <t>GARELLI ARIAS MARYNES</t>
  </si>
  <si>
    <t>V121906496</t>
  </si>
  <si>
    <t>GARIBALDI GABRIEL</t>
  </si>
  <si>
    <t>J305269300</t>
  </si>
  <si>
    <t>GARZON HIPERMERCADO, C.A.</t>
  </si>
  <si>
    <t>V091655418</t>
  </si>
  <si>
    <t>GAUDINO SULBARAN JUAN F</t>
  </si>
  <si>
    <t>V062677887</t>
  </si>
  <si>
    <t>GIL ESCALANTE ARMANDO</t>
  </si>
  <si>
    <t>V183290890</t>
  </si>
  <si>
    <t>GIOSEVID ACOSTA</t>
  </si>
  <si>
    <t>J312348445</t>
  </si>
  <si>
    <t>GLOBALFARMA, C.A.</t>
  </si>
  <si>
    <t>V201855124</t>
  </si>
  <si>
    <t>GONZALEZ BAUT FRANCISCO JAVIER</t>
  </si>
  <si>
    <t>V192226321</t>
  </si>
  <si>
    <t>GONZALEZ DÍAZ MARIA KATIUSKA</t>
  </si>
  <si>
    <t>V096146252</t>
  </si>
  <si>
    <t>GONZALEZ SUAREZ GONZALO</t>
  </si>
  <si>
    <t>V131644244</t>
  </si>
  <si>
    <t>GONZALEZ XIOMARA ESTHER</t>
  </si>
  <si>
    <t>J003662429</t>
  </si>
  <si>
    <t>GRAN MERCADO FLORESTAN, C.A</t>
  </si>
  <si>
    <t>J411408069</t>
  </si>
  <si>
    <t>GRI - GO MARKET EXPRESS, C.A</t>
  </si>
  <si>
    <t>J298999632</t>
  </si>
  <si>
    <t>GRUPO HERMANOS MARCANO, C.A</t>
  </si>
  <si>
    <t>J310974977</t>
  </si>
  <si>
    <t>GUARITEL FARMACIA, C.A.</t>
  </si>
  <si>
    <t>V155858172</t>
  </si>
  <si>
    <t>GUERRA A MARTHA AMPARO</t>
  </si>
  <si>
    <t>V160348360</t>
  </si>
  <si>
    <t>GUERRA SILVA VANESSA GRACIELA</t>
  </si>
  <si>
    <t>V180091854</t>
  </si>
  <si>
    <t>GUTIERREZ DIANA CAROLINA</t>
  </si>
  <si>
    <t>V199546097</t>
  </si>
  <si>
    <t>GUTIERREZ HERNANDEZ RAIMARY G</t>
  </si>
  <si>
    <t>J303525938</t>
  </si>
  <si>
    <t>H.A ESPOSITO, C.A</t>
  </si>
  <si>
    <t>V133183880</t>
  </si>
  <si>
    <t>HECTOR EDUARDO CEDEÑO G</t>
  </si>
  <si>
    <t>V203301304</t>
  </si>
  <si>
    <t>HELEN QUINTERO</t>
  </si>
  <si>
    <t>J403679215</t>
  </si>
  <si>
    <t>HERMACA ANDINA, C.A</t>
  </si>
  <si>
    <t>J302527058</t>
  </si>
  <si>
    <t>HERMACA, C.A.</t>
  </si>
  <si>
    <t>V252188173</t>
  </si>
  <si>
    <t>HERNANDEZ R ANDERSON</t>
  </si>
  <si>
    <t>V063456647</t>
  </si>
  <si>
    <t>HIDALGO MEDINA HENRY ALEXANDER</t>
  </si>
  <si>
    <t>J413158400</t>
  </si>
  <si>
    <t>HIPER LIDER BARCELONA, C.A</t>
  </si>
  <si>
    <t>90 SUPER LIDER</t>
  </si>
  <si>
    <t>J405521040</t>
  </si>
  <si>
    <t>HIPER LIDER CABUDARE, C.A.</t>
  </si>
  <si>
    <t>CABUDARE</t>
  </si>
  <si>
    <t>J413174839</t>
  </si>
  <si>
    <t>HIPER LIDER MATURIN, C.A</t>
  </si>
  <si>
    <t>J410906928</t>
  </si>
  <si>
    <t>HIPER LIDER SAN FELIPE, C.A</t>
  </si>
  <si>
    <t>J406004766</t>
  </si>
  <si>
    <t>HIPER LIDER TAMACA,CA</t>
  </si>
  <si>
    <t>J295648022</t>
  </si>
  <si>
    <t>HIPERMERCADO ASIA ORIENTAL, C.A.</t>
  </si>
  <si>
    <t>J403019100</t>
  </si>
  <si>
    <t>HIPERMERCADO EL LOTO DE GUAYANA, C.A</t>
  </si>
  <si>
    <t>J298709510</t>
  </si>
  <si>
    <t>HIPERMERCADO FAMOSO CA</t>
  </si>
  <si>
    <t>SUPERM.IND</t>
  </si>
  <si>
    <t>J305740780</t>
  </si>
  <si>
    <t>HIPERMERCADO LHAU, C.A.</t>
  </si>
  <si>
    <t>J305514755</t>
  </si>
  <si>
    <t>HIPERMERCADO YUAN LIN C.A.</t>
  </si>
  <si>
    <t>52 YUAN LIN</t>
  </si>
  <si>
    <t>J304158220</t>
  </si>
  <si>
    <t>HIPERSERVICE, C.A</t>
  </si>
  <si>
    <t>J400038731</t>
  </si>
  <si>
    <t>HMC DISTRIBUIDORA, C.A</t>
  </si>
  <si>
    <t>J401131530</t>
  </si>
  <si>
    <t>HYPER LIDER FLOR AMARILLO, C.A.</t>
  </si>
  <si>
    <t>J311437240</t>
  </si>
  <si>
    <t>HYPER LIDER LA MORITA, C.A.</t>
  </si>
  <si>
    <t>J401131670</t>
  </si>
  <si>
    <t>HYPER LIDER SAN DIEGO, C.A.</t>
  </si>
  <si>
    <t>J402174160</t>
  </si>
  <si>
    <t>HYPER LIDER YARITAGUA, C.A.</t>
  </si>
  <si>
    <t>J309054350</t>
  </si>
  <si>
    <t>HYPER MERCADO MODELO, C.A.</t>
  </si>
  <si>
    <t>J400850967</t>
  </si>
  <si>
    <t>IMEX MERCHANT, C.A</t>
  </si>
  <si>
    <t>J297059075</t>
  </si>
  <si>
    <t>IMPORTADORA CARAVEN, C.A</t>
  </si>
  <si>
    <t>J407734458</t>
  </si>
  <si>
    <t>INDUSTRIAS KAIZEN, C.A.</t>
  </si>
  <si>
    <t>J001611002</t>
  </si>
  <si>
    <t>INDUSTRIAS MULTY 17, C.A</t>
  </si>
  <si>
    <t>J404193570</t>
  </si>
  <si>
    <t>INPROANDES C.A</t>
  </si>
  <si>
    <t>J306747141</t>
  </si>
  <si>
    <t>INVERFAN FARMACIA, C.A.</t>
  </si>
  <si>
    <t>J309816918</t>
  </si>
  <si>
    <t>INVERNOR FARMACIA C.A.</t>
  </si>
  <si>
    <t>J306754989</t>
  </si>
  <si>
    <t>INVERSALUD FARMACIA C.A.</t>
  </si>
  <si>
    <t>J401867448</t>
  </si>
  <si>
    <t>INVERSIONES ALEXAUR, C.A</t>
  </si>
  <si>
    <t>J294734677</t>
  </si>
  <si>
    <t>INVERSIONES BARCELONA ORIENTE COMPAÑIA ANONIMA</t>
  </si>
  <si>
    <t>J407880535</t>
  </si>
  <si>
    <t>INVERSIONES CONTINENTAL 88, C.A</t>
  </si>
  <si>
    <t>J412367161</t>
  </si>
  <si>
    <t>INVERSIONES DALINCA, C.A</t>
  </si>
  <si>
    <t>J314338390</t>
  </si>
  <si>
    <t>INVERSIONES DOMICA, C.A</t>
  </si>
  <si>
    <t>J405612550</t>
  </si>
  <si>
    <t>INVERSIONES EL RENUEVO, C.A.</t>
  </si>
  <si>
    <t>J306923659</t>
  </si>
  <si>
    <t>INVERSIONES EL SOL DE MAÑANA, C.A.</t>
  </si>
  <si>
    <t>J296631778</t>
  </si>
  <si>
    <t>INVERSIONES FARMASTAR, C.A.</t>
  </si>
  <si>
    <t>J408787326</t>
  </si>
  <si>
    <t>INVERSIONES GASEOSA PERIJA, C.A</t>
  </si>
  <si>
    <t>J307831502</t>
  </si>
  <si>
    <t>INVERSIONES GRANGEMA, C.A.</t>
  </si>
  <si>
    <t>J001499334</t>
  </si>
  <si>
    <t>INVERSIONES HALTON, C.A</t>
  </si>
  <si>
    <t>J410021438</t>
  </si>
  <si>
    <t>INVERSIONES IHAN, C.A</t>
  </si>
  <si>
    <t>J294792537</t>
  </si>
  <si>
    <t>INVERSIONES K&amp;P, C.A.</t>
  </si>
  <si>
    <t>J409794660</t>
  </si>
  <si>
    <t>INVERSIONES LOJAMABA 2025, C.A.</t>
  </si>
  <si>
    <t>J297697128</t>
  </si>
  <si>
    <t>INVERSIONES LOS COCUYOS 2000, C.A.</t>
  </si>
  <si>
    <t>J000797218</t>
  </si>
  <si>
    <t>INVERSIONES LUVEBRAS, C.A.</t>
  </si>
  <si>
    <t>91 LUVEBRAS</t>
  </si>
  <si>
    <t>SANTA INES</t>
  </si>
  <si>
    <t>J312254190</t>
  </si>
  <si>
    <t>INVERSIONES MADVEN, C.A</t>
  </si>
  <si>
    <t>J307074787</t>
  </si>
  <si>
    <t>INVERSIONES MARLUIS, C.A</t>
  </si>
  <si>
    <t>J410123001</t>
  </si>
  <si>
    <t>INVERSIONES MILI &amp; GONZALITO, C.A.</t>
  </si>
  <si>
    <t>J300856810</t>
  </si>
  <si>
    <t>INVERSIONES TEROR C.A.</t>
  </si>
  <si>
    <t>J307327120</t>
  </si>
  <si>
    <t>INVERSIONES TRADE MARKET C.A</t>
  </si>
  <si>
    <t>J297727710</t>
  </si>
  <si>
    <t>INVERSIONES Y SERVICIOS LARA, C.A</t>
  </si>
  <si>
    <t>J070462108</t>
  </si>
  <si>
    <t>INVERSIONES ZOOM, C.A.</t>
  </si>
  <si>
    <t>J311625810</t>
  </si>
  <si>
    <t>INVERSORA SUPER LIDER C.A.</t>
  </si>
  <si>
    <t>J402333811</t>
  </si>
  <si>
    <t>INVERSUR FARMACIA, C.A.</t>
  </si>
  <si>
    <t>J305837260</t>
  </si>
  <si>
    <t>J.J SUMINISTROS, C.A</t>
  </si>
  <si>
    <t>V191550729</t>
  </si>
  <si>
    <t>JORGE PACHECO</t>
  </si>
  <si>
    <t>V146671914</t>
  </si>
  <si>
    <t>JUAN CARLOS QUEVEDO</t>
  </si>
  <si>
    <t>J296462682</t>
  </si>
  <si>
    <t>JUNIOR VIVERES, C.A.</t>
  </si>
  <si>
    <t>J409824373</t>
  </si>
  <si>
    <t>JUSTO Y BUENO, C.A</t>
  </si>
  <si>
    <t>V185555301</t>
  </si>
  <si>
    <t>KATHERINNE ESCOBAR</t>
  </si>
  <si>
    <t>J309388290</t>
  </si>
  <si>
    <t>KOSMOCENTRO, C.A.</t>
  </si>
  <si>
    <t>J308189308</t>
  </si>
  <si>
    <t>LA OVEJA NEGRA COMUNICACIONES, C,A,</t>
  </si>
  <si>
    <t>J003243906</t>
  </si>
  <si>
    <t>LABORATORIOS NOLVER, C.A</t>
  </si>
  <si>
    <t>J000215162</t>
  </si>
  <si>
    <t>LABORATORIOS PONCE,C.A.</t>
  </si>
  <si>
    <t>J309862090</t>
  </si>
  <si>
    <t>LARATEL FARMACIA, C.A.</t>
  </si>
  <si>
    <t>V179583808</t>
  </si>
  <si>
    <t>LAURA FAUBLACK</t>
  </si>
  <si>
    <t>V106901429</t>
  </si>
  <si>
    <t>LEON T ROSA M</t>
  </si>
  <si>
    <t>J401186351</t>
  </si>
  <si>
    <t>LG DISTRIBUIDORA, C.A</t>
  </si>
  <si>
    <t>J407760882</t>
  </si>
  <si>
    <t>LIDER SUMINISTROS, C.A.</t>
  </si>
  <si>
    <t>V125957109</t>
  </si>
  <si>
    <t>LILIAN CELESTE OCA REYES</t>
  </si>
  <si>
    <t>V118194566</t>
  </si>
  <si>
    <t>LILIANA BRUNO</t>
  </si>
  <si>
    <t>V185579251</t>
  </si>
  <si>
    <t>LOMBARDI JOSE ANTONIO</t>
  </si>
  <si>
    <t>V185362457</t>
  </si>
  <si>
    <t>LÓPEZ CASTRO ARGELIDA ROSALY</t>
  </si>
  <si>
    <t>V058842130</t>
  </si>
  <si>
    <t>LOPEZ RODOLFO ALBERTO</t>
  </si>
  <si>
    <t>J306322752</t>
  </si>
  <si>
    <t>LOS CAMPITOS III AUTOMERCADOS, C.A</t>
  </si>
  <si>
    <t>V220268981</t>
  </si>
  <si>
    <t>LOURDES JANETH MARCILLO BAQUE</t>
  </si>
  <si>
    <t>V161164140</t>
  </si>
  <si>
    <t>LUGO CASTILLO MARYANGEL</t>
  </si>
  <si>
    <t>V201325672</t>
  </si>
  <si>
    <t>LUIS URBINA</t>
  </si>
  <si>
    <t>J304207751</t>
  </si>
  <si>
    <t>MAKARENA C.A.</t>
  </si>
  <si>
    <t>V147544053</t>
  </si>
  <si>
    <t>MARIA NIEVES HERNANDEZ BARRIOS</t>
  </si>
  <si>
    <t>J403830339</t>
  </si>
  <si>
    <t>MARKET DISTRIBUICIONES,C.A</t>
  </si>
  <si>
    <t>V237905250</t>
  </si>
  <si>
    <t>MARTINEZ GOMEZ MARCIAL A</t>
  </si>
  <si>
    <t>J402434367</t>
  </si>
  <si>
    <t>MASTER DISTRIBUCIONES, C.A</t>
  </si>
  <si>
    <t>V165264408</t>
  </si>
  <si>
    <t>MATHEUS CHACÓN GABRIELA ANDREINA</t>
  </si>
  <si>
    <t>V101179407</t>
  </si>
  <si>
    <t>MAUCO CHIRINOS FREDDY JOSE</t>
  </si>
  <si>
    <t>J304700458</t>
  </si>
  <si>
    <t>MAYFER DISTRIBUIDORA C.A.</t>
  </si>
  <si>
    <t>J293639298</t>
  </si>
  <si>
    <t>MEDI GLOBAL LARA, C.A.</t>
  </si>
  <si>
    <t>J299465046</t>
  </si>
  <si>
    <t>MEDICAFAR C.A.</t>
  </si>
  <si>
    <t>J402619022</t>
  </si>
  <si>
    <t>MEDICAFAR2, C.A.</t>
  </si>
  <si>
    <t>J408342464</t>
  </si>
  <si>
    <t>MEDIFAR SALUD, C.A.</t>
  </si>
  <si>
    <t>V053318050</t>
  </si>
  <si>
    <t>MEDINA DE AMAYA LILIAN</t>
  </si>
  <si>
    <t>V176503145</t>
  </si>
  <si>
    <t>MEDINA DE BELAK ROSA MARIA</t>
  </si>
  <si>
    <t>J408617315</t>
  </si>
  <si>
    <t>MEDI-VIP, C.A</t>
  </si>
  <si>
    <t>J306896970</t>
  </si>
  <si>
    <t>MEGAFARMA, C.A.</t>
  </si>
  <si>
    <t>V143850060</t>
  </si>
  <si>
    <t>MENDOZA FREDDY</t>
  </si>
  <si>
    <t>J411777285</t>
  </si>
  <si>
    <t>MERCA CHEVERE, C.A</t>
  </si>
  <si>
    <t>J293514002</t>
  </si>
  <si>
    <t>MERCA FACIL AUTOMERCADO, C.A.</t>
  </si>
  <si>
    <t>J008690480</t>
  </si>
  <si>
    <t>MI NEGOCIO SUPERMERCADOS, C.A.</t>
  </si>
  <si>
    <t>V068556852</t>
  </si>
  <si>
    <t>MIGUEL ANGEL RADA</t>
  </si>
  <si>
    <t>G200112964</t>
  </si>
  <si>
    <t>MINISTERIO DEL P.P. PARA LA EDUCACION UNIVERSIT. CIENCIA Y TECN.</t>
  </si>
  <si>
    <t>J410086521</t>
  </si>
  <si>
    <t>MOAD, C.A</t>
  </si>
  <si>
    <t>J309817833</t>
  </si>
  <si>
    <t>MOGOSA ANDINA, C.A.</t>
  </si>
  <si>
    <t>J309810880</t>
  </si>
  <si>
    <t>MOGOSA ARAGUA, C.A.</t>
  </si>
  <si>
    <t>J310238960</t>
  </si>
  <si>
    <t>MOGOSA GUAYANA, C.A.</t>
  </si>
  <si>
    <t>J309798871</t>
  </si>
  <si>
    <t>MOGOSA LARA C.A.</t>
  </si>
  <si>
    <t>J309800205</t>
  </si>
  <si>
    <t>MOGOSA ZULIA C.A.</t>
  </si>
  <si>
    <t>J298592532</t>
  </si>
  <si>
    <t>MOLINO VENEZOLANO MOVEPAL, C.A.</t>
  </si>
  <si>
    <t>V148332599</t>
  </si>
  <si>
    <t>MORILLO V RICHIE KERWIN</t>
  </si>
  <si>
    <t>V069251010</t>
  </si>
  <si>
    <t>MUJICA H IRIS M</t>
  </si>
  <si>
    <t>V124342941</t>
  </si>
  <si>
    <t>NAILETH HURTADO</t>
  </si>
  <si>
    <t>J401207383</t>
  </si>
  <si>
    <t xml:space="preserve">NASA NACIONAL DE ALIMENTOS, S.A. </t>
  </si>
  <si>
    <t>J406949868</t>
  </si>
  <si>
    <t>NEKSO, C.A.</t>
  </si>
  <si>
    <t>V181851615</t>
  </si>
  <si>
    <t>NIETO AMAYA MARITZA</t>
  </si>
  <si>
    <t>J309210904</t>
  </si>
  <si>
    <t>NUEVO SIGLO C.A.</t>
  </si>
  <si>
    <t>J313698326</t>
  </si>
  <si>
    <t>OMV FARMACIA C.A.</t>
  </si>
  <si>
    <t>J408369508</t>
  </si>
  <si>
    <t>OPTIMA DISTRIBUCIONES C.A.</t>
  </si>
  <si>
    <t>V165232689</t>
  </si>
  <si>
    <t>ORTEGA DAYANA</t>
  </si>
  <si>
    <t>V145193644</t>
  </si>
  <si>
    <t>OSCAR BLANCO</t>
  </si>
  <si>
    <t>J302353521</t>
  </si>
  <si>
    <t>PAÑALES BARQUISIMETO, C.A.</t>
  </si>
  <si>
    <t>V087220849</t>
  </si>
  <si>
    <t>PEDRO AZUAJE LEON</t>
  </si>
  <si>
    <t>V081484453</t>
  </si>
  <si>
    <t>PEDRO GARRIDO</t>
  </si>
  <si>
    <t>V137508644</t>
  </si>
  <si>
    <t>PEÑA ROJAS ANGIE PAOLA</t>
  </si>
  <si>
    <t>J000338000</t>
  </si>
  <si>
    <t>PEPSICO ALIMENTOS S C.A</t>
  </si>
  <si>
    <t>V134669892</t>
  </si>
  <si>
    <t>PERDOMO ADRAZ EVELIN COROMOTO</t>
  </si>
  <si>
    <t>V243350340</t>
  </si>
  <si>
    <t>PEREZ ARIAS LUZ MARINA</t>
  </si>
  <si>
    <t>V094133323</t>
  </si>
  <si>
    <t>PEREZ ESCALONA YELITZE M</t>
  </si>
  <si>
    <t>V150711319</t>
  </si>
  <si>
    <t>PEREZ RODROGUEZ DORIS DEL C</t>
  </si>
  <si>
    <t>J308197882</t>
  </si>
  <si>
    <t>PERFUCOSMETICOS K-SA-BLANCA C.A</t>
  </si>
  <si>
    <t>J304646968</t>
  </si>
  <si>
    <t>PERFUMERIA LA SUPER ORIENTE, C.A.</t>
  </si>
  <si>
    <t>J311823867</t>
  </si>
  <si>
    <t>PERFUMERIA PROFESIONAL LARA, C.A</t>
  </si>
  <si>
    <t>J311824014</t>
  </si>
  <si>
    <t>PERFUMERIA PROFESIONAL LIBERTADOR C.A.</t>
  </si>
  <si>
    <t>J311643109</t>
  </si>
  <si>
    <t>PERFUMERIA ROYAL CENTER, C.A.</t>
  </si>
  <si>
    <t>J301992725</t>
  </si>
  <si>
    <t>PERFUMERIA SANDRITA, C.A.</t>
  </si>
  <si>
    <t>49 SANDRITA</t>
  </si>
  <si>
    <t>GUANARE</t>
  </si>
  <si>
    <t>J305065616</t>
  </si>
  <si>
    <t>PLANSUAREZ, C.A.</t>
  </si>
  <si>
    <t>55 PLANSUAREZ</t>
  </si>
  <si>
    <t>LA TRINIDAD</t>
  </si>
  <si>
    <t>J406807796</t>
  </si>
  <si>
    <t>PM LIST GLOBAL SERVICES, C.A.</t>
  </si>
  <si>
    <t>J000298327</t>
  </si>
  <si>
    <t>PONCE &amp; BENZO SUCR, C. A.</t>
  </si>
  <si>
    <t>V068206150</t>
  </si>
  <si>
    <t>PONCE SARDI ANA MARIA</t>
  </si>
  <si>
    <t>V116042580</t>
  </si>
  <si>
    <t>PORRAS CONTRERAS GLADYS A</t>
  </si>
  <si>
    <t>J413183072</t>
  </si>
  <si>
    <t>PORTUPINTURA C.A.</t>
  </si>
  <si>
    <t>J306617566</t>
  </si>
  <si>
    <t>PRC333, C.A</t>
  </si>
  <si>
    <t>J400296200</t>
  </si>
  <si>
    <t>PREMIUM EXPRESS, C.A.</t>
  </si>
  <si>
    <t>V151637546</t>
  </si>
  <si>
    <t>PRIETO JORGE ENRIQUE</t>
  </si>
  <si>
    <t>G200100249</t>
  </si>
  <si>
    <t>PRODUCTORA Y DISTRIBUIDORA VENEZOLANA DE ALIMENTOS,S.A.</t>
  </si>
  <si>
    <t>J400979285</t>
  </si>
  <si>
    <t>PRODUCTOS Y SUMINISTROS P&amp;M, C.A</t>
  </si>
  <si>
    <t>J306876448</t>
  </si>
  <si>
    <t>PRODUCTOS, C.A</t>
  </si>
  <si>
    <t>J405569425</t>
  </si>
  <si>
    <t>PRODUPLUS DISTRIBUIDORA, C.A.</t>
  </si>
  <si>
    <t>J404151931</t>
  </si>
  <si>
    <t>PROMEDICAL SALUD 2014, C.A</t>
  </si>
  <si>
    <t>J307757353</t>
  </si>
  <si>
    <t>QUINCALLERIA LA REFORMA, C.A</t>
  </si>
  <si>
    <t>V112057737</t>
  </si>
  <si>
    <t>QUINTERO DICURU THEYSOL</t>
  </si>
  <si>
    <t>V068690877</t>
  </si>
  <si>
    <t>QUINTERO OYUSMAVERI</t>
  </si>
  <si>
    <t>J308949191</t>
  </si>
  <si>
    <t>R &amp; B COSMETICOS C.A.</t>
  </si>
  <si>
    <t>56 R&amp;B COSMET</t>
  </si>
  <si>
    <t>V165226484</t>
  </si>
  <si>
    <t>RAFAEL MADRID CARREÑO</t>
  </si>
  <si>
    <t>V202906261</t>
  </si>
  <si>
    <t>RAMOS ARIDAY</t>
  </si>
  <si>
    <t>J401831478</t>
  </si>
  <si>
    <t>RECARE VENEZUELA, C.A.</t>
  </si>
  <si>
    <t>J308773603</t>
  </si>
  <si>
    <t>RECICLADORA DE POLIMEROS REPOLCA, C.A.</t>
  </si>
  <si>
    <t>J308856843</t>
  </si>
  <si>
    <t>RECICLAJE PALO VERDE II C.A</t>
  </si>
  <si>
    <t>J302321581</t>
  </si>
  <si>
    <t>RED DE ABASTOS BICENTENARIO S.A.</t>
  </si>
  <si>
    <t>J312445939</t>
  </si>
  <si>
    <t>REPRESENTACIONES GREMA, C.A</t>
  </si>
  <si>
    <t>J294968805</t>
  </si>
  <si>
    <t>REPRESENTACIONES LATIFARMA, C. A.</t>
  </si>
  <si>
    <t>J312703938</t>
  </si>
  <si>
    <t>REPRESENTACIONES SURTIGAMI, C.A.</t>
  </si>
  <si>
    <t>J301911229</t>
  </si>
  <si>
    <t>REPRESENTACIONES TRIPLE A, C. A.</t>
  </si>
  <si>
    <t>J309256017</t>
  </si>
  <si>
    <t>RESIDENCIAS JARDIN SANTA EDUVIGIS</t>
  </si>
  <si>
    <t>V180380139</t>
  </si>
  <si>
    <t>RICARDO MAIRA</t>
  </si>
  <si>
    <t>J403820104</t>
  </si>
  <si>
    <t>RINALDICA C.A.</t>
  </si>
  <si>
    <t>V173886914</t>
  </si>
  <si>
    <t>RIVAS MARIOR IBETH</t>
  </si>
  <si>
    <t>V194974562</t>
  </si>
  <si>
    <t>RODRIGUEZ CHRISTIAN</t>
  </si>
  <si>
    <t>V032416973</t>
  </si>
  <si>
    <t>RODRIGUEZ URDANETA FREDDY</t>
  </si>
  <si>
    <t>V125359724</t>
  </si>
  <si>
    <t>ROJAS ROMERO LORENA</t>
  </si>
  <si>
    <t>V072172830</t>
  </si>
  <si>
    <t>ROMULO E. DELGADO CORREA</t>
  </si>
  <si>
    <t>J315940426</t>
  </si>
  <si>
    <t>ROSSIEL, C.A.</t>
  </si>
  <si>
    <t>J000263493</t>
  </si>
  <si>
    <t>S.A. NACIONAL FARMACEUTICA (SANFAR)</t>
  </si>
  <si>
    <t>J308856371</t>
  </si>
  <si>
    <t>SAN JUAN CENTRO C.A.</t>
  </si>
  <si>
    <t>J296815569</t>
  </si>
  <si>
    <t>SAN JUAN COSMETICOS C.A.</t>
  </si>
  <si>
    <t>J297137246</t>
  </si>
  <si>
    <t>SAN JUAN LOS ANDES (SANJUANDES)C.A.</t>
  </si>
  <si>
    <t>J311907718</t>
  </si>
  <si>
    <t>SAN JUAN PARAGUANA, C.A.</t>
  </si>
  <si>
    <t>J404321918</t>
  </si>
  <si>
    <t>SAVIA FARMACIAS, C.A</t>
  </si>
  <si>
    <t>J407292269</t>
  </si>
  <si>
    <t>SEBASPLAST 2016, C.A</t>
  </si>
  <si>
    <t>J000340366</t>
  </si>
  <si>
    <t>SEGUROS VENEZUELA C.A</t>
  </si>
  <si>
    <t>J403630992</t>
  </si>
  <si>
    <t>SENGE S.A.S 2013,C.A</t>
  </si>
  <si>
    <t>J307010622</t>
  </si>
  <si>
    <t>SERVICIO NORORIENTAL DE DISTRIBUCION (SODICA), C.A</t>
  </si>
  <si>
    <t>J304066783</t>
  </si>
  <si>
    <t>SERVICIO OCCIDENTAL DE DISTRIBUCION C.A. (SODICA)</t>
  </si>
  <si>
    <t>J299854344</t>
  </si>
  <si>
    <t>SERVICIOS HUMANA TECH, C.A</t>
  </si>
  <si>
    <t>J405610891</t>
  </si>
  <si>
    <t>SERVICIOS REINPA, C.A</t>
  </si>
  <si>
    <t>J409865266</t>
  </si>
  <si>
    <t>SHADDAI DROGUERIA BEE, C.A.</t>
  </si>
  <si>
    <t>V190649330</t>
  </si>
  <si>
    <t>SISLY LOPEZ</t>
  </si>
  <si>
    <t>J298555629</t>
  </si>
  <si>
    <t>SNC PHARMA, C.A.</t>
  </si>
  <si>
    <t>J401802583</t>
  </si>
  <si>
    <t>SODICA LLANOS C.A.</t>
  </si>
  <si>
    <t>J412301730</t>
  </si>
  <si>
    <t>SPARK DISTRIBUCIONES C.A</t>
  </si>
  <si>
    <t>V172701945</t>
  </si>
  <si>
    <t>SUAREZ LEONARDO JOSE</t>
  </si>
  <si>
    <t>J406020818</t>
  </si>
  <si>
    <t>SUMINISTROS BELLAMED, C.A</t>
  </si>
  <si>
    <t>J411210056</t>
  </si>
  <si>
    <t>SUMINISTROS LOXOR CCCT, C.A</t>
  </si>
  <si>
    <t>J313854816</t>
  </si>
  <si>
    <t>SUMMA DISTRIBUCIONES ZULIA, C.A.</t>
  </si>
  <si>
    <t>11 SUMMA</t>
  </si>
  <si>
    <t>J309994964</t>
  </si>
  <si>
    <t>SUMMA DISTRIBUCIONES, C.A.</t>
  </si>
  <si>
    <t>J314423029</t>
  </si>
  <si>
    <t>SUPER DISTRIBUIDOR, C.A.</t>
  </si>
  <si>
    <t>J070558393</t>
  </si>
  <si>
    <t>SUPER ENNE 2000 72, C.A.</t>
  </si>
  <si>
    <t>J310645027</t>
  </si>
  <si>
    <t>SUPER LIDER CAGUA C.A.</t>
  </si>
  <si>
    <t>CAGUA</t>
  </si>
  <si>
    <t>J299102695</t>
  </si>
  <si>
    <t>SUPER LIDER CHARALLAVE C.A.</t>
  </si>
  <si>
    <t>J311665501</t>
  </si>
  <si>
    <t>SUPER LIDER LOS SAMANES C.A.</t>
  </si>
  <si>
    <t>J312691344</t>
  </si>
  <si>
    <t>SUPER LIDER LOS TEQUES, C.A.</t>
  </si>
  <si>
    <t>J293611547</t>
  </si>
  <si>
    <t>SUPER LIDER PALO NEGRO, C.A.</t>
  </si>
  <si>
    <t>J412750569</t>
  </si>
  <si>
    <t>SUPER MARKET SANTA BARBARA, C.A</t>
  </si>
  <si>
    <t>J294948979</t>
  </si>
  <si>
    <t>SUPER PLAZA, C.A</t>
  </si>
  <si>
    <t>J296259143</t>
  </si>
  <si>
    <t>SUPER TIENDA LATINO ALTOS DE JALISCO, C.A</t>
  </si>
  <si>
    <t>76 LATINO</t>
  </si>
  <si>
    <t>J296293449</t>
  </si>
  <si>
    <t>SUPER TIENDA LATINO CIRCUNVALACION 2 CA</t>
  </si>
  <si>
    <t>J296243719</t>
  </si>
  <si>
    <t>SUPER TIENDA LATINO COROMOTO, C.A</t>
  </si>
  <si>
    <t>J311840680</t>
  </si>
  <si>
    <t>SUPER TIENDA LATINO DELICIAS, C.A</t>
  </si>
  <si>
    <t>J311683518</t>
  </si>
  <si>
    <t>SUPER TIENDA LATINO EL GAITERO, C.A</t>
  </si>
  <si>
    <t>J307984406</t>
  </si>
  <si>
    <t>SUPER TIENDA LATINO EL MARITE, C.A</t>
  </si>
  <si>
    <t>J299709590</t>
  </si>
  <si>
    <t>SUPER TIENDA LATINO EL MILAGRO, C.A</t>
  </si>
  <si>
    <t>J402734298</t>
  </si>
  <si>
    <t>SUPER TIENDA LATINO LOS OLIVOS, C.A</t>
  </si>
  <si>
    <t>J313060364</t>
  </si>
  <si>
    <t>SUPER TIENDA LATINO PADILLA C.A.</t>
  </si>
  <si>
    <t>J303801838</t>
  </si>
  <si>
    <t>SUPER TIENDA LATINO, C.A</t>
  </si>
  <si>
    <t>J302545617</t>
  </si>
  <si>
    <t>SUPERMERCADO BARATTA C.A.</t>
  </si>
  <si>
    <t>28 SUP.BARATTA</t>
  </si>
  <si>
    <t>J307769157</t>
  </si>
  <si>
    <t>SUPERMERCADO CASA SAN JUAN, C.A</t>
  </si>
  <si>
    <t>J300231860</t>
  </si>
  <si>
    <t>SUPERMERCADO FRANCYS II C.A.</t>
  </si>
  <si>
    <t>J314344455</t>
  </si>
  <si>
    <t>SUPERMERCADO LUXOR GUACARA C.A.</t>
  </si>
  <si>
    <t>J298526815</t>
  </si>
  <si>
    <t>SUPERMERCADO MORICHAL PALMA CENTER, C.A.</t>
  </si>
  <si>
    <t>J075259912</t>
  </si>
  <si>
    <t>SUPERMERCADOS LUXOR C.A.</t>
  </si>
  <si>
    <t>J305335770</t>
  </si>
  <si>
    <t>SUPERMERCADOS LUXOR VALENCIA C.A.</t>
  </si>
  <si>
    <t>J001675523</t>
  </si>
  <si>
    <t>SUPERMERCADOS UNICASA, C.A.</t>
  </si>
  <si>
    <t>07 UNICASA</t>
  </si>
  <si>
    <t>J302788811</t>
  </si>
  <si>
    <t>SURTI MEDICA CHACON C.A.</t>
  </si>
  <si>
    <t>J409229726</t>
  </si>
  <si>
    <t>TATI GUAYANA, C.A</t>
  </si>
  <si>
    <t>J403157146</t>
  </si>
  <si>
    <t>TATI, C.A</t>
  </si>
  <si>
    <t>J090010637</t>
  </si>
  <si>
    <t>TENERIA RUBIO, C.A.</t>
  </si>
  <si>
    <t>J305921008</t>
  </si>
  <si>
    <t>TIENDA EXPRESS VISTALAGO, C.A</t>
  </si>
  <si>
    <t>TIENDA EXPRESS</t>
  </si>
  <si>
    <t>J305533180</t>
  </si>
  <si>
    <t>TODOFERTAS CAPITAL, C.A</t>
  </si>
  <si>
    <t>58 TODOF.CAPIT.</t>
  </si>
  <si>
    <t>J293627800</t>
  </si>
  <si>
    <t>TODOHOGAR C.A.</t>
  </si>
  <si>
    <t>J311876103</t>
  </si>
  <si>
    <t>TODOHOGAR VISTAMAR C.A.</t>
  </si>
  <si>
    <t>V068665317</t>
  </si>
  <si>
    <t>TORIN VICTOR DAVID</t>
  </si>
  <si>
    <t>V177744138</t>
  </si>
  <si>
    <t>TORO NINOSKA</t>
  </si>
  <si>
    <t>J297833765</t>
  </si>
  <si>
    <t>TRANSPORTE 1DA, C.A</t>
  </si>
  <si>
    <t>J410686723</t>
  </si>
  <si>
    <t>TRANSPORTE ALEXAUR, C.A.</t>
  </si>
  <si>
    <t>J294715885</t>
  </si>
  <si>
    <t>TRANSPORTE CABEMIL, C.A.</t>
  </si>
  <si>
    <t>J306943838</t>
  </si>
  <si>
    <t>TRINIGOLD FARMACIA, C.A.</t>
  </si>
  <si>
    <t>J297602569</t>
  </si>
  <si>
    <t>TRUST PEOPLE 21, C.A. (TRUST PEOPLE)</t>
  </si>
  <si>
    <t>J299127019</t>
  </si>
  <si>
    <t>TU COSMETICO ORIENTE, C.A.</t>
  </si>
  <si>
    <t>71 TU COSMETICO</t>
  </si>
  <si>
    <t>V179313398</t>
  </si>
  <si>
    <t>VALERA MOROS ELIAS ALEJANDRO</t>
  </si>
  <si>
    <t>V112255180</t>
  </si>
  <si>
    <t>VARGAS VAZQUEZ MARIA ALEJANDRA</t>
  </si>
  <si>
    <t>J301627105</t>
  </si>
  <si>
    <t>VARIEDADES JUNQUITO,C.A.</t>
  </si>
  <si>
    <t>J317393481</t>
  </si>
  <si>
    <t>VENEZOLANA DE IMPORTACIONES VENEIMCA, C.A</t>
  </si>
  <si>
    <t>J310010331</t>
  </si>
  <si>
    <t>VENEZOLANA DE MARKETING,S.A.(VENEMARKET)</t>
  </si>
  <si>
    <t>V194003273</t>
  </si>
  <si>
    <t>VERONICA LOPEZ</t>
  </si>
  <si>
    <t>V147465595</t>
  </si>
  <si>
    <t>VILLAMIZAR VELASQUEZ GRECIA A</t>
  </si>
  <si>
    <t>J070201525</t>
  </si>
  <si>
    <t>VIVERES DE CANDIDO, C.A.</t>
  </si>
  <si>
    <t>19 VIV.CANDIDO</t>
  </si>
  <si>
    <t>J305231680</t>
  </si>
  <si>
    <t>VIVERES DE JUNIOR'S, C.A.</t>
  </si>
  <si>
    <t>J307073780</t>
  </si>
  <si>
    <t>VOCEM 2013 TELESERVICIOS, S.A</t>
  </si>
  <si>
    <t>J298627093</t>
  </si>
  <si>
    <t>WAVA DISTRIBUICIONES, C.A.</t>
  </si>
  <si>
    <t>V056845204</t>
  </si>
  <si>
    <t>WILMER VILLARREAL</t>
  </si>
  <si>
    <t>V147483984</t>
  </si>
  <si>
    <t>YEINIS SULBARAN</t>
  </si>
  <si>
    <t>V184038297</t>
  </si>
  <si>
    <t>YENIFFER HAMOUI</t>
  </si>
  <si>
    <t>V174783825</t>
  </si>
  <si>
    <t>YONNY FRANCO</t>
  </si>
  <si>
    <t>V140418877</t>
  </si>
  <si>
    <t>YORLEY SANTOS</t>
  </si>
  <si>
    <t>V125161886</t>
  </si>
  <si>
    <t>ZAIDA GAMBOA MALDONADO</t>
  </si>
  <si>
    <t>J303012256</t>
  </si>
  <si>
    <t>ZARINA C.A.</t>
  </si>
  <si>
    <t>J406523151</t>
  </si>
  <si>
    <t>ZUKATI CASA DE REPRESENTACION, C.A</t>
  </si>
  <si>
    <t>J407620142</t>
  </si>
  <si>
    <t>CORPORACION RASA 2016, C.A</t>
  </si>
  <si>
    <t>J413138530</t>
  </si>
  <si>
    <t>INVERSIONES ORIENTE 20.20, C.A</t>
  </si>
  <si>
    <t>J404978585</t>
  </si>
  <si>
    <t>FARMACIA CENTRAL MEDICINA SOCIAL SEDE PRINCIPAL, C.A.</t>
  </si>
  <si>
    <t>J302694760</t>
  </si>
  <si>
    <t>MENDOZA, DELGADO, LABRADOR &amp; ASOCIADOS</t>
  </si>
  <si>
    <t>V103523431</t>
  </si>
  <si>
    <t>ROSLI ALTAGRACIA APONTE SILVA</t>
  </si>
  <si>
    <t>J412513192</t>
  </si>
  <si>
    <t>SOLUCIONES HPT, C.A.</t>
  </si>
  <si>
    <t>J000160597</t>
  </si>
  <si>
    <t>GENERAL IMPORT DE VENEZUELA, C.A.</t>
  </si>
  <si>
    <t>J296719039</t>
  </si>
  <si>
    <t>CORPORACIÓN HOT WEARS 2008, C.A</t>
  </si>
  <si>
    <t>J295900287</t>
  </si>
  <si>
    <t>FELCAT INTERNATIONAL, C.A.</t>
  </si>
  <si>
    <t>J412192213</t>
  </si>
  <si>
    <t>INVERSIONES AREANSEB 2018, C.A.</t>
  </si>
  <si>
    <t>J311926771</t>
  </si>
  <si>
    <t>COMIDAS Y BEBIDAS 2615, C.A.</t>
  </si>
  <si>
    <t>J316470695</t>
  </si>
  <si>
    <t>ECOPOSADA &amp; SPA SIETE MARES,C.A</t>
  </si>
  <si>
    <t>J412163094</t>
  </si>
  <si>
    <t>CORPORACION J &amp; M 2018, C.A</t>
  </si>
  <si>
    <t>J003257176</t>
  </si>
  <si>
    <t>FERRETOTAL CARACAS, C.A</t>
  </si>
  <si>
    <t>J294280986</t>
  </si>
  <si>
    <t>CALIFORNIA HOME FASHIONS, C.A.</t>
  </si>
  <si>
    <t>J400579821</t>
  </si>
  <si>
    <t>DROGUERIA FARMALOR, C.A.</t>
  </si>
  <si>
    <t>J315623790</t>
  </si>
  <si>
    <t>PROSALMED, C.A</t>
  </si>
  <si>
    <t>J405979062</t>
  </si>
  <si>
    <t>DROGUERIA Y SUMINISTROS DROFARZUCA C.A</t>
  </si>
  <si>
    <t>J085059148</t>
  </si>
  <si>
    <t>PRECA,S.A</t>
  </si>
  <si>
    <t>J001688170</t>
  </si>
  <si>
    <t>DISTRIBUIDORA HORNO RIO</t>
  </si>
  <si>
    <t>J404310975</t>
  </si>
  <si>
    <t>EL MASTRANTO M&amp;M, C.A.</t>
  </si>
  <si>
    <t>J298699647</t>
  </si>
  <si>
    <t>FARMACIA HIPER AHORROS CA</t>
  </si>
  <si>
    <t>J500112246</t>
  </si>
  <si>
    <t>SUPERMARKET BOGET. C.A</t>
  </si>
  <si>
    <t>J297790667</t>
  </si>
  <si>
    <t>DROGUERIA FARMAX C.A.</t>
  </si>
  <si>
    <t>J404862706</t>
  </si>
  <si>
    <t>COMERCIALIZADORA THOR J.F, C.A</t>
  </si>
  <si>
    <t>J403954348</t>
  </si>
  <si>
    <t>DISTRIBUIDORA CONFRATELLI, C.A</t>
  </si>
  <si>
    <t>J412879782</t>
  </si>
  <si>
    <t>PHAMACIE CITYFARMA, C.A.</t>
  </si>
  <si>
    <t>J299305731</t>
  </si>
  <si>
    <t>GLOBAL PHARMACEUTICA JN C.A</t>
  </si>
  <si>
    <t>J409660729</t>
  </si>
  <si>
    <t>DISTRIBUIDORA R.S. 2017, C.A.</t>
  </si>
  <si>
    <t>J411407747</t>
  </si>
  <si>
    <t>DIFARVENSA CENTRO, C.A.</t>
  </si>
  <si>
    <t>DIFARVENSA CTRO</t>
  </si>
  <si>
    <t>J000675252</t>
  </si>
  <si>
    <t>DISTRIBUIDORA SAL BAHIA, C.A</t>
  </si>
  <si>
    <t>J306948953</t>
  </si>
  <si>
    <t>BODEGON MILLENNIUM, C.A.</t>
  </si>
  <si>
    <t>J317219686</t>
  </si>
  <si>
    <t>ALIMENTOS FM C.A.</t>
  </si>
  <si>
    <t>J403880433</t>
  </si>
  <si>
    <t>DISBOTFI,C.A</t>
  </si>
  <si>
    <t>DISTRIB.</t>
  </si>
  <si>
    <t>J405998938</t>
  </si>
  <si>
    <t>DISBELROS 3000,C.A</t>
  </si>
  <si>
    <t>J090010432</t>
  </si>
  <si>
    <t>MATERIALES DE CONSTRUCCION SAN CRISTOBAL COMPAÑIA ANONIMA</t>
  </si>
  <si>
    <t>J316650740</t>
  </si>
  <si>
    <t>TODO VIVERES C.A</t>
  </si>
  <si>
    <t>J406251640</t>
  </si>
  <si>
    <t>DISTRIMEDICA SAN CRISTOBAL C.A</t>
  </si>
  <si>
    <t>J410836920</t>
  </si>
  <si>
    <t>INVERSIONES VERA PEREA (INVEPECA) C.A.</t>
  </si>
  <si>
    <t>J412864769</t>
  </si>
  <si>
    <t>COMERCIALIZADORA GLOBAL C Y D, C.A</t>
  </si>
  <si>
    <t>J317542100</t>
  </si>
  <si>
    <t>FARMA DON ORIENTE , C.A.</t>
  </si>
  <si>
    <t>FARMAC.IND</t>
  </si>
  <si>
    <t>J408640937</t>
  </si>
  <si>
    <t>TU ZONA MARKET, C.A.</t>
  </si>
  <si>
    <t>J402532440</t>
  </si>
  <si>
    <t>G.P. COMERCIALIZADORA,C.A</t>
  </si>
  <si>
    <t>J406761117</t>
  </si>
  <si>
    <t>ALLEVENTS, C.A</t>
  </si>
  <si>
    <t>J406300110</t>
  </si>
  <si>
    <t>DROGUERIA GRACITANA, C.A.</t>
  </si>
  <si>
    <t>J400632498</t>
  </si>
  <si>
    <t>INVERSIONES CONFIEXPRESS, C.A.</t>
  </si>
  <si>
    <t>J410168404</t>
  </si>
  <si>
    <t>DROGUERIA GIMEDICAL C.A</t>
  </si>
  <si>
    <t>J310546762</t>
  </si>
  <si>
    <t>DESARROLLO CASA ROSADA, C.A.</t>
  </si>
  <si>
    <t>J317650115</t>
  </si>
  <si>
    <t>DROGUERIA DROMEPHAR C.A.</t>
  </si>
  <si>
    <t>J309553461</t>
  </si>
  <si>
    <t>COMERCIALIZADORA NUEVO MILENIUM G.P.C., C.A</t>
  </si>
  <si>
    <t>COM NUEVO MILEN</t>
  </si>
  <si>
    <t>J303070167</t>
  </si>
  <si>
    <t>DROGUERIA GENERICA C.A.</t>
  </si>
  <si>
    <t>J411168726</t>
  </si>
  <si>
    <t>DROGUERIA Y SUMINISTROS MEDICOS MEGA, C.A</t>
  </si>
  <si>
    <t>MONAGAS</t>
  </si>
  <si>
    <t>J304595336</t>
  </si>
  <si>
    <t>INVERSIONES POPOLIS I.P.,C.A</t>
  </si>
  <si>
    <t>J410126175</t>
  </si>
  <si>
    <t>COMERCIAL PRISMA 21,C.A (COMERCIAL PRISMA 21,C.A)</t>
  </si>
  <si>
    <t>J402361920</t>
  </si>
  <si>
    <t>INVERSIONES GIOV 2518,C.A</t>
  </si>
  <si>
    <t>J412814648</t>
  </si>
  <si>
    <t>MEDEX DROGUERIA, C.A.</t>
  </si>
  <si>
    <t>J407398393</t>
  </si>
  <si>
    <t>HIPER LIDER CUA, C.A</t>
  </si>
  <si>
    <t>V078064095</t>
  </si>
  <si>
    <t>MIRLA ROSA MUÑOZ SILVA (DISTRIBUIDORA MEDICA ANDINA)</t>
  </si>
  <si>
    <t>J313498343</t>
  </si>
  <si>
    <t>DROGUERIA DROVEL, C.A.</t>
  </si>
  <si>
    <t>J404780475</t>
  </si>
  <si>
    <t>DROGUERIA EDIMECOS, C,A</t>
  </si>
  <si>
    <t>J406586927</t>
  </si>
  <si>
    <t>VEVAL SUMINISTROS, C.A.</t>
  </si>
  <si>
    <t>J410724072</t>
  </si>
  <si>
    <t>HECHOS DISTRIBUCIONES, C.A</t>
  </si>
  <si>
    <t>J002416262</t>
  </si>
  <si>
    <t>CONDOMINIO RES. EL NARANJAL TORRE D (X)</t>
  </si>
  <si>
    <t>J408423790</t>
  </si>
  <si>
    <t>DROGUERIA SALVAVIDAS, C.A.</t>
  </si>
  <si>
    <t>J312054280</t>
  </si>
  <si>
    <t>AMBIENTADORES ALNI DE VENEZUELA,AMBIVEN,C.A.</t>
  </si>
  <si>
    <t>J500238703</t>
  </si>
  <si>
    <t>MEGASIS 2020, C. A. (MEGASIS, C. A.)</t>
  </si>
  <si>
    <t>J404177477</t>
  </si>
  <si>
    <t>DROGUERIA FAR, C.A.</t>
  </si>
  <si>
    <t>J310922349</t>
  </si>
  <si>
    <t>DISTRIBUIDORA LA INTEGRAL C.A.</t>
  </si>
  <si>
    <t>V039031503</t>
  </si>
  <si>
    <t>UNIDAD EDUCATIVA CRISTOBAL MENDOZA</t>
  </si>
  <si>
    <t>J400392349</t>
  </si>
  <si>
    <t>DISJOGRECA MONAGAS,C.A.</t>
  </si>
  <si>
    <t>J306865276</t>
  </si>
  <si>
    <t>COMERCIALIZADORA LA GITANA</t>
  </si>
  <si>
    <t>J500197977</t>
  </si>
  <si>
    <t>DROGUERIA UNIPHARMA, C.A.</t>
  </si>
  <si>
    <t>J310888795</t>
  </si>
  <si>
    <t>INVERSIONES BULL KING, C.A</t>
  </si>
  <si>
    <t>J500347090</t>
  </si>
  <si>
    <t>YEET VENEZUELA, C.A.</t>
  </si>
  <si>
    <t>J409146677</t>
  </si>
  <si>
    <t>INDUSTRIA ALIMENTICIA EL PARAMO, C.A.</t>
  </si>
  <si>
    <t>J406632228</t>
  </si>
  <si>
    <t>INVERSIONES TOTAL SERVICE 2015, C.A.</t>
  </si>
  <si>
    <t>J401150039</t>
  </si>
  <si>
    <t>DROMORRO, C.A.</t>
  </si>
  <si>
    <t>J408343487</t>
  </si>
  <si>
    <t>GLOBAL IMPORT EXPORT, C.A.</t>
  </si>
  <si>
    <t>J408343847</t>
  </si>
  <si>
    <t>GLOBAL IMPORT EXPORT, C.A. (Rif Errado)</t>
  </si>
  <si>
    <t>J412983121</t>
  </si>
  <si>
    <t>FARMA COSMETICOS DULCINEA 2019, C.A.</t>
  </si>
  <si>
    <t>J500199759</t>
  </si>
  <si>
    <t>FORUM SUPER MAYORISTA, C.A</t>
  </si>
  <si>
    <t>J412956558</t>
  </si>
  <si>
    <t>DROGUERIA GRUPO BIOS, C.A.</t>
  </si>
  <si>
    <t>J299619230</t>
  </si>
  <si>
    <t>GIMAJO DISTRIBUCIONES C.A</t>
  </si>
  <si>
    <t>J500325371</t>
  </si>
  <si>
    <t>FARMACIA FARMAEXPRESS 24 SAN FRANCISCO, C.A.</t>
  </si>
  <si>
    <t>J500368267</t>
  </si>
  <si>
    <t>DROGUERIA ZIRCON,C.A</t>
  </si>
  <si>
    <t>J408651238</t>
  </si>
  <si>
    <t>DISTRIBUIDORA GARCIA MARTINEZ C.A</t>
  </si>
  <si>
    <t>J500002769</t>
  </si>
  <si>
    <t>DROGUERIA MEDIANDES C.A</t>
  </si>
  <si>
    <t>J413273071</t>
  </si>
  <si>
    <t>HIPER LIDER CERRO VERDE, C.A</t>
  </si>
  <si>
    <t>HATILLO</t>
  </si>
  <si>
    <t>J404373500</t>
  </si>
  <si>
    <t>INVERSIONES CALCAÑO MOTO C.A</t>
  </si>
  <si>
    <t>J408260182</t>
  </si>
  <si>
    <t>DISTRIBUIDORA V&amp;V C.A.</t>
  </si>
  <si>
    <t>J500011202</t>
  </si>
  <si>
    <t>DROGUERIA BLV, C.A.</t>
  </si>
  <si>
    <t>J500328834</t>
  </si>
  <si>
    <t>DROGUERIA PHARMAX, C.A.</t>
  </si>
  <si>
    <t>J412854453</t>
  </si>
  <si>
    <t>INVERSIONES GRUPO ORIENTE C.A</t>
  </si>
  <si>
    <t>J500012357</t>
  </si>
  <si>
    <t>OK MART, C.A.</t>
  </si>
  <si>
    <t>V034970420</t>
  </si>
  <si>
    <t>MEDICO DENTAL LLANOS</t>
  </si>
  <si>
    <t>J500015704</t>
  </si>
  <si>
    <t>LICOBAR, C. A.</t>
  </si>
  <si>
    <t>MAYORISTA</t>
  </si>
  <si>
    <t>J500014325</t>
  </si>
  <si>
    <t>ALMACENADORA MILROSS, C.A.</t>
  </si>
  <si>
    <t>J402601620</t>
  </si>
  <si>
    <t>TOVARCA ANDINA,</t>
  </si>
  <si>
    <t>J408751747</t>
  </si>
  <si>
    <t>SOLUCIONES OLJ, C.A.</t>
  </si>
  <si>
    <t>J304125089</t>
  </si>
  <si>
    <t>FARMACIA FARMASISTENCIA</t>
  </si>
  <si>
    <t>PORTUGUESA</t>
  </si>
  <si>
    <t>J412951572</t>
  </si>
  <si>
    <t>UNIDAD DE PRODUCCION FAMILIAR "DROGUERIA VIDA Y SALUD 128"</t>
  </si>
  <si>
    <t>DROGUERIAS</t>
  </si>
  <si>
    <t xml:space="preserve">GUANARE </t>
  </si>
  <si>
    <t>J0304125089</t>
  </si>
  <si>
    <t>FARMACIA FARMA ASISTENCIA, C.A.</t>
  </si>
  <si>
    <t>J313650153</t>
  </si>
  <si>
    <t>CONFECCIONES Y DISTRIBUIDORA P.H.E.S. C.A.</t>
  </si>
  <si>
    <t>CARACAS</t>
  </si>
  <si>
    <t>J312061200</t>
  </si>
  <si>
    <t>GRAFICAS UNIFLEX C.A.</t>
  </si>
  <si>
    <t>J500362390</t>
  </si>
  <si>
    <t>DROUNICA DROGUERIAS UNIDAS, C.A</t>
  </si>
  <si>
    <t>J404958304</t>
  </si>
  <si>
    <t>SERVICIOS ODONTOLOGICOS LT</t>
  </si>
  <si>
    <t>V096825435</t>
  </si>
  <si>
    <t>AIDA CAROLINA MEDINA DIAZ</t>
  </si>
  <si>
    <t>J302878187</t>
  </si>
  <si>
    <t>GRUPO SISEVENCA, C.A.</t>
  </si>
  <si>
    <t>J404919031</t>
  </si>
  <si>
    <t>INSUMEDIC FRED CAR, C.A.</t>
  </si>
  <si>
    <t>J308487406</t>
  </si>
  <si>
    <t>ASOC CIVIL INSTITUTO DE TEOLOGIA PARA RELIGIOSOS</t>
  </si>
  <si>
    <t>J412891260</t>
  </si>
  <si>
    <t>ARABITO MARKET, C.A.</t>
  </si>
  <si>
    <t>ARABITO MARKET</t>
  </si>
  <si>
    <t>J405835567</t>
  </si>
  <si>
    <t>SUMINISTROS GERBLAN, CA</t>
  </si>
  <si>
    <t>J412631594</t>
  </si>
  <si>
    <t>CORPORACION QUINCASIA,C.A.</t>
  </si>
  <si>
    <t>V099720480</t>
  </si>
  <si>
    <t>LEOPOLDO JAVIER MARQUEZ BOTTINI</t>
  </si>
  <si>
    <t>V211495690</t>
  </si>
  <si>
    <t>FRADEGNIS ALEJANDRA DIAZ GARCIA</t>
  </si>
  <si>
    <t>J402092407</t>
  </si>
  <si>
    <t>DISTRIBUIDORA E INVERSIONES ELOHIM, C.A.</t>
  </si>
  <si>
    <t>J001222642</t>
  </si>
  <si>
    <t>ASOCIACION DAMAS SALESIANAS</t>
  </si>
  <si>
    <t>J090217304</t>
  </si>
  <si>
    <t>COMERCIAL MONTALBÁN, C.A.</t>
  </si>
  <si>
    <t>J412279149</t>
  </si>
  <si>
    <t>VICKMEDICAL, C.A.</t>
  </si>
  <si>
    <t>J412810405</t>
  </si>
  <si>
    <t>CORPORACION SMART CENTRO, C.A</t>
  </si>
  <si>
    <t>J500338872</t>
  </si>
  <si>
    <t>DISTRIBUIDORA Y COMERCIALIZADORA SAN MIGUEL 168, C.A.</t>
  </si>
  <si>
    <t>J412024116</t>
  </si>
  <si>
    <t>DROGUERIA DROGUESI CA</t>
  </si>
  <si>
    <t>V068160142</t>
  </si>
  <si>
    <t>JAIRA MAGALY GOMEZ SAYAGO</t>
  </si>
  <si>
    <t>J402166680</t>
  </si>
  <si>
    <t>DROGUERÍA CALATRECA C.A</t>
  </si>
  <si>
    <t>J500627386</t>
  </si>
  <si>
    <t>DROGUERIA H S MEDICALS, C.A</t>
  </si>
  <si>
    <t>J500585039</t>
  </si>
  <si>
    <t>SUPERMERCADO RIO VIDA C.A</t>
  </si>
  <si>
    <t>J411904791</t>
  </si>
  <si>
    <t>DISTRIBUIDORA AVILA SAD, C.A.</t>
  </si>
  <si>
    <t>J412046950</t>
  </si>
  <si>
    <t>INVERSIONES DK 080322,C.A</t>
  </si>
  <si>
    <t>J500255489</t>
  </si>
  <si>
    <t>JLB MARKET, C.A.</t>
  </si>
  <si>
    <t>J500257520</t>
  </si>
  <si>
    <t>BODEGON LA CARIBEÑA II, C.A.</t>
  </si>
  <si>
    <t xml:space="preserve">ORIENTE </t>
  </si>
  <si>
    <t>J404239952</t>
  </si>
  <si>
    <t>ROJOLUJE, C.A</t>
  </si>
  <si>
    <t>J412002260</t>
  </si>
  <si>
    <t>DROGUERIA VITALCLINIC,C.A</t>
  </si>
  <si>
    <t>J500694407</t>
  </si>
  <si>
    <t>LOTOMARKET, C.A.</t>
  </si>
  <si>
    <t>J412900390</t>
  </si>
  <si>
    <t>COMERCIAL BUEN FUTURO 2018, C.A.</t>
  </si>
  <si>
    <t>MARACAY</t>
  </si>
  <si>
    <t>J298843403</t>
  </si>
  <si>
    <t>OFICENTER 48, C.A.</t>
  </si>
  <si>
    <t>J000297878</t>
  </si>
  <si>
    <t>POLICLINICA LA ARBOLEDA CA</t>
  </si>
  <si>
    <t>J500029780</t>
  </si>
  <si>
    <t>DROGUERIA DROPLUS OCCIDENTE, C.A</t>
  </si>
  <si>
    <t>J312359994</t>
  </si>
  <si>
    <t>ECUFAR MEDICAL, C.A.</t>
  </si>
  <si>
    <t>J308145700</t>
  </si>
  <si>
    <t>FARMACIA MILAGROSA FREITES C A</t>
  </si>
  <si>
    <t>J413213850</t>
  </si>
  <si>
    <t>3J DISTRIBUCIONES, C.A.</t>
  </si>
  <si>
    <t>J401655599</t>
  </si>
  <si>
    <t>FARMACIA MANAL,C.A</t>
  </si>
  <si>
    <t>J411919233</t>
  </si>
  <si>
    <t>DROGUERIA CENTRAL C.A</t>
  </si>
  <si>
    <t>J411838322</t>
  </si>
  <si>
    <t>TODO MARKET, C.A.</t>
  </si>
  <si>
    <t>J501024219</t>
  </si>
  <si>
    <t>DISTRIBUIDORA JM NUEVA ESPARTA, C.A</t>
  </si>
  <si>
    <t>V141955400</t>
  </si>
  <si>
    <t>ANGEL ALEXIS SAYAGO</t>
  </si>
  <si>
    <t>J500742444</t>
  </si>
  <si>
    <t>YUPPI, C.A</t>
  </si>
  <si>
    <t>J404079289</t>
  </si>
  <si>
    <t>DEMACA ANDINA CA</t>
  </si>
  <si>
    <t>J408029685</t>
  </si>
  <si>
    <t>SALVA FOODS 2015, C.A.</t>
  </si>
  <si>
    <t>J409767205</t>
  </si>
  <si>
    <t>DROGUERIA FARMACEUTICA 24, C.A</t>
  </si>
  <si>
    <t>J500742355</t>
  </si>
  <si>
    <t>FARMAYUPPI, C.A</t>
  </si>
  <si>
    <t>J500789955</t>
  </si>
  <si>
    <t>QUE PAPAYA HIPER, C.A</t>
  </si>
  <si>
    <t>J500162944</t>
  </si>
  <si>
    <t>DROGUERIA LOS ANDES, C.A.</t>
  </si>
  <si>
    <t>J500650310</t>
  </si>
  <si>
    <t>DISTRIBUIDORA GRUPO CANAIMA, C.A.</t>
  </si>
  <si>
    <t>CENTRO</t>
  </si>
  <si>
    <t>J500617879</t>
  </si>
  <si>
    <t>HIPERMERCADO EL 93 C.A</t>
  </si>
  <si>
    <t>J500379625</t>
  </si>
  <si>
    <t>DROTUYA, C.A.</t>
  </si>
  <si>
    <t>J500996446</t>
  </si>
  <si>
    <t>DROGUERÍA RCK C.A.</t>
  </si>
  <si>
    <t>J500515596</t>
  </si>
  <si>
    <t>GRAN - PARADA, C.A.</t>
  </si>
  <si>
    <t>J407605372</t>
  </si>
  <si>
    <t>DISTRIBUIDORA ONE PRICE C.A</t>
  </si>
  <si>
    <t>J500715102</t>
  </si>
  <si>
    <t>FARMAUNTENTICA 2021, C.A.</t>
  </si>
  <si>
    <t>J500844220</t>
  </si>
  <si>
    <t>LA WAWA VENEZUELA 2021, C.A.</t>
  </si>
  <si>
    <t>J402352581</t>
  </si>
  <si>
    <t>INVERSIONES MAMBO COCOA 1709, C.A.</t>
  </si>
  <si>
    <t>J500127995</t>
  </si>
  <si>
    <t>DROGUERIA MEDI EXPRESS, C.A.</t>
  </si>
  <si>
    <t>V172191378</t>
  </si>
  <si>
    <t>YOHANA GABRIELA MESA JAIMES</t>
  </si>
  <si>
    <t>J500611951</t>
  </si>
  <si>
    <t>LOMA CADENAS DE TIENDAS, C.A</t>
  </si>
  <si>
    <t>J500826923</t>
  </si>
  <si>
    <t>DISTRIBUIDORA TODOAKI, C.A</t>
  </si>
  <si>
    <t>J500225016</t>
  </si>
  <si>
    <t>MERCADOS MEGA, C.A.</t>
  </si>
  <si>
    <t>J306034218</t>
  </si>
  <si>
    <t>INVERSIONES C.G.A, C.A</t>
  </si>
  <si>
    <t>J500244720</t>
  </si>
  <si>
    <t>DROGUERÍA CER CENTRO, C.A</t>
  </si>
  <si>
    <t>J501139385</t>
  </si>
  <si>
    <t>DROGUERIA LA GRANDEZA DE ORIENTE, C.A</t>
  </si>
  <si>
    <t>J501207720</t>
  </si>
  <si>
    <t>HIPER LIDER SAN MARTIN, C.A</t>
  </si>
  <si>
    <t>V270315484</t>
  </si>
  <si>
    <t>DARÍO IGNACIO GÓMEZ COSS</t>
  </si>
  <si>
    <t>J311501878</t>
  </si>
  <si>
    <t>GRUPO TOTAL 99, C.A.</t>
  </si>
  <si>
    <t>J500704542</t>
  </si>
  <si>
    <t>INSUMOS VIDA Y SALUD, C.A.</t>
  </si>
  <si>
    <t>J403114099</t>
  </si>
  <si>
    <t>BIOMERCADOS, C.A</t>
  </si>
  <si>
    <t xml:space="preserve">VALENCIA </t>
  </si>
  <si>
    <t>J412413740</t>
  </si>
  <si>
    <t>INSUAMINCA, C.A.</t>
  </si>
  <si>
    <t xml:space="preserve">MATURIN </t>
  </si>
  <si>
    <t>J501284571</t>
  </si>
  <si>
    <t>DROGUERIA CENTER, C.A.</t>
  </si>
  <si>
    <t>J408338114</t>
  </si>
  <si>
    <t>GLOBAL SUPPLY 2020, C.A</t>
  </si>
  <si>
    <t>J412744941</t>
  </si>
  <si>
    <t>INVERSIONES RW 286, C.A</t>
  </si>
  <si>
    <t>J413002973</t>
  </si>
  <si>
    <t>COMERCIAL LV, C.A.</t>
  </si>
  <si>
    <t>J501376026</t>
  </si>
  <si>
    <t>MONROCK, C.A.</t>
  </si>
  <si>
    <t>J412657275</t>
  </si>
  <si>
    <t>CORPORACION SMART ORIENTE, C.A</t>
  </si>
  <si>
    <t>J408324040</t>
  </si>
  <si>
    <t>RORAIMA DISTRIBUCION, C.A.</t>
  </si>
  <si>
    <t>J316225585</t>
  </si>
  <si>
    <t>INVERSIONES ALEDAN C.A</t>
  </si>
  <si>
    <t>J501818509</t>
  </si>
  <si>
    <t>IMEX MERCHANT DISTRIBUCIONES, C.A.</t>
  </si>
  <si>
    <t>J401272827</t>
  </si>
  <si>
    <t>BAHIA SUPERMARKET, C.A</t>
  </si>
  <si>
    <t>LA GUAIRA</t>
  </si>
  <si>
    <t>J312474653</t>
  </si>
  <si>
    <t>DISTRIBUIDORA DELZAM C A</t>
  </si>
  <si>
    <t>J306738061</t>
  </si>
  <si>
    <t>DROGUERIA VENEMEDICA C.A</t>
  </si>
  <si>
    <t>J309169882</t>
  </si>
  <si>
    <t>SOLINOX DE VENEZUELA CA</t>
  </si>
  <si>
    <t>J075213610</t>
  </si>
  <si>
    <t>LABORATORIO FARMAQUIMICA C A</t>
  </si>
  <si>
    <t>COJEDES</t>
  </si>
  <si>
    <t>J002032120</t>
  </si>
  <si>
    <t>DERNIER COSMETICS S.A.</t>
  </si>
  <si>
    <t>J300706206</t>
  </si>
  <si>
    <t>INDUSTRIAS CORPAÑAL, C.A.</t>
  </si>
  <si>
    <t>V146234417</t>
  </si>
  <si>
    <t>CARLOS ALFONSO ALVAREZ ARELLANO</t>
  </si>
  <si>
    <t xml:space="preserve">MERIDA </t>
  </si>
  <si>
    <t>J500778317</t>
  </si>
  <si>
    <t>DROGUERIA ELITE, C.A.</t>
  </si>
  <si>
    <t>J500769300</t>
  </si>
  <si>
    <t>INVERSIONES BARCELONA ORIENTE 20.21, C.A</t>
  </si>
  <si>
    <t>J306550569</t>
  </si>
  <si>
    <t>DROGUERIA PHARMASTAT, C.A.</t>
  </si>
  <si>
    <t>J502022120</t>
  </si>
  <si>
    <t>FARMACIA LCT 18, C.A</t>
  </si>
  <si>
    <t>J501486204</t>
  </si>
  <si>
    <t>DROGUERÍA GRUPO SINAI PHARMA, C.A.</t>
  </si>
  <si>
    <t>J400750938</t>
  </si>
  <si>
    <t>LOAGROS C.A</t>
  </si>
  <si>
    <t>J411995592</t>
  </si>
  <si>
    <t>GRUPO SOL ROJO C.A</t>
  </si>
  <si>
    <t>J501753873</t>
  </si>
  <si>
    <t>COMERCIAL GRAN FAMILIAS, C.A.</t>
  </si>
  <si>
    <t>J501044589</t>
  </si>
  <si>
    <t>HIPER LIDER SANTA TERESA, C.A.</t>
  </si>
  <si>
    <t>J500551630</t>
  </si>
  <si>
    <t>SUPERMERCADO EXITO BERMUDEZ 2022, C.A.</t>
  </si>
  <si>
    <t>J310692246</t>
  </si>
  <si>
    <t>UNICENTRO CHINA, C.A</t>
  </si>
  <si>
    <t>J313432652</t>
  </si>
  <si>
    <t>DROGUERIA ALBA C.A</t>
  </si>
  <si>
    <t>J501694974</t>
  </si>
  <si>
    <t>DROVEFAR ,C.A</t>
  </si>
  <si>
    <t>J315014009</t>
  </si>
  <si>
    <t>PRODALCA DISTRIBUCIONES C.A.</t>
  </si>
  <si>
    <t>J502302450</t>
  </si>
  <si>
    <t>DROGUERIA CER ORIENTE C.A</t>
  </si>
  <si>
    <t>J500205805</t>
  </si>
  <si>
    <t>FARMAVALOR, C.A</t>
  </si>
  <si>
    <t>J500682700</t>
  </si>
  <si>
    <t>DISERMAT, C.A</t>
  </si>
  <si>
    <t>J299379018</t>
  </si>
  <si>
    <t>INVERSIONES LOARI, C.A</t>
  </si>
  <si>
    <t>J500925115</t>
  </si>
  <si>
    <t>DROGUERIA EDA, C.A</t>
  </si>
  <si>
    <t>J400323525</t>
  </si>
  <si>
    <t xml:space="preserve">INVERSIONES TORREFACCION DEL CAFE, C.A </t>
  </si>
  <si>
    <t>J501224978</t>
  </si>
  <si>
    <t>INVERSIONES ORIENTE 20.22, C.A</t>
  </si>
  <si>
    <t>J501590192</t>
  </si>
  <si>
    <t>DROGUERIA INTERCONTINENTAL, C.A</t>
  </si>
  <si>
    <t>J500839847</t>
  </si>
  <si>
    <t>MERCADONACITO, C.A</t>
  </si>
  <si>
    <t>J500367872</t>
  </si>
  <si>
    <t>DISTRIBUIDORA AV 668, C.A</t>
  </si>
  <si>
    <t>J501790647</t>
  </si>
  <si>
    <t>FARMA BAHIA EXPRESS, C.A</t>
  </si>
  <si>
    <t>J400411696</t>
  </si>
  <si>
    <t>DROGUERIA M&amp;C PHARMAX, S.A</t>
  </si>
  <si>
    <t>J501227527</t>
  </si>
  <si>
    <t>INVERSIONES BARCELONA ORIENTE 20.22, C.A</t>
  </si>
  <si>
    <t>J501960364</t>
  </si>
  <si>
    <t>SUPER NUEVA ESPERANZA, C.A.</t>
  </si>
  <si>
    <t>J501696497</t>
  </si>
  <si>
    <t>COLLINS VIVAS DISTRIBUCIONES COLVID, C.A</t>
  </si>
  <si>
    <t>J409490955</t>
  </si>
  <si>
    <t xml:space="preserve">DROGUERIA Y DISTRIBUIDORA MEDICA CARDIEL, C.A </t>
  </si>
  <si>
    <t>J408905949</t>
  </si>
  <si>
    <t>DROGUERIA PICO BOLIVAR, C.A</t>
  </si>
  <si>
    <t>J501665958</t>
  </si>
  <si>
    <t>AGROMAYOR TOCUYITO, C.A.</t>
  </si>
  <si>
    <t>J412623095</t>
  </si>
  <si>
    <t>SAN JUAN GROUP, C.A</t>
  </si>
  <si>
    <t>J500608292</t>
  </si>
  <si>
    <t>Y&amp;J 888 C.A</t>
  </si>
  <si>
    <t>J408567709</t>
  </si>
  <si>
    <t>DROGUERIA DROMARKO, C.A</t>
  </si>
  <si>
    <t>DROG DROMARKO</t>
  </si>
  <si>
    <t>J411399655</t>
  </si>
  <si>
    <t>GRAN ABASTO GIRASOL, C.A</t>
  </si>
  <si>
    <t>ABASTO GIRASOL</t>
  </si>
  <si>
    <t>J502236694</t>
  </si>
  <si>
    <t>DIST OSO PANDA, C.A.</t>
  </si>
  <si>
    <t>DIST OSO PANDA</t>
  </si>
  <si>
    <t>J302643562</t>
  </si>
  <si>
    <t>REPRESENTACIONES TATI-MAR, C.A</t>
  </si>
  <si>
    <t>REP TATI-MAR</t>
  </si>
  <si>
    <t>J500500955</t>
  </si>
  <si>
    <t>DROGUERIA DROSALUD, C.A</t>
  </si>
  <si>
    <t>DROG DROSALUD</t>
  </si>
  <si>
    <t>J503200022</t>
  </si>
  <si>
    <t>FARMACIA MAXITOSA, C.A</t>
  </si>
  <si>
    <t>FARM MAXITOSA</t>
  </si>
  <si>
    <t>J502868585</t>
  </si>
  <si>
    <t>LLOVIZNA MARKET, C.A</t>
  </si>
  <si>
    <t>LLOVIZNA MARKET</t>
  </si>
  <si>
    <t>J400290562</t>
  </si>
  <si>
    <t>INVERSIONES DALEMAR, C.A</t>
  </si>
  <si>
    <t>INV DALEMAR</t>
  </si>
  <si>
    <t>J502230076</t>
  </si>
  <si>
    <t>BODEGON LA CANAIMA, C.A</t>
  </si>
  <si>
    <t>J405773790</t>
  </si>
  <si>
    <t>INVERSIONES NEGOCIAR PLANET L&amp;S, C.A</t>
  </si>
  <si>
    <t>INV NEG PLANET</t>
  </si>
  <si>
    <t>TRUJILLO</t>
  </si>
  <si>
    <t>J501933669</t>
  </si>
  <si>
    <t>DROGUERIA 365, C.A</t>
  </si>
  <si>
    <t>DROGUERIA 365</t>
  </si>
  <si>
    <t>J500511736</t>
  </si>
  <si>
    <t>DISTRIBUIDORA YONLUI LOS LLANOS, C.A.</t>
  </si>
  <si>
    <t>DIST YONLUI LL</t>
  </si>
  <si>
    <t>GUANERE</t>
  </si>
  <si>
    <t>J296889139</t>
  </si>
  <si>
    <t>DISTRIBUIDORA YONLUI, C.A.</t>
  </si>
  <si>
    <t>DIST YONLUI</t>
  </si>
  <si>
    <t>J502375856</t>
  </si>
  <si>
    <t>CORPORACION GRUPO RORAIMA II, C.A.</t>
  </si>
  <si>
    <t>CORP RORAIMA II</t>
  </si>
  <si>
    <t>J502644610</t>
  </si>
  <si>
    <t>DROGUERIA BARON PHARMA 1504, C.A</t>
  </si>
  <si>
    <t>BARON PHARMA</t>
  </si>
  <si>
    <t>J502582819</t>
  </si>
  <si>
    <t>INVERSIONES CGA DROGUERIA C.A.</t>
  </si>
  <si>
    <t>INVERSIONES CGA</t>
  </si>
  <si>
    <t>J502725377</t>
  </si>
  <si>
    <t>DISLARA&amp;CIA., C.A</t>
  </si>
  <si>
    <t>DISLARA&amp;CIA</t>
  </si>
  <si>
    <t>J407919792</t>
  </si>
  <si>
    <t>REPRESENTACIONES OFICTOTAL, C.A.</t>
  </si>
  <si>
    <t>REPR OFICTOTAL</t>
  </si>
  <si>
    <t>J401583806</t>
  </si>
  <si>
    <t>INSIDE MARKET, C.A</t>
  </si>
  <si>
    <t>RIO MARKET</t>
  </si>
  <si>
    <t>V171092171</t>
  </si>
  <si>
    <t>DIEGO ANDRE COLMENARES ROLON</t>
  </si>
  <si>
    <t>DIST INSUMEDICO</t>
  </si>
  <si>
    <t>J312768320</t>
  </si>
  <si>
    <t>CATANIA HIPERMERCADO, C.A.</t>
  </si>
  <si>
    <t>CATANIA HIPER</t>
  </si>
  <si>
    <t>J294691226</t>
  </si>
  <si>
    <t>COMERCIALIZADORA LA BREGADORA C.A</t>
  </si>
  <si>
    <t>LA BREGADORA</t>
  </si>
  <si>
    <t>J500823495</t>
  </si>
  <si>
    <t>SABUEZOS PETSHOP VENEZUELA S.P.V 2020, C.A.</t>
  </si>
  <si>
    <t>SABUEZOS PETSHO</t>
  </si>
  <si>
    <t>J412753355</t>
  </si>
  <si>
    <t>DROGUERIA ROIPHARMA, C.A.</t>
  </si>
  <si>
    <t>DROG ROIPHARMA</t>
  </si>
  <si>
    <t>V10283333</t>
  </si>
  <si>
    <t>YMARA JIMÉNEZ</t>
  </si>
  <si>
    <t>J403047596</t>
  </si>
  <si>
    <t>GRUPO SURAKI, C.A</t>
  </si>
  <si>
    <t>GRUPO SURAKI</t>
  </si>
  <si>
    <t>J313167142</t>
  </si>
  <si>
    <t>DISTUCA, C.A.</t>
  </si>
  <si>
    <t>J406114588</t>
  </si>
  <si>
    <t>REPRESENTACIONES MEDICA R.Y. 2015, C.A</t>
  </si>
  <si>
    <t>REP MEDICA RY</t>
  </si>
  <si>
    <t>J501066418</t>
  </si>
  <si>
    <t>DROGUERIA PHARMAHEALTHY, C.A</t>
  </si>
  <si>
    <t>J410060964</t>
  </si>
  <si>
    <t>CORPORACION LETIMAR, C.A.</t>
  </si>
  <si>
    <t>CORP LETIMAR</t>
  </si>
  <si>
    <t>VARGAS</t>
  </si>
  <si>
    <t>J501317623</t>
  </si>
  <si>
    <t>BIG BANG IMPORT, C.A</t>
  </si>
  <si>
    <t>J409266850</t>
  </si>
  <si>
    <t>DISTRIBUIDORA F&amp;S, C.A.</t>
  </si>
  <si>
    <t>DISTRIB F&amp;S</t>
  </si>
  <si>
    <t>J500389248</t>
  </si>
  <si>
    <t>IMPORTACIONES LUCKY FENG, C.A.</t>
  </si>
  <si>
    <t>IMP LUCKY FENG</t>
  </si>
  <si>
    <t>J500577702</t>
  </si>
  <si>
    <t>MARCAS MASIVAS S.A.</t>
  </si>
  <si>
    <t>V271593518</t>
  </si>
  <si>
    <t>KAREN URBAEZ</t>
  </si>
  <si>
    <t>V21465942</t>
  </si>
  <si>
    <t>YADIRA JIMÉNEZ</t>
  </si>
  <si>
    <t>J297259422</t>
  </si>
  <si>
    <t>CORPORACION INDUSTRIAL PANA-VEN, C.A</t>
  </si>
  <si>
    <t>IND. KRIS</t>
  </si>
  <si>
    <t>V107193118</t>
  </si>
  <si>
    <t>WILLIAM ALBERTO CALDERON GUEDEZ</t>
  </si>
  <si>
    <t>REP LAS AMERICA</t>
  </si>
  <si>
    <t>J309801228</t>
  </si>
  <si>
    <t>DROGUERIA FARMA MISTICA, C.A</t>
  </si>
  <si>
    <t>FARMA MISTICA</t>
  </si>
  <si>
    <t>V16532501</t>
  </si>
  <si>
    <t>MARIA EMILIA CIRA</t>
  </si>
  <si>
    <t>J504465429</t>
  </si>
  <si>
    <t>DISTRITOTAL 1, C.A</t>
  </si>
  <si>
    <t>DISTRITOTAL 1</t>
  </si>
  <si>
    <t>V26770964</t>
  </si>
  <si>
    <t>JENIFFER RUIZ</t>
  </si>
  <si>
    <t>V042141190</t>
  </si>
  <si>
    <t>JULIO CESAR GARCIA ZERPA</t>
  </si>
  <si>
    <t>V03979230</t>
  </si>
  <si>
    <t>EMILIO LEON</t>
  </si>
  <si>
    <t>J501693382</t>
  </si>
  <si>
    <t>INVERSIONES BERTMAN 8986, C.A</t>
  </si>
  <si>
    <t>J500839014</t>
  </si>
  <si>
    <t>CLINICAS SOLUMEDICA, C.A.</t>
  </si>
  <si>
    <t>J002225963</t>
  </si>
  <si>
    <t>QUIROPEDIA BLANCO C.A</t>
  </si>
  <si>
    <t>V225587988</t>
  </si>
  <si>
    <t>MARIA ALEJANDRA ROJAS DOMINGUEZ</t>
  </si>
  <si>
    <t>V263429687</t>
  </si>
  <si>
    <t>MILAGRO ISABEL SALCEDO SALCEDO</t>
  </si>
  <si>
    <t>MILAGRO SALCED</t>
  </si>
  <si>
    <t>V166694465</t>
  </si>
  <si>
    <t>ERIC ARRIVILLEGA</t>
  </si>
  <si>
    <t>V207915994</t>
  </si>
  <si>
    <t>DANIELA ANDREINA EGURROLA DIAZ</t>
  </si>
  <si>
    <t>J299485250</t>
  </si>
  <si>
    <t>ISAGEN MEDICAL, C.A.</t>
  </si>
  <si>
    <t>ISAGEN MEDICAL</t>
  </si>
  <si>
    <t>J500976160</t>
  </si>
  <si>
    <t>ZAKIPHARMA, C.A.</t>
  </si>
  <si>
    <t>V117414546</t>
  </si>
  <si>
    <t>ADRIANA PEREIRO NEGRO</t>
  </si>
  <si>
    <t>ADRIANA PEREIRO</t>
  </si>
  <si>
    <t>V156160616</t>
  </si>
  <si>
    <t>DIGNA JANETH RAMOS GARCIA</t>
  </si>
  <si>
    <t>V183303127</t>
  </si>
  <si>
    <t>ELIANA CRISTINA AMAYA DE AMAYA</t>
  </si>
  <si>
    <t>ELIANA AMAYA</t>
  </si>
  <si>
    <t>J504689700</t>
  </si>
  <si>
    <t>SOL BRILLANTE DE AMAZONAS C.A</t>
  </si>
  <si>
    <t>HIPERFAMILY</t>
  </si>
  <si>
    <t>J502208070</t>
  </si>
  <si>
    <t>FARMACIA JESUS DE LA MISERICORDIA., C.A.</t>
  </si>
  <si>
    <t>V166206479</t>
  </si>
  <si>
    <t>JOHANA DEL CARMEN MIRANDA MOTA</t>
  </si>
  <si>
    <t>JOHANA MOTA</t>
  </si>
  <si>
    <t>E813628760</t>
  </si>
  <si>
    <t>STEPHEN CHRISTIAN SCHUBERT</t>
  </si>
  <si>
    <t>J501541795</t>
  </si>
  <si>
    <t>MULTITIENDAS FARMAPLUS, C.A</t>
  </si>
  <si>
    <t>J501162816</t>
  </si>
  <si>
    <t>DISTRIBUIDORA JF 2050, C.A.</t>
  </si>
  <si>
    <t>J503382007</t>
  </si>
  <si>
    <t>SUCESIÓN ALFREDO ENRIQUE CALDERON GUILLEN</t>
  </si>
  <si>
    <t>J503869852</t>
  </si>
  <si>
    <t>DROGUERIA INSUMEDIC, C.A</t>
  </si>
  <si>
    <t>DROG INSUMEDIC</t>
  </si>
  <si>
    <t>J500449321</t>
  </si>
  <si>
    <t>VIVA SUPERCENTRO, C.A.</t>
  </si>
  <si>
    <t>VIVA SUPERCENTR</t>
  </si>
  <si>
    <t>J501815860</t>
  </si>
  <si>
    <t>CAPITALINA DE ALIMENTOS 212, C.A</t>
  </si>
  <si>
    <t>CAPIT DE ALIMEN</t>
  </si>
  <si>
    <t>V095210950</t>
  </si>
  <si>
    <t>MILAGRO COROMOTO QUINTERO CURIEL</t>
  </si>
  <si>
    <t>J502757520</t>
  </si>
  <si>
    <t>GRUPO CANAIMA DISTRIBUCIONES, C.A</t>
  </si>
  <si>
    <t>GRUPO CANAIMA</t>
  </si>
  <si>
    <t>J501320160</t>
  </si>
  <si>
    <t>MEDICAL KL CA</t>
  </si>
  <si>
    <t>J502772642</t>
  </si>
  <si>
    <t>GRUPO LM MARKET, C.A</t>
  </si>
  <si>
    <t>GRUPO LM MARKET</t>
  </si>
  <si>
    <t>J504648450</t>
  </si>
  <si>
    <t>AURA STUDIO 2022, CA</t>
  </si>
  <si>
    <t>J412236709</t>
  </si>
  <si>
    <t>CRIST MEDICALS, C.A</t>
  </si>
  <si>
    <t>CRIST MEDICALS</t>
  </si>
  <si>
    <t>J407801791</t>
  </si>
  <si>
    <t>GRUPO VASCONCELOS, C.A.</t>
  </si>
  <si>
    <t>GPO VASCONCELOS</t>
  </si>
  <si>
    <t>J300617505</t>
  </si>
  <si>
    <t>DISTRIBUCIONES DIPROCHER C A</t>
  </si>
  <si>
    <t>DIST DIPROCHER</t>
  </si>
  <si>
    <t>J406999172</t>
  </si>
  <si>
    <t>CORPORACION SMART GROUP, S.A.</t>
  </si>
  <si>
    <t>CORPORAC SMART</t>
  </si>
  <si>
    <t>J500980990</t>
  </si>
  <si>
    <t>DROGUERIA PHARMA MEDIC, C.A</t>
  </si>
  <si>
    <t>DROG PHARMA MED</t>
  </si>
  <si>
    <t>J295392796</t>
  </si>
  <si>
    <t>INVERSIONES 77, C.A.</t>
  </si>
  <si>
    <t>INVERSIONES 77</t>
  </si>
  <si>
    <t>V225666314</t>
  </si>
  <si>
    <t>ANAROSBER PAREJO REYES</t>
  </si>
  <si>
    <t>ANAROSBER PAREJ</t>
  </si>
  <si>
    <t>J408494639</t>
  </si>
  <si>
    <t>PHARMA INTERNATIONAL GROUP, C.A</t>
  </si>
  <si>
    <t>PHARMA INT GROU</t>
  </si>
  <si>
    <t>J405556781</t>
  </si>
  <si>
    <t>SERVICOPIAS 2015, C.A</t>
  </si>
  <si>
    <t>SERVICOPIA 2015</t>
  </si>
  <si>
    <t>V26883277</t>
  </si>
  <si>
    <t>MARIANNYS MARCHAN</t>
  </si>
  <si>
    <t>E845706509</t>
  </si>
  <si>
    <t>NIZAR AL AISAMI</t>
  </si>
  <si>
    <t>J413109956</t>
  </si>
  <si>
    <t>COMERCIALIZADORA 91-84, C.A.</t>
  </si>
  <si>
    <t>COMERC 91-84</t>
  </si>
  <si>
    <t>J412594982</t>
  </si>
  <si>
    <t>AGROPA, C.A</t>
  </si>
  <si>
    <t>J501425914</t>
  </si>
  <si>
    <t>DULET, C.A.</t>
  </si>
  <si>
    <t>J503873647</t>
  </si>
  <si>
    <t>PROVERMEDICAL. C.A</t>
  </si>
  <si>
    <t>PROVERMEDICAL</t>
  </si>
  <si>
    <t>J504573914</t>
  </si>
  <si>
    <t>DROGUERIA PM PLUS C.A</t>
  </si>
  <si>
    <t>DROG PM PLUS</t>
  </si>
  <si>
    <t>J501155801</t>
  </si>
  <si>
    <t>HARISSA DROGUERIA, C.A</t>
  </si>
  <si>
    <t>J405638311</t>
  </si>
  <si>
    <t>IMPORTADORA DE ALIMENTOS BOLONIA, C.A</t>
  </si>
  <si>
    <t>J411180190</t>
  </si>
  <si>
    <t>DROGUERIA YAS MEDIC CA</t>
  </si>
  <si>
    <t>ORIENTE SUR</t>
  </si>
  <si>
    <t>V189028373</t>
  </si>
  <si>
    <t>JOSE LEONARDO VELAZCO DELGADO</t>
  </si>
  <si>
    <t>JOSE L. VELAZCO</t>
  </si>
  <si>
    <t>J501335761</t>
  </si>
  <si>
    <t>DROGUERIA CICCORP, C.A</t>
  </si>
  <si>
    <t>DROG CICCORP</t>
  </si>
  <si>
    <t>J503454822</t>
  </si>
  <si>
    <t>NACIONAL PLANET, C.A.</t>
  </si>
  <si>
    <t>J502436790</t>
  </si>
  <si>
    <t>HIPERMERCADO KARI C.A</t>
  </si>
  <si>
    <t>HIPERM KARI</t>
  </si>
  <si>
    <t>J505147226</t>
  </si>
  <si>
    <t>F&amp;S DISTRIBUCION., C.A</t>
  </si>
  <si>
    <t>J309188461</t>
  </si>
  <si>
    <t>PUNTO DEL JEAN´S C A</t>
  </si>
  <si>
    <t>ORIENTE NORTE</t>
  </si>
  <si>
    <t>J503504170</t>
  </si>
  <si>
    <t>CN MILENIUM, C.A</t>
  </si>
  <si>
    <t>J317404343</t>
  </si>
  <si>
    <t>FARMACIA Y MUCHO MAS I, C.A.</t>
  </si>
  <si>
    <t>FARMATENCION</t>
  </si>
  <si>
    <t>J501407177</t>
  </si>
  <si>
    <t>DISTRIBUIDORA FABUTODO, C.A</t>
  </si>
  <si>
    <t>DISTR FABUTODO</t>
  </si>
  <si>
    <t>J412673963</t>
  </si>
  <si>
    <t>DROGUERIA ANDINA, C.A.</t>
  </si>
  <si>
    <t>DROG ANDINA</t>
  </si>
  <si>
    <t>J502005897</t>
  </si>
  <si>
    <t>DROGUERIA VICARSA PLUS C.A.</t>
  </si>
  <si>
    <t>DROG VICARSA PL</t>
  </si>
  <si>
    <t>J505574140</t>
  </si>
  <si>
    <t>ORIENTE DISTRIBUCION, C.A</t>
  </si>
  <si>
    <t>RORAIMA DISTRIB</t>
  </si>
  <si>
    <t>J500286090</t>
  </si>
  <si>
    <t>M&amp;T DISTRIBUCIONES I, C.A</t>
  </si>
  <si>
    <t>M&amp;T DISTRIB</t>
  </si>
  <si>
    <t>J503504641</t>
  </si>
  <si>
    <t>AMI DISTRIBUIDORA Y COMERCIALIZADORA , C.A</t>
  </si>
  <si>
    <t>AMI DISTRIB</t>
  </si>
  <si>
    <t>J410193050</t>
  </si>
  <si>
    <t>DISTRIBUCIONES RYGAM C.A</t>
  </si>
  <si>
    <t>DISTRIB RYGAM</t>
  </si>
  <si>
    <t>V055414501</t>
  </si>
  <si>
    <t>VALENTINA BEATRICE KRUEGER DE MACHADO</t>
  </si>
  <si>
    <t>VALENTINA KRUEG</t>
  </si>
  <si>
    <t>J402591268</t>
  </si>
  <si>
    <t>CORPORACION MEGA HOGAR, C.A</t>
  </si>
  <si>
    <t>CORP MEGA HOGAR</t>
  </si>
  <si>
    <t>J502092307</t>
  </si>
  <si>
    <t>DROGUERIA MAXY EXPRESS, C.A.</t>
  </si>
  <si>
    <t>DROG MAXY EXPRE</t>
  </si>
  <si>
    <t>V149551774</t>
  </si>
  <si>
    <t>ELIANA CELESTE FIGUERA PARRA</t>
  </si>
  <si>
    <t>ELIANA FIGUERA</t>
  </si>
  <si>
    <t>J411133400</t>
  </si>
  <si>
    <t>IMPORTADORA Y DISTRIBUIDORA EL PARAISO, C.A.</t>
  </si>
  <si>
    <t>DIST EL PARAISO</t>
  </si>
  <si>
    <t>J503908122</t>
  </si>
  <si>
    <t>UXX0, C.A</t>
  </si>
  <si>
    <t>J505419056</t>
  </si>
  <si>
    <t>COMERCIALIZADORA CATARIVE, C.A</t>
  </si>
  <si>
    <t>V174413220</t>
  </si>
  <si>
    <t>MARVIN GUSTAVO REINOSO</t>
  </si>
  <si>
    <t>MARVIN REINOSO</t>
  </si>
  <si>
    <t>J501078955</t>
  </si>
  <si>
    <t>COMERCIALIZADORA SILGAL VII C. A.</t>
  </si>
  <si>
    <t>COMERC SILGAL</t>
  </si>
  <si>
    <t>J309997807</t>
  </si>
  <si>
    <t>DROGUERIA JOSKAR, C.A.</t>
  </si>
  <si>
    <t>DROG JOSKAR</t>
  </si>
  <si>
    <t>J408578930</t>
  </si>
  <si>
    <t>CORPORACION BIOKAT C.A.</t>
  </si>
  <si>
    <t>V132826265</t>
  </si>
  <si>
    <t>YIMME MONTENEGRO RAMIREZ</t>
  </si>
  <si>
    <t>FARMACIA JESUS</t>
  </si>
  <si>
    <t>J500438923</t>
  </si>
  <si>
    <t>DISTRIBUIDORA E IMPORTADORA BOOM LC, C.A</t>
  </si>
  <si>
    <t>DIST BOOM</t>
  </si>
  <si>
    <t>J505769090</t>
  </si>
  <si>
    <t>INVERSIONES ROCA FIRME, C.A</t>
  </si>
  <si>
    <t>INV ROCA FIRME</t>
  </si>
  <si>
    <t>J297381309</t>
  </si>
  <si>
    <t>INVERSIONES SANADO 1949 C.A.</t>
  </si>
  <si>
    <t>INV SANADO</t>
  </si>
  <si>
    <t>J501195463</t>
  </si>
  <si>
    <t>FARMACIA LA METROPOLITANA, C.A</t>
  </si>
  <si>
    <t>FAR LA METROPOL</t>
  </si>
  <si>
    <t>V180389659</t>
  </si>
  <si>
    <t>JORGE DANIEL VARELA VILLAMIZAR</t>
  </si>
  <si>
    <t>JORGE VARELA</t>
  </si>
  <si>
    <t>J502793143</t>
  </si>
  <si>
    <t>DISTRIBUIDORA F&amp;S ORIENTE, CA</t>
  </si>
  <si>
    <t>V054700926</t>
  </si>
  <si>
    <t>OMAR ANTONIO GARCIA ALFONZO</t>
  </si>
  <si>
    <t>OMAR GARCIA</t>
  </si>
  <si>
    <t>V160060219</t>
  </si>
  <si>
    <t>RONALD ALEXANDER LEON ROMERO</t>
  </si>
  <si>
    <t>RONALD LEON</t>
  </si>
  <si>
    <t>EVELIN COROMOTO PERDOMO ADRAZ</t>
  </si>
  <si>
    <t>EVELIN PERDOMO</t>
  </si>
  <si>
    <t>J505094939</t>
  </si>
  <si>
    <t>DROGUERIA ACTIVA,C.A</t>
  </si>
  <si>
    <t>DROG ACTIVA</t>
  </si>
  <si>
    <t>V127855427</t>
  </si>
  <si>
    <t>DENNIS YOLIMAR MENDOZA MENDEZ</t>
  </si>
  <si>
    <t>DENNIS MENDOZA</t>
  </si>
  <si>
    <t>J505220993</t>
  </si>
  <si>
    <t>DISTRIBUIDORA EL LORO MN, C. A.</t>
  </si>
  <si>
    <t>DIST EL LORO</t>
  </si>
  <si>
    <t>J316597598</t>
  </si>
  <si>
    <t>SUPER TIENDA LATINO MARACAIBO, C.A</t>
  </si>
  <si>
    <t>J500412940</t>
  </si>
  <si>
    <t>AUTOMERCADO LA MURALLA 1061 C.A</t>
  </si>
  <si>
    <t>J501628785</t>
  </si>
  <si>
    <t>COMERCIALIZADORA 3B GROUP, C.A</t>
  </si>
  <si>
    <t>V30635074</t>
  </si>
  <si>
    <t>LORENZO ANTONIO VIVAS DELGADO</t>
  </si>
  <si>
    <t>DIST GRAN REDOM</t>
  </si>
  <si>
    <t>J500374275</t>
  </si>
  <si>
    <t>IMPORTADORA EL TIO AMMI I, C.A</t>
  </si>
  <si>
    <t>EL TIO AMMI</t>
  </si>
  <si>
    <t>CADENAS - SUPERMERCADOS</t>
  </si>
  <si>
    <t>J500374461</t>
  </si>
  <si>
    <t>IMPORTADORA EL TIO AMMI II, C.A</t>
  </si>
  <si>
    <t>J500374518</t>
  </si>
  <si>
    <t>IMPORTADORA EL TIO AMMI IV, C.A</t>
  </si>
  <si>
    <t>V209013726</t>
  </si>
  <si>
    <t>VERONICA JOSELYN MORENO GIRALDO</t>
  </si>
  <si>
    <t>VERONICA MORENO</t>
  </si>
  <si>
    <t>ID ASESOR ANTERIOR</t>
  </si>
  <si>
    <t>NUEVA RUTA</t>
  </si>
  <si>
    <t>NUEVO ASESOR</t>
  </si>
  <si>
    <t>NUEVO GERENTE</t>
  </si>
  <si>
    <t>NOMBRE CORTO</t>
  </si>
  <si>
    <t>ZONA COBRANZA</t>
  </si>
  <si>
    <t>ASESOR COBRANZA</t>
  </si>
  <si>
    <t>POTENCIAL ZONA</t>
  </si>
  <si>
    <t>CONVENIO</t>
  </si>
  <si>
    <t>Clase de cliente</t>
  </si>
  <si>
    <t>Días crédito</t>
  </si>
  <si>
    <t>FRECUENCIA</t>
  </si>
  <si>
    <t>APTO</t>
  </si>
  <si>
    <t>Desc Clase de Cliente</t>
  </si>
  <si>
    <t>Dirección 1</t>
  </si>
  <si>
    <t>Dirección 2</t>
  </si>
  <si>
    <t>07</t>
  </si>
  <si>
    <t>NO</t>
  </si>
  <si>
    <t>AV INTERCOMUNAL TURMERO MARACAY CC</t>
  </si>
  <si>
    <t>BOAVENTURA PB LOC 1 SECTOR ENCRUCIJADA</t>
  </si>
  <si>
    <t>03</t>
  </si>
  <si>
    <t>CALLE ENTRADA SUR EDIF BONSAI PISO 8</t>
  </si>
  <si>
    <t>URB SANTA PAULA CARACAS (EL CAFETAL)</t>
  </si>
  <si>
    <t>09</t>
  </si>
  <si>
    <t>EVENTUAL</t>
  </si>
  <si>
    <t>OFICINA</t>
  </si>
  <si>
    <t>CALLE TAMARE ENTRE CABURE Y DABAJURO</t>
  </si>
  <si>
    <t>LOC-2 SECTOR PUERTA MARAVEN PTA CARDON</t>
  </si>
  <si>
    <t>REGULAR</t>
  </si>
  <si>
    <t>SI</t>
  </si>
  <si>
    <t>AV 91 LOCAL N°80-126 SEC, LA FORTALEZA</t>
  </si>
  <si>
    <t>BARRIO EL LIBERTADOR</t>
  </si>
  <si>
    <t>CALLE CALLEJON MAÑONGO(176) TERRENO</t>
  </si>
  <si>
    <t>CIVICO NO.91-A-15 LOCAL 1 NRO.1</t>
  </si>
  <si>
    <t>CALLE PRINCIPAL EL COTIJO DE ORIENTE</t>
  </si>
  <si>
    <t>EDIF 4 PISO 3  APT 438  CONJUNTO RESIDENCIAL AGUA CLARA</t>
  </si>
  <si>
    <t>CALLE NIVEL 1 CASA</t>
  </si>
  <si>
    <t>PARCELA NRO 9-10 ZONA INDUSTRIAL</t>
  </si>
  <si>
    <t>AV RIO CAURA CON AV RIO PARAGUA</t>
  </si>
  <si>
    <t>CC CONCRESA NIVEL 2 LOCAL 111</t>
  </si>
  <si>
    <t>URB GUACARA LOS GUAYOS 1ERA ETAPA DE</t>
  </si>
  <si>
    <t>CIUDAD ALIANZA C.C. ALIANZA MALL PB</t>
  </si>
  <si>
    <t>01</t>
  </si>
  <si>
    <t>AV 1ERA CON 10MA</t>
  </si>
  <si>
    <t>EDIF RES DORAMIL PISO PB APT 2</t>
  </si>
  <si>
    <t>ANA MARIA PONCE SARDI</t>
  </si>
  <si>
    <t>AV. TEHERAN EDIF JUAN VIVES SURIA PISO 6 APTO 1A06A</t>
  </si>
  <si>
    <t>MONTALBAN III</t>
  </si>
  <si>
    <t>AV BERMUDEZ CON LA AVENIDA MIRANDA</t>
  </si>
  <si>
    <t>LOCAL DIAGONAL A LA PLAZA BOLIVAR</t>
  </si>
  <si>
    <t>AV BOLIVAR CASA NRO 6 -12 SECTOR LA</t>
  </si>
  <si>
    <t>AV LAS ESCUELAS EDIF CAJA DE AHORRO</t>
  </si>
  <si>
    <t>DEL EJERCITO BOLIVARIANO PISO PB</t>
  </si>
  <si>
    <t>AV 3RA CON 6TA TRANSV EDIF INTER</t>
  </si>
  <si>
    <t>PISO 3 OF ALTAMIRA URB ALTAMIRA</t>
  </si>
  <si>
    <t>AV. SAN FELIPE</t>
  </si>
  <si>
    <t>EDIFICIO  DON BOSCO 88 PISO 1</t>
  </si>
  <si>
    <t>17</t>
  </si>
  <si>
    <t>AV. LA ESTANCIA CC C.C.C.TAMANACO,</t>
  </si>
  <si>
    <t>TORRE C NIVEL 13 OFICINA 1304</t>
  </si>
  <si>
    <t>ZONA IND. LAS VEGAS 1RA TRANSVERSAL</t>
  </si>
  <si>
    <t>PARCELA 18</t>
  </si>
  <si>
    <t>AV OESTE 16 ESQUINA COCHERA</t>
  </si>
  <si>
    <t>LOCAL PLANTA BAJA NRO 38</t>
  </si>
  <si>
    <t>15</t>
  </si>
  <si>
    <t>CTRA NACIONAL SAN CRISOBAL-CAPACHO</t>
  </si>
  <si>
    <t>L GALPON SEC ZORCA PROVIDENCIA</t>
  </si>
  <si>
    <t>06</t>
  </si>
  <si>
    <t>3rA CON 5tA TRANSV.LOS PALOS GDES.URB.</t>
  </si>
  <si>
    <t>LOS PALOS GRANDES C.C.EL PATIO LC 7-8</t>
  </si>
  <si>
    <t>AUTOMERCADO EL PATIO LOS PALOS GRANDES, C.A.</t>
  </si>
  <si>
    <t>AV LA TRINIDAD EL HATILLO CON CALLE EL MURO</t>
  </si>
  <si>
    <t>EDIF NRO 1PISO PB LOCAL LA MURALLA URB EL HATILLO</t>
  </si>
  <si>
    <t>AV FRANCISCO DE MIRANDA CON SAN IGNACIO DE LOYOLA</t>
  </si>
  <si>
    <t>EDIF VALMY PISO 2 OF 22</t>
  </si>
  <si>
    <t>6TA. TRANSV. ENTRE ALTAMIRA Y LOS</t>
  </si>
  <si>
    <t>PALOS GRANDES, ALTAMIRA QUINTA AKOBA</t>
  </si>
  <si>
    <t>CALLE A C/ CALLE C EDIF LAS ROSAS PISO</t>
  </si>
  <si>
    <t>PB LOCAL 1-6 URB SANTA ROSA DE LIMA</t>
  </si>
  <si>
    <t>CTRA PANAMERICANA KM 20, CALLE LOS PINOS</t>
  </si>
  <si>
    <t>LOCAL NRO N° 1 y 2 SECTOR CORRALITO</t>
  </si>
  <si>
    <t>CALLE SOJO CON CALLE CARABOBO</t>
  </si>
  <si>
    <t>QTA. IBAIONDO NRO N/A</t>
  </si>
  <si>
    <t>AAV SAN SEBASTIAN EDIF PLAZA'S</t>
  </si>
  <si>
    <t>PISO PB OF UNICA</t>
  </si>
  <si>
    <t>AV LARA CRUCE CON CALLE BRANGER</t>
  </si>
  <si>
    <t>CC REGIONAL LOCAL SUPERMERCADO</t>
  </si>
  <si>
    <t>CALLE SOUBLETTE C/C BOYACA CC 19</t>
  </si>
  <si>
    <t>DE ABRIL N MZZ. SECTOR CENTRO</t>
  </si>
  <si>
    <t>4AV. DE PREBO URB. EL PARRAL</t>
  </si>
  <si>
    <t>C.C PIAZZA, LOCAL 15 Y 16</t>
  </si>
  <si>
    <t>AV PRINCIPAL CC PARQUE AVILA NIVEL C-1</t>
  </si>
  <si>
    <t>LOCAL 3 URB TERRAZAS DEL AVILA CARACAS</t>
  </si>
  <si>
    <t>AV SOUBLETTE EDIF PARCELA 95 Y 96 MANZANA</t>
  </si>
  <si>
    <t>E PISO 0 LOCAL COMERCIAL URB MIRAMAR</t>
  </si>
  <si>
    <t>AV URDANETA ESQ LAS CARMELITAS TORRE</t>
  </si>
  <si>
    <t>FNCIERA PISO 22 OF VICEPRESID CARACAS</t>
  </si>
  <si>
    <t>AV.ALBERTO A.TORREALBA,C/C PROGRESO</t>
  </si>
  <si>
    <t>CC LOCATEL NIV-1,LOC-68 URB. JARD ALTO</t>
  </si>
  <si>
    <t>CALLE SANCHEZ CARRERO NORTE NRO.14</t>
  </si>
  <si>
    <t>EDF LUNA BELLA LOCAL PB</t>
  </si>
  <si>
    <t>CALLE 92 ENTRE AV 19 Y 20 CASA 12-78 SECTOR</t>
  </si>
  <si>
    <t>ENTRANDO POR LA ESTACION DE SERVICIOS MIRANDA</t>
  </si>
  <si>
    <t>AV MAÑONGO CC PATIO TRIGAL PLANTA NIVEL BAJA LOCAL N°400</t>
  </si>
  <si>
    <t>SECTOR S-4</t>
  </si>
  <si>
    <t>AV OCTAVIO VIANA VIA EL SOMBRERO LOCAL</t>
  </si>
  <si>
    <t>S/N, SECTOR ZONA INDUSTRIAL DEL IQUE</t>
  </si>
  <si>
    <t>AV EEUU CON CALLE ARGENTINA</t>
  </si>
  <si>
    <t>MANZANA 18 LOCAL PARCELA NRO 3</t>
  </si>
  <si>
    <t>16</t>
  </si>
  <si>
    <t>AV UNIVERSIDAD LOCAL ANEXO A/A</t>
  </si>
  <si>
    <t>ESTACION DE SERVICIO PARAMACAY</t>
  </si>
  <si>
    <t>AV 91 ENTRE CALLES 79G Y 79I</t>
  </si>
  <si>
    <t>LOCAL NRO 79G-71</t>
  </si>
  <si>
    <t>CLL PPAL RIVERAS DEL TORBES LOC.GALPON</t>
  </si>
  <si>
    <t>NRO.L-04,SECTOR BARRANCAS TARIBA</t>
  </si>
  <si>
    <t>08</t>
  </si>
  <si>
    <t>AV VENEZUELA EDIF TORRE BANAVIH PISO 3</t>
  </si>
  <si>
    <t>OF 3 URB EL ROSAL</t>
  </si>
  <si>
    <t>AV ANDRES BELLO</t>
  </si>
  <si>
    <t>CALLE 4 CON CALLE 5</t>
  </si>
  <si>
    <t>CALLE GUZMAN BLANCO CASA NRO 102-82</t>
  </si>
  <si>
    <t>SECTOR LOS COLORADOS VALENCIA VALENCIA</t>
  </si>
  <si>
    <t>AV PRINCIPAL DE SAN LUIS</t>
  </si>
  <si>
    <t>EDIF TORRE MAYUPAN PISO 1 OF 1-1</t>
  </si>
  <si>
    <t>04</t>
  </si>
  <si>
    <t>CALLE FINAL CALLE LAS DELIAS EDIF</t>
  </si>
  <si>
    <t>GALPON S/N PISO 2 LOCAL S/N SECTOR</t>
  </si>
  <si>
    <t>AV SUR 13 CRUZ DE CANDELARIA A MIGUELACHO</t>
  </si>
  <si>
    <t>EDIF CANDELARIA  PLAZA PISO PB LOCAL 1,2,3</t>
  </si>
  <si>
    <t>AV ANTONIO DE BERRIOS MANZANA 14</t>
  </si>
  <si>
    <t>LOC S/N EL POLLITO</t>
  </si>
  <si>
    <t>CTRA.VIEJA PETARE STA LUCIA, KM 5, ED.</t>
  </si>
  <si>
    <t>CM P-PB, OF CTRO CM, FILAS DE MARICHE</t>
  </si>
  <si>
    <t>CALLE 78 DR. PORTILLO CON AV. 3-F.</t>
  </si>
  <si>
    <t>CALLE UNV METROPOLITANA. EDF COLEGIO</t>
  </si>
  <si>
    <t>INTEGRAL EL AVILA PISO 1.</t>
  </si>
  <si>
    <t>AV FUERZAS ARMADAS, CALLE NORTE 7</t>
  </si>
  <si>
    <t>EDIF RES FLAMBOYAN PISO LOCAL PB</t>
  </si>
  <si>
    <t>05</t>
  </si>
  <si>
    <t>AV BOLIVAR OESTE LOCAL NRO 74</t>
  </si>
  <si>
    <t>SECTOR CENTRO MARACAY</t>
  </si>
  <si>
    <t>AV BARALT EDIF CARONI PISO PB LOCAL</t>
  </si>
  <si>
    <t>1502 URB EL SILENCIO</t>
  </si>
  <si>
    <t>CALLE 26 ENTRE CARRERAS 21 Y 22</t>
  </si>
  <si>
    <t>EDF C.C. CHALIKI</t>
  </si>
  <si>
    <t>AV. SAN MARTIN ENTRE AV SANTANDER Y CALLE 1</t>
  </si>
  <si>
    <t>EDIF TROPICANA PISO P.B LOCAL 2</t>
  </si>
  <si>
    <t>CALLE BELEN LOCAL NRO 08 SECTOR</t>
  </si>
  <si>
    <t>CENTRO DE SAN MATEO</t>
  </si>
  <si>
    <t>AV 20 ENTRE 28 Y 29 N° 28-87</t>
  </si>
  <si>
    <t>CARRERA 10 BIS GALPON LA GRAN PARADA</t>
  </si>
  <si>
    <t>LA CONCORDIA</t>
  </si>
  <si>
    <t>AV FUERZAS ARMADAS CON ESQ. CRUCESITA</t>
  </si>
  <si>
    <t>EDIF DOLAMIL PISO B LOCAL 1 Y 2</t>
  </si>
  <si>
    <t>CTRA NACIONAL VALENCIA-GUACARA</t>
  </si>
  <si>
    <t>LOCAL NRO C194- 3526 URB LAS</t>
  </si>
  <si>
    <t>CLLE 148 VIA PALITO BLANCO CC MERCOSUR</t>
  </si>
  <si>
    <t>NIVEL PB LOCAL A1-14 ZONA INDUSTRIAL</t>
  </si>
  <si>
    <t>AV CEMENTERIO LOCAL NRO S/N SECTOR</t>
  </si>
  <si>
    <t>POZO HONDO ENTRADA EL PINAL</t>
  </si>
  <si>
    <t>AV VARGAS ENTRE 22 Y 21 LOCAL 20-58</t>
  </si>
  <si>
    <t>SECTOR CENTRO BARQUISIMETO</t>
  </si>
  <si>
    <t>CR 21 ENTRE CALLES 30 Y 31</t>
  </si>
  <si>
    <t>CASA NRO 30-71</t>
  </si>
  <si>
    <t>COMERCIAL PRISMA 21,CA (COMERCIAL PRISMA 21,CA)</t>
  </si>
  <si>
    <t>AV.64-A,N° 137-06, ZONA INDUSTRIAL</t>
  </si>
  <si>
    <t>DETRÁS DE COLGATE</t>
  </si>
  <si>
    <t>AV FUERZAS ARMADAS ESQUINA DE CRUSESITA</t>
  </si>
  <si>
    <t>A SAN MIGUEL LOCAL  KISMET NRO A B SOTANO</t>
  </si>
  <si>
    <t>CR 21 ESQ CALLE 28 EDIF ARSENICO P-PB</t>
  </si>
  <si>
    <t>LOCAL S/N SEC. CENTRO</t>
  </si>
  <si>
    <t>AV  FUERZAS ARMADAS ESQ. SAN MIGUEL</t>
  </si>
  <si>
    <t>EDIF  GRANOR PISO PB LOCAL A Y B</t>
  </si>
  <si>
    <t>CALLE D ENTRE AV 2 Y AV 1 LOCAL S/N</t>
  </si>
  <si>
    <t>SECTOR ZONA INDUSTRIAL SANTA ANA DE</t>
  </si>
  <si>
    <t>AV. INTERC. GUARENAS GUATIRE</t>
  </si>
  <si>
    <t>CC NUEVA CASARAPA NIVEL PB LOCAL D-1</t>
  </si>
  <si>
    <t>CALLE PRINCIPAL EDIF GALPON B</t>
  </si>
  <si>
    <t>PISO PB LOCAL S/N</t>
  </si>
  <si>
    <t>AV 88, CENTRO CIUDAD COMERCIAL</t>
  </si>
  <si>
    <t>LOTE 25 LOCAL PARCELA 03 Y 08</t>
  </si>
  <si>
    <t>CALLE 10 LOCAL SANTINI NRO 6</t>
  </si>
  <si>
    <t>SECTOR CENTRO</t>
  </si>
  <si>
    <t>AV 3Y SAN MARTIN ENTRE CALLES 82B Y 83</t>
  </si>
  <si>
    <t>CC LOS PIRINEOS NIVEL 1 LOCAL 31 Y 32</t>
  </si>
  <si>
    <t>CALLE 137 N° 114-40 CC V AVENIDA</t>
  </si>
  <si>
    <t>NIVEL PLANTA LOCAL H-1</t>
  </si>
  <si>
    <t>AV LAS PALMAS ENTRE 4 TRANSVERSAL</t>
  </si>
  <si>
    <t>Y ROMULO GALLEGOS EDIF LAS PALMAS</t>
  </si>
  <si>
    <t>CALLE 71 ENTRE CALLES 15B Y 16</t>
  </si>
  <si>
    <t>(AV GUAJIRA) LOCAL NRO 15B-36</t>
  </si>
  <si>
    <t>CALLE SUCRE EDF NELLY PISO PB</t>
  </si>
  <si>
    <t>LOCAL 29 SECTOR CASCO CENTRAL</t>
  </si>
  <si>
    <t>02</t>
  </si>
  <si>
    <t>CALLE PEDRO MANRIQUE</t>
  </si>
  <si>
    <t>QTA TIBI NRO 1</t>
  </si>
  <si>
    <t>CR 2 GALPON NRO 4</t>
  </si>
  <si>
    <t>ZONA RIBERAS DEL TORBES.</t>
  </si>
  <si>
    <t>AV PRINCIPAL DE VALLE ARRIBA LOCAL PARCELA NRO</t>
  </si>
  <si>
    <t>C-6 Y C-4  ZONA INDUATRIAL LAS PLANADAS</t>
  </si>
  <si>
    <t>AV PROLONGACION ARAGUA LOCAL PARCELA</t>
  </si>
  <si>
    <t>80 SUR  SECTOR LA MORITA I</t>
  </si>
  <si>
    <t>CALLE NARANJILLO LOCAL NRO 1</t>
  </si>
  <si>
    <t>URB EL BOSQUE DE QUEBRADA</t>
  </si>
  <si>
    <t>AV JOSE ANTONIO ANZOATEGUI SENTIDO BARCELONA EL TIGRE</t>
  </si>
  <si>
    <t>LOCAL NRO N 6 SECTOR PARQUE INDUSTRIAL</t>
  </si>
  <si>
    <t>COMERCIALIZADORA VIRGEN DEL VALLE</t>
  </si>
  <si>
    <t>AV ESTE 2 EDIF CASA BLANCA PISO P1</t>
  </si>
  <si>
    <t>LOCAL P1 SECTOR LA CANDELARIA CARACAS</t>
  </si>
  <si>
    <t>AV 4TA TRANSVERSAL ENTRE 3RA Y 4TA</t>
  </si>
  <si>
    <t>AVENIDA QTA MAYA  URB LOS PALOS GRANDES</t>
  </si>
  <si>
    <t>CALLE COLEGIO AMERICANO EDIF CONJUNTO RESIDENCIAL</t>
  </si>
  <si>
    <t>EL NARANJAL PISO TORRE D APT CONJUNTO RESIDENCIAL</t>
  </si>
  <si>
    <t>ESQ PUENTE REPUBLICA EDIF PARQUE</t>
  </si>
  <si>
    <t>RES. LO CAOBOS, TORRE D PISO 7 APTO 72</t>
  </si>
  <si>
    <t>AV 9 LOCAL NRO 6 SECTOR EL BOLO</t>
  </si>
  <si>
    <t>VALERA TRUJILLO</t>
  </si>
  <si>
    <t>CALLE GUASDUALITO CASA NRO 04 URB TRINA</t>
  </si>
  <si>
    <t>CJHACIN SAN JUAN DE LOS MORROS GUARICO</t>
  </si>
  <si>
    <t>AV PPL DE LAS MERCEDES ENTRE MUCUCHIES</t>
  </si>
  <si>
    <t>Y MONTERREY EDIF ARIEDAM PISO 1 OF 101</t>
  </si>
  <si>
    <t>CALLE 10 ESQUINA AV 9 EDF DROLANCA</t>
  </si>
  <si>
    <t>PISO PB LOCAL 8-46 SECTOR LA INMACULADA</t>
  </si>
  <si>
    <t>CALLE MARINO EDF EL FAMOSO PISO PB</t>
  </si>
  <si>
    <t>LOC-30A Y 30B SECTOR CTRO DE SAN FELIX</t>
  </si>
  <si>
    <t>AV ELICE EDIF EBURON</t>
  </si>
  <si>
    <t>PISO PB LOCAL B</t>
  </si>
  <si>
    <t>CALLE C,C/TRANSV 6 CC 321 NIV-PB LOC</t>
  </si>
  <si>
    <t>GALPON Nº 7 ZONA PARCELAM.IND MATANZAS</t>
  </si>
  <si>
    <t>AV CHAMA QTA EL CARMEN</t>
  </si>
  <si>
    <t>URB COLINAS DE BELLO MONTE</t>
  </si>
  <si>
    <t>AV SUR 13 MIGUELACHO A TRACABORDO</t>
  </si>
  <si>
    <t>EDIF RES CANDELARIA PLAZA PISO P. BAJA</t>
  </si>
  <si>
    <t>CALLE FERGUS C/C TERCERA</t>
  </si>
  <si>
    <t>AVENIDA CASA NRO 2</t>
  </si>
  <si>
    <t>AV 10 DE DICIEMBRE CASA NRO 83 SECTOR</t>
  </si>
  <si>
    <t>CASCO CENTRAL MARACAY ARAGUA</t>
  </si>
  <si>
    <t>AV GARCI GONZALEZ DA SILVA CC CC</t>
  </si>
  <si>
    <t>INDUSTRIAL PB LOCAL 11-12 LA YAGUARA</t>
  </si>
  <si>
    <t>AV. ROTARIA EDF. METROMEDICA PISO 2 OF</t>
  </si>
  <si>
    <t>02 SECTOR LA CONCORDIA</t>
  </si>
  <si>
    <t>CALLES/N MANZANA 26 CASA NRO 11</t>
  </si>
  <si>
    <t>SECTOR UD-304, PARCELAMIENTO</t>
  </si>
  <si>
    <t>CALLE SUR 13 ENTRE LAS ESQUINAS DE MIGUELACHO</t>
  </si>
  <si>
    <t>Y CRUZ DE CANDELARIA EDIF SOSA PISO PB</t>
  </si>
  <si>
    <t>AV 2 LOCAL NRO 1 URB JOSE FELIX RIVAS</t>
  </si>
  <si>
    <t>SECTOR 2</t>
  </si>
  <si>
    <t>CALLE DEMOCRACIA ENTRE CALLE</t>
  </si>
  <si>
    <t>SAN RAFAEL Y PASAJE DEMOCRACIA</t>
  </si>
  <si>
    <t>CALLE MARIPA EDIF ELIANA MARINA PISO</t>
  </si>
  <si>
    <t>SEMI-SOTANO LOCAL S/N SECTOR UNARE</t>
  </si>
  <si>
    <t>CALLE 27 ENTRE AVENIDA ALIANZA Y AVENIDA LIBERTADOR EDIF</t>
  </si>
  <si>
    <t>MONTE CARMELO PISO PB LOCAL 03 Y 04 SECTOR CENTRO</t>
  </si>
  <si>
    <t>CALLE 78 y 79 LOS OLIVOS CC LOS OLIVOS</t>
  </si>
  <si>
    <t>PLAZA NIVEL PB LOCAL 1 URB LOS OLIVOS</t>
  </si>
  <si>
    <t>CALLE CAURIMARE, RAMAL 6 EDIF RIO FRIO PISO 6 APT 61 URB</t>
  </si>
  <si>
    <t>COLINAS DE BELLO MONTE</t>
  </si>
  <si>
    <t>10</t>
  </si>
  <si>
    <t>CR 2 GALPON LOCAL NRO 1-33</t>
  </si>
  <si>
    <t>SECTOR PASAJE ALTAMIRA</t>
  </si>
  <si>
    <t>CALLE B CASA PARCELA R-34 Y R-35 ZONA</t>
  </si>
  <si>
    <t>INDUSTRIAL LAS TEJERIAS ARAGUA</t>
  </si>
  <si>
    <t>19</t>
  </si>
  <si>
    <t>AV. 24 DE JULIO, CASA N 21,</t>
  </si>
  <si>
    <t>CASCO HISTÓRICO</t>
  </si>
  <si>
    <t>AV PASEO ERASO URB LAS MERCEDES</t>
  </si>
  <si>
    <t>EDIFICIO TAMANACO PISO 3 OFC 3</t>
  </si>
  <si>
    <t>CALLE VARGAS LOCAL NRO 25</t>
  </si>
  <si>
    <t>AV DON DIEGO CISNEROS EDIF MONACA</t>
  </si>
  <si>
    <t>PISO PB LOCAL AREA COMERCIAL LOCAL "B"</t>
  </si>
  <si>
    <t>AV FUERZAS ARMADAS CON CALLE ANDRES BELLO</t>
  </si>
  <si>
    <t>CC CCENTRO INDUSTRIAL BARCELONA</t>
  </si>
  <si>
    <t>CALLE PRINCIPAL</t>
  </si>
  <si>
    <t>EDIF TORRE B PISO 1 OF 12</t>
  </si>
  <si>
    <t>AV PASEO CARONI</t>
  </si>
  <si>
    <t>LOCAL PARCELA NRO 281-02-08</t>
  </si>
  <si>
    <t>CALLE BERMUDEZ</t>
  </si>
  <si>
    <t>CASA NRO 87</t>
  </si>
  <si>
    <t>CALLE GUARAGUAO</t>
  </si>
  <si>
    <t>EDIF CENTRO MAZZONICO PISO P.B</t>
  </si>
  <si>
    <t>AV FLORENCIO JIMENEZ CON CALLE 16</t>
  </si>
  <si>
    <t>LOCAL NRO S/N BARRIO PUEBLO NUEVO</t>
  </si>
  <si>
    <t>AV 02 CC CENTRO EMPRESARIAL</t>
  </si>
  <si>
    <t>CEDIMAR GALPON NIVEL 15 LOCAL 15</t>
  </si>
  <si>
    <t>AV SALOM NRO 479</t>
  </si>
  <si>
    <t>URB RESIDENCIAS CUMBOTO</t>
  </si>
  <si>
    <t>NACIONAL - CUENTAS CLAVE</t>
  </si>
  <si>
    <t>AV PRINCIPAL 321 CC INDUSTRIAL RIO ARAUCA</t>
  </si>
  <si>
    <t>NIVEL N LOCAL GALPON 6 ZONA INDUSTRIAL 321,</t>
  </si>
  <si>
    <t>AV PRINCIPAL LOCAL NRO S/N</t>
  </si>
  <si>
    <t>SECTOR LA CRUZ DE LA PALOMA</t>
  </si>
  <si>
    <t>AV 91 LOCAL NRO 79E-152</t>
  </si>
  <si>
    <t>BARRIO LIBERTADOR</t>
  </si>
  <si>
    <t>CALLE 96J LOCAL N° 35-115 SECTOR LOS</t>
  </si>
  <si>
    <t>CLAVELES MARACAIBO ZULIA</t>
  </si>
  <si>
    <t>AV 20 CASA NRO 69-93 SECTOR PARAISO</t>
  </si>
  <si>
    <t>MARACAIBO ZULIA</t>
  </si>
  <si>
    <t>AV. AV- PRINCIPAL DE LA URBANIZACION MACARACUAY</t>
  </si>
  <si>
    <t>QTA. NORMAGUS PB OFICINA 3 NRO 3</t>
  </si>
  <si>
    <t>CALLE 6 LOCAL PARCELA 28-07</t>
  </si>
  <si>
    <t>NRO GALPON 1 ZONA NDUSTRIAL</t>
  </si>
  <si>
    <t>AV JOSE ANTONIO ANZOATEGUI</t>
  </si>
  <si>
    <t>CC RIO NEVERI NIVEL UNICO LOCAL 6 Y 7</t>
  </si>
  <si>
    <t>CALLE 65, LOCAL No. 98C-107 No.107,</t>
  </si>
  <si>
    <t>SECTOR LOS OLIVOS.</t>
  </si>
  <si>
    <t>CALLE MANZANA 12</t>
  </si>
  <si>
    <t>LOCAL NRO 02</t>
  </si>
  <si>
    <t>CALLE 5 ENTRE CARRERAS 2 Y3</t>
  </si>
  <si>
    <t>CASA NRO S/N</t>
  </si>
  <si>
    <t>AV. INTERCOMUNAL JORGE RODRIGUEZ</t>
  </si>
  <si>
    <t>CC. CRISTAL PLAZA NIVEL 2 LOCAL P2-11</t>
  </si>
  <si>
    <t>CALLE 6 CON CALLE 3 LOCAL GALPÓN</t>
  </si>
  <si>
    <t>INDUSTRIAL N° A2 URB LOS PINOS</t>
  </si>
  <si>
    <t>CTRA VIEJA LAS MINAS DE BARUTA,</t>
  </si>
  <si>
    <t>ZONA IND. LA NAYA CASA NRO 201</t>
  </si>
  <si>
    <t>AV LA LINEA EDIF CENTRO EMPRESARIAL</t>
  </si>
  <si>
    <t>RYOPART PISO MEZZANINA LOCAL MEZZANINA</t>
  </si>
  <si>
    <t>CALLE LA ANUNCIACION QTA LR-CID</t>
  </si>
  <si>
    <t>URB LA ANUNCIACION</t>
  </si>
  <si>
    <t>AV PPAL QTA MUK LOS GUAYABITOS BARUTA</t>
  </si>
  <si>
    <t>AV PRINCIPAL CENTRO EMPRESARIAL</t>
  </si>
  <si>
    <t>OLIMPOS GALPON NRO 4 URB TURMERO</t>
  </si>
  <si>
    <t>ESQ EL PUENTE YAÑEZ A TRACABORDO</t>
  </si>
  <si>
    <t>EDIF DILLON PISO P.B LOCAL 4</t>
  </si>
  <si>
    <t>CTRA PANAMERICANA KILOMETRO 14</t>
  </si>
  <si>
    <t>EDIF COMPLEJO COMERCIAL GD PISO SOTANO</t>
  </si>
  <si>
    <t>AV. CENTENARIO CON CALLE AYACUCHO</t>
  </si>
  <si>
    <t>EDF CENTENARIO P 1 OF 03</t>
  </si>
  <si>
    <t>CALLE INTER DE ANTIMANO</t>
  </si>
  <si>
    <t>LOCAL D AKIO NRO 3</t>
  </si>
  <si>
    <t>CR 6 CASA NRO 5-18 SECTOR PALMIRA</t>
  </si>
  <si>
    <t>CALLE GUASDALITO CASA NRO 04</t>
  </si>
  <si>
    <t>URB TRINA CHACIN</t>
  </si>
  <si>
    <t>CALLE 3-B, EDIF. COMINDÚ, PISO PB</t>
  </si>
  <si>
    <t>LOCAL A URB LA URBINA</t>
  </si>
  <si>
    <t>AV PROLONGACION PASEO COLON EDIF CURAZAO PISO 1</t>
  </si>
  <si>
    <t>APT C-18  CONJUNTO RESIDENCIAL LA OTRA BANDA</t>
  </si>
  <si>
    <t>CALLE RAMON ALFONZO BLANCO CON CALLE</t>
  </si>
  <si>
    <t>RIVAS LOCAL CLINICA VETERINARIA</t>
  </si>
  <si>
    <t>CTRA PANAMERICANA LOCAL N° S/N</t>
  </si>
  <si>
    <t>SECTOR SANTA ELENA DE ARENALES.</t>
  </si>
  <si>
    <t>CALLE VICENTE MARCANO LOCAL NRO 9005</t>
  </si>
  <si>
    <t>NRO P.B. SECTOR PALGUARIME</t>
  </si>
  <si>
    <t>AV CARLOS GIFFONI CON AV CEMENTERIO CC</t>
  </si>
  <si>
    <t>GIL-ROB NIVEL PB LOCAL 5 ZONA INDT III</t>
  </si>
  <si>
    <t>AV JORGE RODRIGUEZ EDIF PARANDINI PISO PB</t>
  </si>
  <si>
    <t>LOCAL 01 SECTOR BARRIO SUCRE</t>
  </si>
  <si>
    <t>CALLE 6 CON CALLE 4 MZA 28</t>
  </si>
  <si>
    <t>PARCELA 28-06 Nº2 ZONA IND LOS PINOS</t>
  </si>
  <si>
    <t>CR 5 ENTRE CALLE 1Y 2</t>
  </si>
  <si>
    <t>CASA 1-100</t>
  </si>
  <si>
    <t>AV ESTE-OESTE 2 PARCELA</t>
  </si>
  <si>
    <t>65 - A GALPON NRO B</t>
  </si>
  <si>
    <t>ESQ HORNO NEGRO A RIO</t>
  </si>
  <si>
    <t>EDIF 64 PISO P.B LOCAL S/N</t>
  </si>
  <si>
    <t>AV LLANO ADENTRO EDIF PROYECTO DE UNIDADES</t>
  </si>
  <si>
    <t>DE ALMACENAMIENTO AS PISO 1 LOCAL 4</t>
  </si>
  <si>
    <t>AV LAS INDUSTRIAS LOCAL GALPON NRO 21</t>
  </si>
  <si>
    <t>ZONA INDUSTRIAL SAN LUIS PARQUE</t>
  </si>
  <si>
    <t>CALLE A LOCAL GALPON NRO 30</t>
  </si>
  <si>
    <t>ZONA INDUSTRIAL DE PUENTE REAL</t>
  </si>
  <si>
    <t>CALLE 300 CON CALLE 600</t>
  </si>
  <si>
    <t>EDIF  MORGRAC PISO P.B LOCAL 2</t>
  </si>
  <si>
    <t>CALLE  PRINCIPAL DE SANTA TERESA</t>
  </si>
  <si>
    <t>LOCAL GALPON NRO 1-A</t>
  </si>
  <si>
    <t>AV 19 LOCAL NRO 83/178 SECTOR PARAISO</t>
  </si>
  <si>
    <t>CALLE 7</t>
  </si>
  <si>
    <t>LOCAL NRO SN</t>
  </si>
  <si>
    <t>AV. TERESA DE LA PARRA URBANIZACION</t>
  </si>
  <si>
    <t>STA MONICA EDIFICIO CASTILLO P.B.</t>
  </si>
  <si>
    <t>AV ALAMO CON CALLE ISABEL LA CATOLICA EDIF TAGUAPIRE PISO PB</t>
  </si>
  <si>
    <t>LOCAL 1 URB MACUTO  VARGAS</t>
  </si>
  <si>
    <t>CALLE PAEZ ENTRE AV MOHEDANO Y</t>
  </si>
  <si>
    <t>CALLE CECILIO ACOSTA EDIF ALFATERNA PISO PB</t>
  </si>
  <si>
    <t>CALLE S/N EDIF S/N PISO S/N LOCAL</t>
  </si>
  <si>
    <t>GALPON 1 URB COMERCIO INDUSTRIAL</t>
  </si>
  <si>
    <t>CALLE 3 LOCAL PARCELAS NRO 26 Y 28</t>
  </si>
  <si>
    <t>ZONA INDUSTRIAL BARBACOA</t>
  </si>
  <si>
    <t>CALLE PILAR PELGRON CASA N°153-1 URB</t>
  </si>
  <si>
    <t>EL PIÑONAL</t>
  </si>
  <si>
    <t>AV MICHELENA C/C CALLE NORTE-SUR</t>
  </si>
  <si>
    <t>LOCAL NRO 91-50</t>
  </si>
  <si>
    <t>SILLACA, C.A</t>
  </si>
  <si>
    <t>AV CORO EDIF RESIDENCIAS EL CUJI</t>
  </si>
  <si>
    <t>PISO PB LOCAL N° 2 SECTOR LAS MARGARITAS</t>
  </si>
  <si>
    <t>AV PRINCIPAL LOS MESONES LOCAL GALPON</t>
  </si>
  <si>
    <t>NRO 3 SECTOR</t>
  </si>
  <si>
    <t>AV 2DA CON QUINTA TRANSVERSAL</t>
  </si>
  <si>
    <t>EDIF PONCE &amp; BENZO PISO MEZZANINA OF 1</t>
  </si>
  <si>
    <t>AV 71 LOCAL GALPON NRO 97-200B</t>
  </si>
  <si>
    <t>URB INDUSTRIAL CASTILLITO</t>
  </si>
  <si>
    <t>AV MANUEL PIAR.MANZANA NRO.35;PARCELA NRO.01 LOCAL NRO S/N</t>
  </si>
  <si>
    <t>ZONA BELLA VISTA CIUDAD GUAYANA BOLIVAR ZONA POSTAL 8051</t>
  </si>
  <si>
    <t>CALLE PAEZ CC GUACARA NIVEL PB LOCAL</t>
  </si>
  <si>
    <t>L-71 SECTOR GUACARA</t>
  </si>
  <si>
    <t>AV PRINCIPAL DE LOS CORTIJOS DE LOURDES</t>
  </si>
  <si>
    <t>LOCAL MINI DEPOSITO PB  NRO 3</t>
  </si>
  <si>
    <t>AV MIRANDA LOCAL NRO SN</t>
  </si>
  <si>
    <t>CALLE URDANETA CRUCE CON CALLE VALENCIA</t>
  </si>
  <si>
    <t>LOCAL NRO EDIFICIO 14-16</t>
  </si>
  <si>
    <t>AV. BELLAS ARTES LOS CHAGUARAMOS</t>
  </si>
  <si>
    <t>CR 13 CON CALLE 13</t>
  </si>
  <si>
    <t>CASA NRO 13-15</t>
  </si>
  <si>
    <t>CTRA PETARE SANTA LUCIA KM 3 CALLE 1</t>
  </si>
  <si>
    <t>LOCAL S/N SECTOR ZONA IND EL LIMONCITO</t>
  </si>
  <si>
    <t>AV 28 CC RODRIGUEZ NIVEL PB LOCAL 4</t>
  </si>
  <si>
    <t>SECTOR LA LIMPIA MARACAIBO ZULIA</t>
  </si>
  <si>
    <t>CALLE LAS DELICIAS EDIF PARK SAIDE PISO SOTANO G APT 1</t>
  </si>
  <si>
    <t>URB SABANA GRANDE</t>
  </si>
  <si>
    <t>CALLE CHIRGUA MANZANA P31 CASA PARCELA</t>
  </si>
  <si>
    <t>N°14 PARQUE AGRINCO LAS NARANJAS</t>
  </si>
  <si>
    <t>AV VZLA ENTRE CALLE 15/16 CC TAWIL</t>
  </si>
  <si>
    <t>NIVEL PB L-4. SEC. ESTE BQTO.</t>
  </si>
  <si>
    <t>AV BOLIVAR Y MIRANDA</t>
  </si>
  <si>
    <t>EDIF TORRE SINDONI PISO PB</t>
  </si>
  <si>
    <t>CALLE CALLE 10 MANZANA B8 EDIF VEPICA II</t>
  </si>
  <si>
    <t>PISO 3 LOCAL TERCERA PLANTA</t>
  </si>
  <si>
    <t>CALLE LOS PINOS LOCAL NRO C1</t>
  </si>
  <si>
    <t>SECTOR EL MANZANO BAJO</t>
  </si>
  <si>
    <t>CALLE COLOMBIA EDIF FARMO NO.99-53</t>
  </si>
  <si>
    <t>PISO PB OF COMERCIAL SECTOR CATEDRAL</t>
  </si>
  <si>
    <t>AV CRUZ PAREDES ENTRE AVENIDA MONTILLA Y OLMEDILLA CC PASEO</t>
  </si>
  <si>
    <t>CENTER NIVEL PB LOCAL 6 SECTOR CENTRO BARINAS BARINAS</t>
  </si>
  <si>
    <t>CR 22 CON PASAJE ACUEDUCTO</t>
  </si>
  <si>
    <t>EDIF CENTRAL PISO 2 LOCAL1 BARRIO OBRERO</t>
  </si>
  <si>
    <t>AV PRINCIPAL DE BOLEITA</t>
  </si>
  <si>
    <t>CALLE LA ORQUIDEA LOCAL NRO 8</t>
  </si>
  <si>
    <t>SECTOR PIO X URBANIZACION LA PEDREGOSA</t>
  </si>
  <si>
    <t>DROGUERIA CER COMPAÑIA ANÓNIMA (DROCERCA, C.A)</t>
  </si>
  <si>
    <t>CALLEJON LA PAPELERA ZONA INDUSTRIAL</t>
  </si>
  <si>
    <t>LA HAMACA LOC S/N</t>
  </si>
  <si>
    <t>AV GUAJIRA MARACAIBO SECTOR CANCHANCHA</t>
  </si>
  <si>
    <t>AV RAUL LEONI ZONA INDU. LOS MONTONES</t>
  </si>
  <si>
    <t>GALPON S/N</t>
  </si>
  <si>
    <t>CTRA H LOCAL NRO S/N SECTOR H-5</t>
  </si>
  <si>
    <t>CALLE SAN CARLOS CASA NRO C-18 URB LOS</t>
  </si>
  <si>
    <t>JARDINES BARCELONA BARCELONA</t>
  </si>
  <si>
    <t>CALLE 100 SABANETA CC AEROPUERTO</t>
  </si>
  <si>
    <t>NIVEL P/A L-1 SECTOR SABANETA</t>
  </si>
  <si>
    <t>AV INTERCOMUNAL DE ANTIMANO</t>
  </si>
  <si>
    <t>C/C 3 CARAPA EDIF DDO PISO PB</t>
  </si>
  <si>
    <t>CALLE C CON TRANSVERSAL 6 CC 321  PB</t>
  </si>
  <si>
    <t>LOCAL GALPON NRO 7 ZONA PARCELAMIENTO</t>
  </si>
  <si>
    <t>AV VALENCIA</t>
  </si>
  <si>
    <t>CC PROF. Y RESD. BAYONA NIVEL PB LOCAL 16-17</t>
  </si>
  <si>
    <t>CALLE CALLE RONDON ENTRE ANZOATEGUI Y SOUBLETTE</t>
  </si>
  <si>
    <t>CASA NRO 104-78</t>
  </si>
  <si>
    <t>CALLE ALTAGRACIA ENTRE BOLIVAR Y COLOMBIA</t>
  </si>
  <si>
    <t>LOCAL NRO 1 SECTOR CENTRO</t>
  </si>
  <si>
    <t>CTRA EL MOJAN</t>
  </si>
  <si>
    <t>CC FLORIDA OUTLET NIVEL PB LOCAL 20</t>
  </si>
  <si>
    <t>AV SIEGERT EDIF DROMEPHAR PISO PB</t>
  </si>
  <si>
    <t>LOCAL 01 SECTOR PLAZA PQUIA CATEDRAL</t>
  </si>
  <si>
    <t>AV ESPAÑA CC DON LEON NIVEL PB</t>
  </si>
  <si>
    <t>LOCAL A-1 SECTOR PUEBLO NUEVO NORTE</t>
  </si>
  <si>
    <t>AV LIBERTADOR</t>
  </si>
  <si>
    <t>CC EL RECREO NIVEL 2 LOCAL 2-66</t>
  </si>
  <si>
    <t>CALLE NO INDICA MANZANA N38</t>
  </si>
  <si>
    <t>CASA PARCELA NRO 22</t>
  </si>
  <si>
    <t>AV ALFREDO BRICEÑO PAREDES EDIF COMERCIAL SIGNADO NRO 18</t>
  </si>
  <si>
    <t>PISO PB LOCAL 18PB, 18P1, 18P2 ZONA INDUSTRIAL RAMON EDUARDO</t>
  </si>
  <si>
    <t>AV FRANCISCO DE MIRANDA LOCAL NRO</t>
  </si>
  <si>
    <t>116 SECTOR PUEBLO NUEVO SUR</t>
  </si>
  <si>
    <t>CALLE 1-2 EDF CENTRO CYANAMID PISO 3</t>
  </si>
  <si>
    <t>OF 34-2 y 34-3 SECTOR PARROQUIA SUCRE</t>
  </si>
  <si>
    <t>CALLE  0 TAMANACO</t>
  </si>
  <si>
    <t>AV 17 EDIF GALPON 1 PISO - LOCAL Nª258 SECTOR LOS HATICOS</t>
  </si>
  <si>
    <t>CALLE 10 EDIF CENTRO INDUSTRIAL MARTINISI</t>
  </si>
  <si>
    <t>PISO 1 OF-1-A URB LA URBINA</t>
  </si>
  <si>
    <t>CALLE LOPEZ ENTRE AV. DIAZ MORENO</t>
  </si>
  <si>
    <t>Y AV. MONTES DE OCA LOCAL NRO 101-90</t>
  </si>
  <si>
    <t>CR 13 ZONA INDUSTRIAL</t>
  </si>
  <si>
    <t>1 LOCAL 2 SECTOR LAS CANARIAS</t>
  </si>
  <si>
    <t>C/ 3-A,D/LA ZONA 4,EDF.TORRE DEL ESTE</t>
  </si>
  <si>
    <t>PISO PB-2-4-5,OF-TODAS, LA URBINA SUR</t>
  </si>
  <si>
    <t>DROGUERIA FARVENCA, C.A.</t>
  </si>
  <si>
    <t>ESQ DE MARRON A CUJI EDIF BROADWAY</t>
  </si>
  <si>
    <t>PISO 4 LOCAL UNICO SECTOR LA HOYADA</t>
  </si>
  <si>
    <t>AV REPUBLICA LOCAL 5</t>
  </si>
  <si>
    <t>SECTOR PLAZA LAS BANDERAS</t>
  </si>
  <si>
    <t>AV VENEZUELA CON CALLE NEUCHATEL</t>
  </si>
  <si>
    <t>CASA NRO 133 URB ALTO BARINAS SUR</t>
  </si>
  <si>
    <t>CALLE ADOLFO CHATAING</t>
  </si>
  <si>
    <t>CASA RANCHO DE DIEGO NRO S/N</t>
  </si>
  <si>
    <t>CALLE D MANZANA D LOCAL 122-A OFICINA A URB PORTUARIA</t>
  </si>
  <si>
    <t>CALLE ACOSTA Nº 52 EDIF HAIDEE PISO</t>
  </si>
  <si>
    <t>P/B LOCAL 04 SECTOR CENTRO</t>
  </si>
  <si>
    <t>AV MAÑONGO C/C AVENIDA FEO</t>
  </si>
  <si>
    <t>LA CRUZ CC VIA VENETO NIVEL VENECIA</t>
  </si>
  <si>
    <t>AV ERASO EDF. CTRO PROF.SAN BERNARDINO</t>
  </si>
  <si>
    <t>PISO PB LOCAL 2 URB SAN BERNARDINO</t>
  </si>
  <si>
    <t>AV AVENIDA LUIS DEL VALLE GARCIA ANTIGUA CARRERA 9-A</t>
  </si>
  <si>
    <t>EDIF CENTRO EMPRESARIAL NUEVA ESPARTA PISO 1ERO</t>
  </si>
  <si>
    <t>AV CARACAS CC AUTANA NIVEL PB LOC 1</t>
  </si>
  <si>
    <t>ZONA INDUSTRIAL LOS PINOS</t>
  </si>
  <si>
    <t>CTRA PANAMERICANA EDIF DON PABLO PISO P/B LOCAL 01 SECTOR</t>
  </si>
  <si>
    <t>PATIECITOS</t>
  </si>
  <si>
    <t>CALLE19 ENTRE CARRERA 21 Y 22</t>
  </si>
  <si>
    <t>LOCAL 32-21 ZONA BARQUISIMETO.</t>
  </si>
  <si>
    <t>CALLE EL MUEQUE LOCAL NRO 35-38 OF 2 ZONA INDUSTRIAL</t>
  </si>
  <si>
    <t>DE PARACOTOS</t>
  </si>
  <si>
    <t>CALLE 14, ESQUINA LOCAL NRO 04</t>
  </si>
  <si>
    <t>SECTOR MONSEÑOR</t>
  </si>
  <si>
    <t>CALLE 20 ENTRE AVDAS 9 Y 10 CASA 9-67</t>
  </si>
  <si>
    <t>BARRIO SIERRA MAESTRA</t>
  </si>
  <si>
    <t>V 58 CC PALACIO DE EVENTOS NIVEL 1 LOCAL LOCALES M-8-A</t>
  </si>
  <si>
    <t>Y M-8-B SECTOR CIRCUNVALACION N° 2</t>
  </si>
  <si>
    <t>AV ORINICO N°17 EDIF VALLECITO</t>
  </si>
  <si>
    <t>PISO PB LOCAL DROGUERIA MEDICA</t>
  </si>
  <si>
    <t>CALLE 3 A EDIF TORRE EXPRESS PISO 07</t>
  </si>
  <si>
    <t>OF 7 A URB LA URBINA CARACAS PETARE</t>
  </si>
  <si>
    <t>CALLE ORINOCO AV INTERC SANTIAGO</t>
  </si>
  <si>
    <t>MARIÑO CASA NRO 35 URB CESAR R</t>
  </si>
  <si>
    <t>AV FUERZAS ARMADAS</t>
  </si>
  <si>
    <t>EDIF CENTRO CLINICO LA ESPERANZA PISO OF4-2 3-6</t>
  </si>
  <si>
    <t>CALLE SEXTA TRANSVERSAL</t>
  </si>
  <si>
    <t>MANZANA B-1 LOS ROSALES</t>
  </si>
  <si>
    <t>AV PRINCIPAL DE LA URB, LOS CORTIJOS DE LOURDES</t>
  </si>
  <si>
    <t>EDIF CENTRO EMPRESARIAL BRAVASOL PISO 3 OF 3-A</t>
  </si>
  <si>
    <t>AV LOS MEDANOS E/BUCHIVACOA Y C/AURORA</t>
  </si>
  <si>
    <t>LOC-S/N SCTOR CHIMPIRE STA ANA DE CORO</t>
  </si>
  <si>
    <t>AV ALIRIO UGARTE PELAYO EDIF CENTRO</t>
  </si>
  <si>
    <t>PROFESIONAL DAVIS PISO PB LOCAL 1 Y 2</t>
  </si>
  <si>
    <t>CALLE 1ERA ZONA INDUSTRIAL LOS CUROS</t>
  </si>
  <si>
    <t>GALPON NRO B-13 SECTOR ZONA INDUSTRIAL</t>
  </si>
  <si>
    <t>AV. LOS PROCERES NRO. 0-47</t>
  </si>
  <si>
    <t>SECTOR LA PEDREGOSA</t>
  </si>
  <si>
    <t>AV URDANETA CON CALLE BONPLAND CC</t>
  </si>
  <si>
    <t>PROFESIONAL EL QUIJOTE URB EL ENCANTO</t>
  </si>
  <si>
    <t>AV LIBERTADOR LOCAL GALPON 3 NRO F60</t>
  </si>
  <si>
    <t>SECTOR LAS LOMAS</t>
  </si>
  <si>
    <t>ZONA IND. III CARRERA 3 CON CALLE 3</t>
  </si>
  <si>
    <t>EDIF. DROGUERIA NENA</t>
  </si>
  <si>
    <t>AV 97 C CALLE PUERTO CABELLO CONJ RES</t>
  </si>
  <si>
    <t>LAS AMERICAS LOCAL 2 SECTOR CASCO</t>
  </si>
  <si>
    <t>AV GARCI GONZALEZ DA SILVA EDIF C.C.I.SAMA</t>
  </si>
  <si>
    <t>NIVEL PB PISO PB LOCAL 11 Y 12 URB LA YAGUARA</t>
  </si>
  <si>
    <t>CALLE USLAR 149 CC CONCEPTO</t>
  </si>
  <si>
    <t>LA VIÑA NIVEL 3 LOCAL 3-17</t>
  </si>
  <si>
    <t>CALLE 148 LOCAL NRO 1 SECTOR ZONA INDUSTRIAL</t>
  </si>
  <si>
    <t>SEGUNDA ETAPA SUR AMERICA</t>
  </si>
  <si>
    <t>CALLE 157 EDIFICIO LA SALINA CASA</t>
  </si>
  <si>
    <t>NRO 99-20 URB EL RECREO VALENCIA</t>
  </si>
  <si>
    <t>CALLE 3, LOC GALPON N° 1-54,</t>
  </si>
  <si>
    <t>SECTOR BARRIO PARAISO PUEBLO NUEVO</t>
  </si>
  <si>
    <t>CALLE VARGAS, EDIFICIO RUSEGAL, PISO 2 Y 3.</t>
  </si>
  <si>
    <t>URBANIZACIÓN BOLEITA NORTE, CARACAS, MIRANDA.</t>
  </si>
  <si>
    <t>CALLE 3-A EDIF EXPRESS</t>
  </si>
  <si>
    <t>PISO 7 OF 7-E URB LA URBINA</t>
  </si>
  <si>
    <t>AV EL LLANERO ESQUINA CALLE 6 EDIF CHAHINE</t>
  </si>
  <si>
    <t>PISO PLATA BAJA LOCAL 1 SECTOR CENTRO</t>
  </si>
  <si>
    <t>CALLE 6 ENTRE CRAS 5 Y 6 EDIF GALPON</t>
  </si>
  <si>
    <t>PISO PB PARCELA 106 URB INDUSTRIAL N°2</t>
  </si>
  <si>
    <t>CALLE D N°88-175 CASA APARTAMENTO</t>
  </si>
  <si>
    <t>NRO 1 URB LA QUIZANDA</t>
  </si>
  <si>
    <t>CR 3 PARCELA 7 MANZANA A</t>
  </si>
  <si>
    <t>QTA CELESTE NRO AC-18</t>
  </si>
  <si>
    <t>AV CARABOBO CASA S/N  NRO PB SECTOR EL</t>
  </si>
  <si>
    <t>GUARIO CANTAURA ANZOATEGUI</t>
  </si>
  <si>
    <t>CALLE 19 NORTE CASA NRO S/N URB</t>
  </si>
  <si>
    <t>FRANCISCO DE MIRANDA EL TIGRE</t>
  </si>
  <si>
    <t>AV88(AVENIDA ESTE-OESTE4) LOCAL CONJUNTO INDUSTRIAL IRON</t>
  </si>
  <si>
    <t>CHAIRS DE VENEZUELA NRO GALPON 4 LOCAL</t>
  </si>
  <si>
    <t>CR 12 ENTRE CALLES 9 Y 10</t>
  </si>
  <si>
    <t>LOCAL NRO 12-12 LOCAL 01 PISO 01</t>
  </si>
  <si>
    <t>AV FERRERO TAMAYO CASA NRO 0-224</t>
  </si>
  <si>
    <t>ZONA AV. FERRERO TAMAYO SAN CRISTOBAL</t>
  </si>
  <si>
    <t>CALLE 1 LOCAL PARCELA MGI Y MGII URB ZONA INDUSTRIAL</t>
  </si>
  <si>
    <t>CASTILLETE LOS ARALES</t>
  </si>
  <si>
    <t>AV CARLOS GIFFONI CC ITC NIVEL PB</t>
  </si>
  <si>
    <t>LOCAL 04. ZONA INDUSTRIAL III</t>
  </si>
  <si>
    <t>AV ORINOCO ENTRE CALLE 15A Y CARRERA 17</t>
  </si>
  <si>
    <t>LOCAL NRO 122 SECTOR</t>
  </si>
  <si>
    <t>AV ATAMAICA CASA 110 URB LA MARACAYA</t>
  </si>
  <si>
    <t>MARACAY ARAGUA</t>
  </si>
  <si>
    <t>CALLE 83 CASA NRO 28-16</t>
  </si>
  <si>
    <t>SECTOR SANTA MARIA</t>
  </si>
  <si>
    <t>CALLE MONAGAS #9 EDIF DROSUMECA</t>
  </si>
  <si>
    <t>PISO 01 OF 01 SECTOR CENTRO MATURIN</t>
  </si>
  <si>
    <t>CALLE INTERA CASA NRO199 URB GUAYACAN</t>
  </si>
  <si>
    <t>2. CONJ RESD. TERRAZAS DEL NORTE</t>
  </si>
  <si>
    <t>AV PPAL DE LECHERÍA EDIF TORRE</t>
  </si>
  <si>
    <t>AVIOR PISO 3 OFIC 3.2</t>
  </si>
  <si>
    <t>AV PRINCIPAL COLINAS DEL TORBES LOCAL</t>
  </si>
  <si>
    <t>NRO 4-B SECTOR LA CONCORDIA</t>
  </si>
  <si>
    <t>AV URDANETA, ESQ. DE PUNCERES A</t>
  </si>
  <si>
    <t>PLAZA ESPAÑA EDIF ASTRA PISO 1</t>
  </si>
  <si>
    <t>AV GRAN MARISCAL LOCAL NRO 09</t>
  </si>
  <si>
    <t>SECTOR CENTRO COMERCIAL</t>
  </si>
  <si>
    <t>AV CIRCUNVALACION CC POLIGONO INDUSTRIAL</t>
  </si>
  <si>
    <t>NIVEL 2 LOCAL 8 URB LA ISABELICA</t>
  </si>
  <si>
    <t>CALLE 11 EDIF ORION P-2 OF UNICA</t>
  </si>
  <si>
    <t>ZONA INDUSTRIAL. LA URBINA</t>
  </si>
  <si>
    <t>CTRA LOS CARACAS OSMA LOCAL S/N</t>
  </si>
  <si>
    <t>SECTOR CAÑAVERAL OSMA-CHAGUACHAGUA</t>
  </si>
  <si>
    <t>AV MIGUEL ANGEL ENTRE CALLE DON BOSCO</t>
  </si>
  <si>
    <t>Y ALEJANDRI EDFI GUNITA PISO PB LOCAL A</t>
  </si>
  <si>
    <t>AV INTERCOMUNAL L-PARCELA 15 GALPON</t>
  </si>
  <si>
    <t>N°14 ZONA INDUSTRIAL LA PROVIDENCIA</t>
  </si>
  <si>
    <t>CTRA NACIONAL SAN CRISTOBAL TRONCAL 5</t>
  </si>
  <si>
    <t>CC PARQUE INDUSTRIAL I NIVEL P/B GALPONES T-05, T-10,T-11</t>
  </si>
  <si>
    <t>AV PPAL DE LOS RUICES EDIF HILOCENTRO</t>
  </si>
  <si>
    <t>PISO PB LOCAL PB URB INDUSTRIAL</t>
  </si>
  <si>
    <t>CRA 5 ENTRE CALLE 4 Y 5 PARCELA 119</t>
  </si>
  <si>
    <t>LOCAL GALPON S/N ZONA INDUSTRIAL II</t>
  </si>
  <si>
    <t>CALLE D PARCELA N°2 TERRAZA H L GALPON</t>
  </si>
  <si>
    <t>N° SEC PARAMILLO PARQ  INDUSTRIAL</t>
  </si>
  <si>
    <t>CALLE MARIÑO EDIF EL FAMOSO PISO 1</t>
  </si>
  <si>
    <t>LOC 30 ZONA CENTRO DE SAN FELIX</t>
  </si>
  <si>
    <t>CALLE NUCLEO INDUSTRIAL LA LLOVIZNA, LOS VECINOS</t>
  </si>
  <si>
    <t>LOCAL NUCLEO INDUSTRIAL LA LLOVIZNA, LOS VECINOS NRO 3-B</t>
  </si>
  <si>
    <t>AV JOSE MARIA VARGAS EDF CJTO PARQUE</t>
  </si>
  <si>
    <t>AVILA P/PB LOCAL PB URB SANTA FE NORTE</t>
  </si>
  <si>
    <t>AV 91 LOCAL 80-350 SECTOR CARRETERA</t>
  </si>
  <si>
    <t>VIA LA CONCEPCION</t>
  </si>
  <si>
    <t>CTRA VALENCIA FLOR AMARILLO PARCELA N° CS-2-2</t>
  </si>
  <si>
    <t>LOCAL NRO N/A SECTOR FLOR AMARILLO</t>
  </si>
  <si>
    <t>AV. LAS AMERICAS, EDIF GARZON NRO S/N</t>
  </si>
  <si>
    <t>SECTOR SANTA BARBARA</t>
  </si>
  <si>
    <t>AV DON PEPE ROJAS CC JUNIO MALL</t>
  </si>
  <si>
    <t>NIVEL P/B SECTOR EL PARAISO</t>
  </si>
  <si>
    <t>AV OESTE 1 CON CALLE TRANSV.3 GALPONES</t>
  </si>
  <si>
    <t>N° 11-01 Y 11-02 ZONA IND. CLORIS</t>
  </si>
  <si>
    <t>AV LA LINEA ENTRE LA AV. NUEVA GRANADA</t>
  </si>
  <si>
    <t>Y LA CALLE DEL MEDIO EDIF DEUSTO PISO PB OF 016</t>
  </si>
  <si>
    <t>CTERA NACIONAL DE YAGUA, COMPLEJO IND</t>
  </si>
  <si>
    <t>LOC NRO. S/N, SECTOR LOS NARANJILLOS</t>
  </si>
  <si>
    <t>14</t>
  </si>
  <si>
    <t>AV LAS DELICIAS CC LAS AMERICAS NIVEL</t>
  </si>
  <si>
    <t>PB LOCAL 237 URB. LAS DELICIAS</t>
  </si>
  <si>
    <t>AV ARAGUA PROLONGACION CC CELTI CENTER</t>
  </si>
  <si>
    <t>NIVEL PB LOCAL S/NRO.</t>
  </si>
  <si>
    <t>AV.INTERC.SANTIAGO MARINO No.8</t>
  </si>
  <si>
    <t>LA MORITA</t>
  </si>
  <si>
    <t>AV SAN FRANCISCO CON CALLE MARA</t>
  </si>
  <si>
    <t>CC MACARACUAY PLAZA TORRE B NIVEL 9 LOCAL 1-8</t>
  </si>
  <si>
    <t>AV RAUL LEONI</t>
  </si>
  <si>
    <t>CC SANTA EULALIA NIVEL P-B LOCAL 1-3</t>
  </si>
  <si>
    <t>CALLE BELLAS ARTES</t>
  </si>
  <si>
    <t>QUINTA MARY</t>
  </si>
  <si>
    <t>AV BOLIVAR CON CALLE PAEZ</t>
  </si>
  <si>
    <t>DIF MORREALE PISO PB LOCAL 01</t>
  </si>
  <si>
    <t>AV FRANCISCO DE MIRANDA, NRO 240</t>
  </si>
  <si>
    <t>SECTOR PUEBLO NVO SUR</t>
  </si>
  <si>
    <t>AV.PPAL DE LA HACIENDA SECTOR UD 3</t>
  </si>
  <si>
    <t>CIUDAD CARICUAO NIVEL 1 LOCAL L-S CARICUAO</t>
  </si>
  <si>
    <t>AV #12 CON CALLE 61</t>
  </si>
  <si>
    <t>LOCAL NRO #61-17</t>
  </si>
  <si>
    <t>AV ESTE CENTRO PARQUE CARACAS,</t>
  </si>
  <si>
    <t>LOC NRO 21, URB LA CANDELARIA</t>
  </si>
  <si>
    <t>AV. PPAL DE CASTILLITO</t>
  </si>
  <si>
    <t>AL LADO DE RODRIGAS</t>
  </si>
  <si>
    <t>AV LUCIO OQUENDO HOSPITAL CENTRAL</t>
  </si>
  <si>
    <t>LOCAL EDIF. FARMACIA CENTRAL NRO S/N</t>
  </si>
  <si>
    <t>AV INTERCOMUNAL, ESQ VEREDA TROPICAL</t>
  </si>
  <si>
    <t>NRO S/N SECTOR LAS CINCO BOCAS</t>
  </si>
  <si>
    <t>CALLE 65 ENTRE AV.22 Y 22A</t>
  </si>
  <si>
    <t>SECTOR INDIO MARA, SEDE IPSFA</t>
  </si>
  <si>
    <t>AV. DANIEL CAMEJO OCTAV.  CC PLAZA MAYOR</t>
  </si>
  <si>
    <t>EDF-3,NIV-PB,LOC-2,COMP.TUR. EL MORRO</t>
  </si>
  <si>
    <t>AV. CIRCUNVALACION EL SOL CC.EL SOL</t>
  </si>
  <si>
    <t>P 3,LOC-3-13 URB. SANTA PAULA</t>
  </si>
  <si>
    <t>AV SIMON BOLIVAR ENTRE CALLES 12 Y 13</t>
  </si>
  <si>
    <t>EDIF FARMAASISTENCIA PISO PB</t>
  </si>
  <si>
    <t>AV 10 CON CALLE 69 LOCAL NRO 9B-70</t>
  </si>
  <si>
    <t>SECTOR TIERRA NEGRA MARACAIBO</t>
  </si>
  <si>
    <t>AV INTERCOMUNAL CRUCE CON CALLE LA ESTRELLA</t>
  </si>
  <si>
    <t>LOCAL S/N SECTOR BELLO MONTE CABIMAS</t>
  </si>
  <si>
    <t>AV. 4  BELLA VISTA CON CALLE 66</t>
  </si>
  <si>
    <t>LOCAL SN</t>
  </si>
  <si>
    <t>CALLE 72 CON  AVENIDA 12-10</t>
  </si>
  <si>
    <t>EDIF CASMA PISO PB</t>
  </si>
  <si>
    <t>AV 24 CON CALLE 24</t>
  </si>
  <si>
    <t>LOCAL SOUTH CENTER NRO A1,A5,A6 Y A7</t>
  </si>
  <si>
    <t>AV FRANCISCO DE MIRANDA CC LIDO NIVEL MIRANDA</t>
  </si>
  <si>
    <t>LOCAL M-41 URB EL ROSAL CARACAS (CHACAO)</t>
  </si>
  <si>
    <t>EDIF FARMAASISTENCIA</t>
  </si>
  <si>
    <t>AV 5 DE JULIO EDIF DA VINCI</t>
  </si>
  <si>
    <t>PISO P.B LOCAL C SECTOR CENTRO</t>
  </si>
  <si>
    <t>AV 3F ESQUINA CALLE 67 EDIF LA FUENTE PISO PB</t>
  </si>
  <si>
    <t>LOCAL 1 SECTOR LA LAGO MARACAIBO</t>
  </si>
  <si>
    <t>CR 9 LOCAL PARCELA NRO 3</t>
  </si>
  <si>
    <t>BARRIO EL CARMEN</t>
  </si>
  <si>
    <t>CALLE 72 CC DE CANDIDO NIVEL B PISO PB NIVEL</t>
  </si>
  <si>
    <t>PB LOCAL PB-L5 SECTOR LA LAGO</t>
  </si>
  <si>
    <t>AV 15 LAS DELICIAS CON CALLE 73</t>
  </si>
  <si>
    <t>EDIF LOCAL PISO PB LOCAL 70-72 SECTOR LAS DELICIAS</t>
  </si>
  <si>
    <t>CALLE VARGAS EDIF PIONNER PISO PB</t>
  </si>
  <si>
    <t>OF PB URB BOLEITA NORTE</t>
  </si>
  <si>
    <t>UNICENTRO EL MARQUEZ LOCAL 162-A</t>
  </si>
  <si>
    <t>AV.FCO.DE MIRANDA LA CALIFORNIA NORTE</t>
  </si>
  <si>
    <t>CALLE VARGAS EDIF PIONNER</t>
  </si>
  <si>
    <t>PISO PB LOCAL PB  URB BOLEITA</t>
  </si>
  <si>
    <t>AV JOSE ANTONIO PAEZ LOCAL CC GALERIAS PARAISO NIVEL PARAISO</t>
  </si>
  <si>
    <t>NRO 30 URB EL PARAISO</t>
  </si>
  <si>
    <t>AV BOLIVAR C/C RICAURTE ED LOCATEL PB</t>
  </si>
  <si>
    <t>L-SN SECTOR CASCO CTRAL PUEBLO ARRIBA</t>
  </si>
  <si>
    <t>AV. INTERCOMUNAL DEL VALLE CC EL VALLE</t>
  </si>
  <si>
    <t>NIVEL 8,LOCAL F-7 EL VALLE</t>
  </si>
  <si>
    <t>AV. VICTORIA CON AV. GRANADA</t>
  </si>
  <si>
    <t>C.C. MULTIPLAZA VICTORIA, NIVEL 1 LOCAL L-22</t>
  </si>
  <si>
    <t>CALLE MANZ 11 CARRERA 6 LOCAL</t>
  </si>
  <si>
    <t>NRO 40-B-1 SECTOR UD 101</t>
  </si>
  <si>
    <t>AV INTERCOMUNAL JORGE RODRIGUEZ</t>
  </si>
  <si>
    <t>CLINICA MEDITOTAL,PB SCTOR LAS GRAZAS</t>
  </si>
  <si>
    <t>AV CUMANAGOTO QTA EL CAMBURAL</t>
  </si>
  <si>
    <t>NRO S/N SECTOR PICA DE MAURICA</t>
  </si>
  <si>
    <t>AV.ALIRIO UGARTE PELAYO CC PETRORIENTE</t>
  </si>
  <si>
    <t>NIVEL ESTACIONAMIENTO</t>
  </si>
  <si>
    <t>FINAL CALL STA ANA PARCELAMIEN</t>
  </si>
  <si>
    <t>TO IND FUNDO COSPE LOC 4 BOLEI</t>
  </si>
  <si>
    <t>AV. SAN FELIPE QTA. BOCRE FTE. TORRE</t>
  </si>
  <si>
    <t>COINASA LA CASTELLANA</t>
  </si>
  <si>
    <t>AV.ABRAHAM LINCOLN EDF.PASAJE LA</t>
  </si>
  <si>
    <t>CONCORDIA PISO PB LOCAL 7,SABANA GDE.</t>
  </si>
  <si>
    <t>CALLE CAURA CON CUCHIVERO CENTRO</t>
  </si>
  <si>
    <t>COMERCIAL ALTA VISTA LOC N° 1-73</t>
  </si>
  <si>
    <t>AV.EL ATLANTICO CASALTA C.C. PROPATRIA</t>
  </si>
  <si>
    <t>NIVEL 3 PROPATRIA</t>
  </si>
  <si>
    <t>AV FINAL FCO. DE MIRANDA, CC LAS VEGAS</t>
  </si>
  <si>
    <t>NIV-P ALTO, LOC-PA 16 SECTOR PETARE</t>
  </si>
  <si>
    <t>CALLE 79 LOCAL NRO 762000</t>
  </si>
  <si>
    <t>SECTOR LA LIMPIA</t>
  </si>
  <si>
    <t>AV CARLOS SANDA N° 104-146</t>
  </si>
  <si>
    <t>URB EL VIÑEDO</t>
  </si>
  <si>
    <t>AV INDEPENDENCIA LOCAL NRO 9480000 SECTOR</t>
  </si>
  <si>
    <t>CASCO CENTRAL (AMBRONSIO) CABIMAS</t>
  </si>
  <si>
    <t>CALLE 72 ESQ AV.14A LOCAL NO 13A-99</t>
  </si>
  <si>
    <t>SECTOR TIERRA NEGRA</t>
  </si>
  <si>
    <t>CALLE LIBERTAD LOCAL NRO 79</t>
  </si>
  <si>
    <t>SECTOR CASCO CENTRAL</t>
  </si>
  <si>
    <t>AV PASEO CARONI MANZ4 LOC PARCELA</t>
  </si>
  <si>
    <t>N°05 URB LOS SAMANES SEC ALTA VISTA</t>
  </si>
  <si>
    <t>AV. VERACRUZ CON CALLE MADRID</t>
  </si>
  <si>
    <t>EDIF LOCATEL PISO PB- LOCAL PARCELAS 92 Y 93</t>
  </si>
  <si>
    <t>AV JOVITO VILLALBA CC PARQUE COSTA AZUL</t>
  </si>
  <si>
    <t>NIVEL 1 LOCAL LD1-02 URB COSTA AZUL</t>
  </si>
  <si>
    <t>AV.PRINCIPAL CC BUENAVENTURA NIVEL PB</t>
  </si>
  <si>
    <t>LOCAL 2, SECTOR LA ENCRUCIJADA</t>
  </si>
  <si>
    <t>CTRA. PANAMERICANA, KM 16, CC CLUB DE</t>
  </si>
  <si>
    <t>CAMPO NIV-PB,LOC-7, URB.CLUB DE CAMPO</t>
  </si>
  <si>
    <t>AV LIBERTADOR CC LAS LOMAS NIV.AVENIDA</t>
  </si>
  <si>
    <t>LOCAL L-28 URBANIZACION LAS LOMAS</t>
  </si>
  <si>
    <t>AV PRINCIPAL CC LA FUENTE NIVEL PB</t>
  </si>
  <si>
    <t>LOCAL 22 AL 25 SECTOR CASCO CENTRAL</t>
  </si>
  <si>
    <t>AV 20 ENTRE CALLES 29 Y 30 EDF RES.</t>
  </si>
  <si>
    <t>FRIULIP 2 OFC 1 ZONA CENTRO</t>
  </si>
  <si>
    <t>AV  13  DE JUNIO CRUCE CON AV. 9</t>
  </si>
  <si>
    <t>LOCAL N/A NRO NA</t>
  </si>
  <si>
    <t>ESQ. ALTAGRACIA EDIF LECUNA PISO ANEXO</t>
  </si>
  <si>
    <t>APT SEDE DEL IVSS URB ALTAGRACIA</t>
  </si>
  <si>
    <t>AV LOS GUAYABITOS CC EXPRESO BARUTA</t>
  </si>
  <si>
    <t>NIV-5,OF UNICA,LA TRINIDAD (SCTR PZ)</t>
  </si>
  <si>
    <t>CALLE ABRAHAM LINCOLN, ENTRE CALLE</t>
  </si>
  <si>
    <t>1 Y CALLE EL RECREO, BOULEVARD DE</t>
  </si>
  <si>
    <t>AV. 13 DE JUNIO CON LIBERTADOR</t>
  </si>
  <si>
    <t>AV LA ESTANCIA CC CCCT</t>
  </si>
  <si>
    <t>1RA ETAPA NIVEL 5 OF 504</t>
  </si>
  <si>
    <t>AV INTERCOMUNAL SANTIAGO MARIÑO LOCAL</t>
  </si>
  <si>
    <t>PARCELA NRO 22B SECOR LA JULIA TURMERO</t>
  </si>
  <si>
    <t>CALLE TIUNA CON AVENIDA PRINCIPAL BOLEITA NORTE</t>
  </si>
  <si>
    <t>EDIF FERRETOTAL PISO 1 OF CENTRAL</t>
  </si>
  <si>
    <t>CR AUTOPISTA  VALENCIA CAMPO DE CARABOBO</t>
  </si>
  <si>
    <t>CASA GALPON NRO B17 SECTOR EL SOCORRO</t>
  </si>
  <si>
    <t>CALLE 85 CON AVENIDA 14B EDIF DON TEODOSIO</t>
  </si>
  <si>
    <t>PISO 14B-05 OF PH</t>
  </si>
  <si>
    <t>AV LOS ILUSTRES CC LOS PROCERES NIVEL PB LOC CPE-003 SECTOR</t>
  </si>
  <si>
    <t>LOS PROCERES</t>
  </si>
  <si>
    <t>CTRA NIVEL AUTOPISTA CHARALLAVE-OCUMARE</t>
  </si>
  <si>
    <t>EDIF TORRE 1 PISO A APT 5</t>
  </si>
  <si>
    <t>CALLE 76 ENTRE AV 12 Y 13 LOCAL NRO</t>
  </si>
  <si>
    <t>12-30 SECTOR TIERRA NEGRA</t>
  </si>
  <si>
    <t>URB.OBISPO ALVARADO CALLE PADRE PINEDA</t>
  </si>
  <si>
    <t>QTA.FARAON</t>
  </si>
  <si>
    <t>CLL BEETHOVEN Y SORBONA, EDF TORRE FIN</t>
  </si>
  <si>
    <t>ANCIERA P 11 OF 11A, B,D,F,G,H</t>
  </si>
  <si>
    <t>AV CARACAS C CALLE REPUBLICA EDIF</t>
  </si>
  <si>
    <t>FUNG CENTER L-PB URB FUNDALARA</t>
  </si>
  <si>
    <t>AV ELIAS CORDERO, ENTRE CALLEJON 4 Y 5, CENTRO EMPRESARIAL</t>
  </si>
  <si>
    <t>TRIPLE A LOCAL NRO  01</t>
  </si>
  <si>
    <t>AV ROTARIA EDIF GARZON PISO NO INDICA</t>
  </si>
  <si>
    <t>SECTOR LA CASTRA</t>
  </si>
  <si>
    <t>ESQ DR. PAUL A MARRON</t>
  </si>
  <si>
    <t>EDIF CORONADO PISO PB LOCAL S/N</t>
  </si>
  <si>
    <t>AV LOS PROCERES CON CALLE SUETERES</t>
  </si>
  <si>
    <t>QTA MISI ABUELOS NRO S/N URB</t>
  </si>
  <si>
    <t>AV LAS PALMAS CALLE 5 EDIF MINI DEPOSITOS PISO GALPON 202</t>
  </si>
  <si>
    <t>LOCAL ALCATRAZ URB BOLEITA SUR CARACAS (CHACAO) MIRANDA</t>
  </si>
  <si>
    <t>AV CARABOBO CASA SANOR</t>
  </si>
  <si>
    <t>NRO 4 URB EL ROSAL CARACAS</t>
  </si>
  <si>
    <t>AV LIBERTADOR CC CENTRO COMERCIAL</t>
  </si>
  <si>
    <t>CC EL RECREO NIVEL  2 OFICINA  2-69</t>
  </si>
  <si>
    <t>GLOBAL PHARMACEUTICA JN C.A.</t>
  </si>
  <si>
    <t>AV LA ESTANCIA CON CALLE ERNESTO BLOHM CC CIUDAD TAMANACO</t>
  </si>
  <si>
    <t>NIVEL TORRE C OF PISO 13, 1308 URB CHUAO CARACAS (CHACAO)</t>
  </si>
  <si>
    <t>CALLE TIUNA ENTRE CALLE</t>
  </si>
  <si>
    <t>TAMANACO Y MARA GALPON</t>
  </si>
  <si>
    <t>CR 9 BIS GALPON NO 5 CASA NRO 5 SECTOR LA CONCORDIA</t>
  </si>
  <si>
    <t>SAN CRISTOBAL TACHIRA ZONA POSTAL 5001</t>
  </si>
  <si>
    <t>AV PERIMETRAL MANZ 11 CC DON BLAS</t>
  </si>
  <si>
    <t>MERCADO FLORESTAN N-PB SEC REDOMA</t>
  </si>
  <si>
    <t>AV.BOLIVAR DE NAGUANAGUA</t>
  </si>
  <si>
    <t>CC EL HATILLO NIVEL 1 LOCAL 17</t>
  </si>
  <si>
    <t>AV FUERZAS ARMADAS LOCAL N° 13 SECTOR</t>
  </si>
  <si>
    <t>BARRIO LA ADUANA BARCELONA ANZOATEGUI</t>
  </si>
  <si>
    <t>CR 23 ESQ. CALLE 10 EDIF UNICENTRO</t>
  </si>
  <si>
    <t>EÑ ANGEL PISO 4 OF P4-F</t>
  </si>
  <si>
    <t>AV SANTOS MICHELENA LOCAL NRO 40</t>
  </si>
  <si>
    <t>CALLE LAS VEGAS CON SOLEDAD EDIF CLARIANT</t>
  </si>
  <si>
    <t>VENEZUELA SOTANO PLANTA BAJA PISO 1 Y 2,</t>
  </si>
  <si>
    <t>AV ACOSTA CARLES C/C CALLE MAICARA CC</t>
  </si>
  <si>
    <t>PASEO LOS MORROS N-PB LOC 01 ZONA IND</t>
  </si>
  <si>
    <t>AV CUARTA TRANSVERSAL LOCAL GALPON</t>
  </si>
  <si>
    <t>SECTOR EL FILO COLORADO FRENTE A LA CANCHA</t>
  </si>
  <si>
    <t>AV 3Y SAN MARTIN</t>
  </si>
  <si>
    <t>LOCAL LOS PIRINEOS NRO 31</t>
  </si>
  <si>
    <t>CALLE 1 LOCAL GALPON NRO 1 BARRIO</t>
  </si>
  <si>
    <t>RIVERAS DEL TORBES TARIBA</t>
  </si>
  <si>
    <t>LOCAL NRO 1 Y 2</t>
  </si>
  <si>
    <t>AV. PRINCIPAL DE MESONES</t>
  </si>
  <si>
    <t>LOCAL GALPONES 6 7 8 9 10 11 Y PARCELA N° 12</t>
  </si>
  <si>
    <t>AV INTERCOMUNAL BARQUISIMETO- ACARIGUA</t>
  </si>
  <si>
    <t>PARCELA 33 Y 35 LOCAL NRO S/N</t>
  </si>
  <si>
    <t>Ctra subidalos Naranjos el Cafetal Cc Cerro Verde</t>
  </si>
  <si>
    <t>Nivel Plaza Local p-01 Sector el Hatillo Caracas el Hatillo</t>
  </si>
  <si>
    <t>CTRA CARRETERA NACIONAL CUA CHARALLAVE</t>
  </si>
  <si>
    <t>CC C.C HIPERLIDER CUA NIVEL PB LOCAL SN</t>
  </si>
  <si>
    <t>AV. AV RAUL LEONI CC CC SIGO NIVEL PLANTA</t>
  </si>
  <si>
    <t>LOCAL FERIAS SECTOR SECTOR CARRETERA VIA DEL SUR</t>
  </si>
  <si>
    <t>AV INTERCOMUNAL SAN FELIPE EL FUERTE AV 4 ENTRE CALLES</t>
  </si>
  <si>
    <t>2 Y 3 CC CC HIPER LIDER SAN FELIPE NIVEL AVENIDA</t>
  </si>
  <si>
    <t>AV SAN MARTIN, CALLE B CC HIPERGALERIA SAN MARTIN NIVEL</t>
  </si>
  <si>
    <t>FERIA LOCAL COMERCIAL L-02 SECTOR EL EMPEDRADO CARACAS</t>
  </si>
  <si>
    <t>AV ALI PRIMERA, CARRETERA NACIONAL YARE</t>
  </si>
  <si>
    <t>LOCAL L-08, CENTRO COMERCIAL TRAKI URB</t>
  </si>
  <si>
    <t>AV INTERCOMUNAL BARQUISIMETO</t>
  </si>
  <si>
    <t>DUACA, KM 11 ESQ CON VIA ROMERAL</t>
  </si>
  <si>
    <t>CALLE 3 CASA NRO 276-277 URB CATIA LA MAR</t>
  </si>
  <si>
    <t>CATIA LA MAR VARGAS ZONA POSTAL 1160</t>
  </si>
  <si>
    <t>AV DIEGO BAUTISTA URBANEJA</t>
  </si>
  <si>
    <t>EDIF EDIFICIO PISO1-3 LOCAL LOCAL</t>
  </si>
  <si>
    <t>CALLE 19 ENTRE CARRERAS 21Y 22, LOCAL</t>
  </si>
  <si>
    <t>N° 32-31, LOCAL PB. CENTRO BQTO LARA</t>
  </si>
  <si>
    <t>AV 73 CARRETERA NACIONAL VALENCIA GUIGUE</t>
  </si>
  <si>
    <t>LOCAL CC HYPER LIDER ZONA IND</t>
  </si>
  <si>
    <t>AV PROLONGACION AVENIDA ARAGUA</t>
  </si>
  <si>
    <t>CC HYPER LIDER NIVEL PB LOCAL 89</t>
  </si>
  <si>
    <t>AV INTERCOMUNAL DOM JULIO CENTENO</t>
  </si>
  <si>
    <t>LOCAL CC HYPER LIDER NRO LOTE D-1</t>
  </si>
  <si>
    <t>CTRA AUTOPISTA CO CIMARRON ANDRESOTE</t>
  </si>
  <si>
    <t>LOCAL S*N  SECTOR LA PIEDRA YARITAGUA</t>
  </si>
  <si>
    <t>AV CASANOVA GODOY CC HYPER JUMBO</t>
  </si>
  <si>
    <t>NIVEL PB LOCAL N° 57 URB BASE ARAGUA</t>
  </si>
  <si>
    <t>AV 3D CASA NRO 71-56 SECTOR BELLAS ARTES</t>
  </si>
  <si>
    <t>AV 3D ENTRE CALLES 71 Y 72</t>
  </si>
  <si>
    <t>SECTOR BELLA VISTA</t>
  </si>
  <si>
    <t>CALLE LAS TINAJAS CON AV TAMANACO EDIF</t>
  </si>
  <si>
    <t>ESMA LOCAL 21 URB EL LLANITO CARACAS</t>
  </si>
  <si>
    <t>13</t>
  </si>
  <si>
    <t>AV OESTE 18, ESQ HORNO NEGRO Y PUENTE</t>
  </si>
  <si>
    <t>CASACOIMA, EDIF STELLING PISO PB LOCAL</t>
  </si>
  <si>
    <t>AV PRINCIPAL, PARCELAS 12 Y 13</t>
  </si>
  <si>
    <t>EDIF CORPAÑAL PISO 1 OF S/N</t>
  </si>
  <si>
    <t>CALLE LOS MANGOS QUINTA LA PAZ NRO</t>
  </si>
  <si>
    <t>URB LA FLORIDA CARACAS</t>
  </si>
  <si>
    <t>CALLE1 CASA NRO S/N URB PACHECO</t>
  </si>
  <si>
    <t>MCPIO SAN RAFAEL DE CARVAJAL</t>
  </si>
  <si>
    <t>AV CRUZ PEREZA LOCAL COMPLEJO</t>
  </si>
  <si>
    <t>INDUSTRIAL EL TEIDE NRO 03 ZONA</t>
  </si>
  <si>
    <t>AV UNIVERSIDAD CC GALERIAS PERICO</t>
  </si>
  <si>
    <t>NIVEL 01 LOCAL N1-43</t>
  </si>
  <si>
    <t>AV FRANCISCO SOLANO,ENTRE CALLE SAN GERONIMO CON CALLE</t>
  </si>
  <si>
    <t>LA IGLESIA CC TORRE CENTRO SOLANO PLAZA II NIVEL PB LOCAL 4B</t>
  </si>
  <si>
    <t>AV.BOLIVAR C.C.PARQUE ARAGUA NIV-3</t>
  </si>
  <si>
    <t>LOC-2 SECTOR CENTRO</t>
  </si>
  <si>
    <t>AV.LAS DELICIAS NRO.49 C.C. LOCATEL</t>
  </si>
  <si>
    <t>URB.LA FLORESTA LOCAL 2</t>
  </si>
  <si>
    <t>AV. BOLIVAR SECTOR LA PLAZERA</t>
  </si>
  <si>
    <t>C.C. IPSFA LOC Nº 3</t>
  </si>
  <si>
    <t>AV ANDRES ELOY BLANCO CC TOPAZ NIVEL PB</t>
  </si>
  <si>
    <t>LOCAL 123-91B URB SANTA CECILIA VALENCIA</t>
  </si>
  <si>
    <t>CALLE PPAL LO BARRIALES CASA N° S/N</t>
  </si>
  <si>
    <t>URB. GUAREMAL</t>
  </si>
  <si>
    <t>AV VENEZUELA EDIF TORRE VENEZUELA</t>
  </si>
  <si>
    <t>PISO PH OF 3 URB EL ROSAL</t>
  </si>
  <si>
    <t>CALLE PRINCIPAL LOCAL NRO 01 ZONA</t>
  </si>
  <si>
    <t>LECHERIA</t>
  </si>
  <si>
    <t>AV. NUEVA ESPARTA EDIF CUATRO</t>
  </si>
  <si>
    <t>PISO PB LOCAL 4</t>
  </si>
  <si>
    <t>CALLE 500 CON CALLE 600</t>
  </si>
  <si>
    <t>EDIF MALAVE PISO . APT E Y F</t>
  </si>
  <si>
    <t>AV LUIS DE CAMOES EDIF CENTRO EMPRESARIAL BAGGIANI PISO</t>
  </si>
  <si>
    <t>MZZNA OF M-1 URB BOULEVARD LA JOLLA CARACAS (PETARE) MIRANDA</t>
  </si>
  <si>
    <t>INVERSIONES C.G.A,C.A</t>
  </si>
  <si>
    <t>CALLE MANZANA 5 CASA NRO 3</t>
  </si>
  <si>
    <t>LAS CAYENAS</t>
  </si>
  <si>
    <t>INVERSIONES CALCAÑO MOTO, C.A.</t>
  </si>
  <si>
    <t>AV PIAR ENTRE CALLE 11 Y 12</t>
  </si>
  <si>
    <t>LOCAL NRO 43 LOCAL NO APLICA</t>
  </si>
  <si>
    <t>AV. A ENTRE CALLE B Y D LOCAL N° 5 S/N</t>
  </si>
  <si>
    <t>ZONA INDUSTRIAL CORO SANTA ANA</t>
  </si>
  <si>
    <t>AV. VARGAS CON CARRERA 18 EDIF</t>
  </si>
  <si>
    <t>NIVEL OBELISCO PISO 2 SECTOR CENTRO</t>
  </si>
  <si>
    <t>AV BOLIVAR CON CALLE CRISTOBAL ROJAS</t>
  </si>
  <si>
    <t>LOCAL NRO 4-D SECTOR MADOSA</t>
  </si>
  <si>
    <t>CALLE CALLE 79D CASA NRO</t>
  </si>
  <si>
    <t>86-255 URB LA FLORESTA</t>
  </si>
  <si>
    <t>CALLE 13-1 RES URBINA PALACE</t>
  </si>
  <si>
    <t>LOC N°1 URB LA URBINA</t>
  </si>
  <si>
    <t>AV CHIQUINQUIRA</t>
  </si>
  <si>
    <t>LOCAL NRO S/N</t>
  </si>
  <si>
    <t>AV SUR 17 ESQ PTE REPUBLICA Y PTE ANAUCO</t>
  </si>
  <si>
    <t>EDIF RES FANORAL PISO PB LOCAL 05</t>
  </si>
  <si>
    <t>AV CONSTITUCIÓN LOCAL NRO 25</t>
  </si>
  <si>
    <t>SECTOR PUERTO LA CRUZ</t>
  </si>
  <si>
    <t>AV.PPAL LA CARLOTA ESQ. AV.PPAL Y AV.</t>
  </si>
  <si>
    <t>B EDIF. GARAFALO PSIO PB OF 01</t>
  </si>
  <si>
    <t>CALLE 2DA DE LA LAGUNA</t>
  </si>
  <si>
    <t>CASA NRO 75 ZONA</t>
  </si>
  <si>
    <t>VDA 11A CON CALLE 25 CASA NRO 01-05</t>
  </si>
  <si>
    <t>URB OASIS COUNTRY II VILLAS MARACAIBO</t>
  </si>
  <si>
    <t>CTRA CHARALLAVE OCUMARE DEL TUY KM 4</t>
  </si>
  <si>
    <t>EDIF C CONJ RESD GARDENS PLAZA PISO 5</t>
  </si>
  <si>
    <t>AV ROMULO GALLEGOS EDIF CONJUNTO COMERCIAL</t>
  </si>
  <si>
    <t>LUVEBRAS PISO PTA ALTA LOCAL H, I, J, K</t>
  </si>
  <si>
    <t>AV GUZMAN BLANCO CON INTERCOMUNAL DEL VALLE CC COCHE NIVEL</t>
  </si>
  <si>
    <t>PB LOCAL 9 Y 10 URB COCHE</t>
  </si>
  <si>
    <t>CALLE LA UNION QTA RIO MIÑO NRO 181 SECTOR HOYO DE LA PUERTA</t>
  </si>
  <si>
    <t>CALLE TRANSVERSAL 1A, MANZANA 27, EDIF PARCELA N° 025</t>
  </si>
  <si>
    <t>PISO S/N LOCAL S/N ZONA PARQUE INDUSTRIAL LOS PINOS, UD 304,</t>
  </si>
  <si>
    <t>AV 2 CASA NRO 16 URB RUEZGA SUR</t>
  </si>
  <si>
    <t>SECTOR 05 BARQUISIMETO LARA</t>
  </si>
  <si>
    <t>AV PRINCIPAL DE LECHERIA</t>
  </si>
  <si>
    <t>EDIF RIVADEO PISO 4 LOCAL P4-1</t>
  </si>
  <si>
    <t>AV. LIBERTADOR CON CALLE SOROCAIMA</t>
  </si>
  <si>
    <t>EDIFICIO EDIFICA PISO 5 OF 5</t>
  </si>
  <si>
    <t>AV INTERCOMUNAL DE ANTIMANO, ENTRE AV PRINCIPAL</t>
  </si>
  <si>
    <t>EL ALGODONAL Y AV CARAPA LOCAL GALPÓN</t>
  </si>
  <si>
    <t>AV FELIPE ANTONIO ACOSTA CARLES GALPON</t>
  </si>
  <si>
    <t>NRO S/N SECTOR ENTRADA ZONA INDUSTRIAL</t>
  </si>
  <si>
    <t>AV TIESTRE CON MADRID, EDIF YOLANDA</t>
  </si>
  <si>
    <t>PB S/N, LA CALIFORNIA</t>
  </si>
  <si>
    <t>AV 23 CASA NRO 69-38 SECTOR PARAISO</t>
  </si>
  <si>
    <t>AV PRINCIPAL AV. 1 DE LAS VEGAS DE TARIBA</t>
  </si>
  <si>
    <t>CASA NRO 2 URB DOÑA ISABEL</t>
  </si>
  <si>
    <t>CTRA VIEJA VIA A YARITAGUA CASA S/N</t>
  </si>
  <si>
    <t>SECTOR EL CARABALI CABUDARE LARA</t>
  </si>
  <si>
    <t>AV.UNIVERSIDAD LOCAL  GALPON S-N</t>
  </si>
  <si>
    <t>SECTOR EL LIMON</t>
  </si>
  <si>
    <t>AV.LOS AVIADORES,VIA PALO NEGRO CC</t>
  </si>
  <si>
    <t>PARQUE LOS AVIADORES NIV-PB LOC-L-168</t>
  </si>
  <si>
    <t>CALLE CABUDARE CASA NRO 4 URB CAMPO</t>
  </si>
  <si>
    <t>A-1 FERROMINERA PUERTO ORDAZ CIUDAD</t>
  </si>
  <si>
    <t>CALLE T EDIF CASA DEL VALLE PISO 3</t>
  </si>
  <si>
    <t>APT 3- A URB COLINAS DEL VALLE ARRIBA</t>
  </si>
  <si>
    <t>C/C SIGLO XXI  NIVEL BOIACA</t>
  </si>
  <si>
    <t>LOCAL N B-38 URB LA VIÑA</t>
  </si>
  <si>
    <t>AV INTERCOMUNAL JORGE RODRÍGUEZ LOCAL NRO S/N</t>
  </si>
  <si>
    <t>SECTOR LAS GARZAS</t>
  </si>
  <si>
    <t>CALLE F EDIF VEPICA PISO 1 LOCAL 1 URB GUAICAY CARACAS</t>
  </si>
  <si>
    <t>MIRANDA ZONA POSTAL 1080</t>
  </si>
  <si>
    <t>CALLE A LOCAL GALPON E-15 ZONA INDUSTRIAL</t>
  </si>
  <si>
    <t>TINAQUILLO COJEDES</t>
  </si>
  <si>
    <t>AV 2DA CON 5TA TRANSVERSAL EDIF  PONCE</t>
  </si>
  <si>
    <t>&amp; BENZO PISO 1 OF 1 SECTOR SANTA EDUVIGIS</t>
  </si>
  <si>
    <t>AV LARA CON CALLE CAPANAPARO</t>
  </si>
  <si>
    <t>C.C. CAPANAPARO LOCAL NRO.1</t>
  </si>
  <si>
    <t>AV SAN FELIPE EDIF TORRES</t>
  </si>
  <si>
    <t>BANCARACAS PISO 6 OF 7</t>
  </si>
  <si>
    <t>CALLE 11 CON AV. PAEZ EDIF TORRE</t>
  </si>
  <si>
    <t>A-12 PISO PB LOCAL S/N</t>
  </si>
  <si>
    <t>CALLE VISTA ALEGRE CASA NRO 11 SECTOR</t>
  </si>
  <si>
    <t>CAJA DE AGUA EL LIMON ARAGUA</t>
  </si>
  <si>
    <t>CALLE 8 CC CEGEVE NIVEL 3-51</t>
  </si>
  <si>
    <t>LOCAL 7 SECTOR CENTRO</t>
  </si>
  <si>
    <t>CALLE TORBES LOCAL GALPON NRO 353-A</t>
  </si>
  <si>
    <t>ZONA INDUSTRIAL LAS LOMAS</t>
  </si>
  <si>
    <t>PISO 5 OF 5A Y 5B URB URB. EL ROSAL</t>
  </si>
  <si>
    <t>CARACAS (CHACAO)</t>
  </si>
  <si>
    <t>AV FRANCISCO DE MIRANDA CC LIDO</t>
  </si>
  <si>
    <t>NIVEL MIRANDA LOCAL M-16</t>
  </si>
  <si>
    <t>AV ESTADOS UNIDOS EDIF MUEBLES D´CLASS</t>
  </si>
  <si>
    <t>LOCAL PB-MEZZANINA</t>
  </si>
  <si>
    <t>AV. 4 CRUCE CON CALLE 24.</t>
  </si>
  <si>
    <t>AV 92 LOCAL GALPON NRO 79H-171</t>
  </si>
  <si>
    <t>AV 13 LOCAL 10-36 BARRIO SIERRA</t>
  </si>
  <si>
    <t>MAESTRA SAN FRANCISCO ZULIA</t>
  </si>
  <si>
    <t>AV CUATRICENTENARIA REDOMA DEL EDUCADOR</t>
  </si>
  <si>
    <t>EDIF MADECO PISO 1 OF PRINCIPAL</t>
  </si>
  <si>
    <t>CLL MANAURE CON URIMARE EDF. ISSI</t>
  </si>
  <si>
    <t>PISO 13 OFC.B EL MARQUES</t>
  </si>
  <si>
    <t>CALLE SAN IGNACIO</t>
  </si>
  <si>
    <t>CASA NRO 76</t>
  </si>
  <si>
    <t>AV ROTARIA CON CARRERAS 13 Y 13 A CASA</t>
  </si>
  <si>
    <t>13-60 SECTOR OESTE BARQUISIMETO LARA</t>
  </si>
  <si>
    <t>AV YARACUY CASA NRO S/N</t>
  </si>
  <si>
    <t>LA MOSCA CASARE</t>
  </si>
  <si>
    <t>AV 5 C/C 19.CC MULTICENTRO EL RECREO</t>
  </si>
  <si>
    <t>NIVEL PB. LOC 1, SECTOR LAS ACACIAS</t>
  </si>
  <si>
    <t>AV 4 BOLIVAR ENTRE CALLES 30 Y 31Q</t>
  </si>
  <si>
    <t>EDIF MEDICO DENTAL NRO 30-52 PISO P.B</t>
  </si>
  <si>
    <t>CALLE 3 CASA NRO 0-72</t>
  </si>
  <si>
    <t>SECTOR SAN PEDRO</t>
  </si>
  <si>
    <t>AV 107 CASA NRO 113-51</t>
  </si>
  <si>
    <t>URB AGUA BLANCA</t>
  </si>
  <si>
    <t>CALLE MONAGAS NRO 8 EDF MEGAFARMA</t>
  </si>
  <si>
    <t>PISO 1 OF 1 SECTOR CENTRO</t>
  </si>
  <si>
    <t>AV PRINCIPAL TERRAZAS DEL AVILA LOCAL ZONA</t>
  </si>
  <si>
    <t>RENTAL UNIVERSIDAD METROPOLITANA</t>
  </si>
  <si>
    <t>AV FCO DE MIRANDA EDIF CENTRO LIDO</t>
  </si>
  <si>
    <t>TORE A PISO 13 OF 131-A  URB EL ROSAL</t>
  </si>
  <si>
    <t>CTRA VIA CAMPO CARABOBO</t>
  </si>
  <si>
    <t>CASA GALPON B-17</t>
  </si>
  <si>
    <t>AV DON LUIS, VIA ARJONA, EDIF GARZON,</t>
  </si>
  <si>
    <t>P/PB, LOC.SN,SCTOR LAS VEGAS DE TARIBA</t>
  </si>
  <si>
    <t>CALLE ALGODONAL EDIF CARAPAY PISO PB LOCAL 06 URB LA YAGUARA</t>
  </si>
  <si>
    <t>AV PPAL DEL AVILA COUNTRY CLUB QTA.</t>
  </si>
  <si>
    <t>AURORA URB.AVILA LA FLORIDA</t>
  </si>
  <si>
    <t>CR 9 ENTRE CALLES 5 Y 6</t>
  </si>
  <si>
    <t>CASA NRO 5-72  BARRIO CASCO CENTRAL</t>
  </si>
  <si>
    <t>CALLE MARIÑO CC PEÑON DEL FARO NIVEL PB LOCAL A1-8</t>
  </si>
  <si>
    <t>SECTOR EL FARO LECHERIAS</t>
  </si>
  <si>
    <t>CALLE FINAL TORBES EDIFICIO SODICA</t>
  </si>
  <si>
    <t>LOCAL S/N ZONA INDUSTRIAL LAS LOMAS</t>
  </si>
  <si>
    <t>CALLE IPIRE GALPON SARCA N°S/N</t>
  </si>
  <si>
    <t>ZONA INDUSTRIAL UNARE II</t>
  </si>
  <si>
    <t>CALLE 25 ENTRE CARRERAS 4 Y 5</t>
  </si>
  <si>
    <t>GALPON NRO 1 ZONA INDUSTRIAL I</t>
  </si>
  <si>
    <t>CALLE 101 LOCAL NRO 19C-97</t>
  </si>
  <si>
    <t>SECTOR LA POMONA</t>
  </si>
  <si>
    <t>AV LIBERTADOR CC CENTRO SAMBIL</t>
  </si>
  <si>
    <t>NIVEL DIVERSION LOCAL D-R19</t>
  </si>
  <si>
    <t>CALLE 148 CC NASA SUR NIVEL B LOCAL GALPON</t>
  </si>
  <si>
    <t>G-2 SECTOR ZONA INDUSTRIAL SUR AMERICA</t>
  </si>
  <si>
    <t>AV INTERCOMUNAL CC COSTA MALL NIVEL PB</t>
  </si>
  <si>
    <t>LOCAL 192 CONJUNTO RESIDENCIAL PUNTA</t>
  </si>
  <si>
    <t>CALLE 20 CARRERAS NRO.31 Y 32</t>
  </si>
  <si>
    <t>EDIF. ANDRES BELLO</t>
  </si>
  <si>
    <t>ESQ CHORRO A COLISEO LOCAL</t>
  </si>
  <si>
    <t>PB NRO 33 SECTOR CATEDRAL</t>
  </si>
  <si>
    <t>AV FRANCISCO DE MIRANDA</t>
  </si>
  <si>
    <t>LOCAL CENTRO LIDO, TORRE E, PISO 13 NRO 131</t>
  </si>
  <si>
    <t>AV. FCO. DE MIRANDA CC PACIFIC CENTER,</t>
  </si>
  <si>
    <t>NIVEL 01, LOC 1, URB LOS CACIQUES</t>
  </si>
  <si>
    <t>AV 16B CON CALLE 89D LOCAL NRO</t>
  </si>
  <si>
    <t>89D-116 SECTOR NUEVA VIA</t>
  </si>
  <si>
    <t>CRA 1 CON CALLE 1A LOCAL NUM 1 ZONA</t>
  </si>
  <si>
    <t>INDUSTRIAL III BARQUISIMETO LARA</t>
  </si>
  <si>
    <t>CALLE 2DA TRANS CRUCE C/C HANS NEUMANS</t>
  </si>
  <si>
    <t>EDIF FUNDACION POLAR URB CORTIJOS</t>
  </si>
  <si>
    <t>AV.AYACUCHO LOCAL NRO 81</t>
  </si>
  <si>
    <t>SECTOR CENTRO SANTA TERESA DEL TUY</t>
  </si>
  <si>
    <t>AV 20 CALLE 22 Y 23 LOCAL 22-80</t>
  </si>
  <si>
    <t>AV. 20, ENTRE CALLE 29 Y 30</t>
  </si>
  <si>
    <t>AV 20 ENTRE CALLES 21 Y 22 EDIF</t>
  </si>
  <si>
    <t>SANDRITA PISO 01 OF 01 SECTOR CENTRO</t>
  </si>
  <si>
    <t>AV INDEPENDENCIA LOCAL NRO 4</t>
  </si>
  <si>
    <t>ECTOR  EL LLANO DE MIQUILEN</t>
  </si>
  <si>
    <t>CALLE LAS PIEDRITAS EDIF SOLY 5</t>
  </si>
  <si>
    <t>PISO PB Y MEZZ LOCAL PB Y MEZZANINA</t>
  </si>
  <si>
    <t>AV CAJIGAL CON AV PANTEON</t>
  </si>
  <si>
    <t>EDIF POLICLINICA ARBOLEDA PISO NRO PB</t>
  </si>
  <si>
    <t>EDIF PONCE &amp; BENZO PISO 2 OF 2</t>
  </si>
  <si>
    <t>CTRA LA GUAIRITA</t>
  </si>
  <si>
    <t>NCC PROFESIONAL VISCAYA NIVEL PB LOCAL PZ2</t>
  </si>
  <si>
    <t>AV FERROCARRIL CON CARRERA 3</t>
  </si>
  <si>
    <t>EDIF PROSIDER PISO 0 OF S/N</t>
  </si>
  <si>
    <t>ESQ TELARES EDIF PDVAL PISO 1 OF</t>
  </si>
  <si>
    <t>MEZZANINA SECTOR SAN JOSE</t>
  </si>
  <si>
    <t>CALLE CIRCUNVALACION CASA NRO 62</t>
  </si>
  <si>
    <t>LOCAL 02 SECTOR LA AGROPECUARIA</t>
  </si>
  <si>
    <t>CALLE 148A ENTRE AV. 68 Y 70 LOCAL</t>
  </si>
  <si>
    <t>GALPON  N°2 ZONA INDUST. II ETAPA SUR</t>
  </si>
  <si>
    <t>CALLE 135 CC GALERIA LOS SAUCES LOCAL</t>
  </si>
  <si>
    <t>PB-L URB LOS SAUCES VALECIA CARABOBO</t>
  </si>
  <si>
    <t>AV BOLIVAR CRUCE CALL SUCRE CC GRAN</t>
  </si>
  <si>
    <t>BAZAR N. FERIA. SEC CASCO CENTRAL</t>
  </si>
  <si>
    <t>AV JOSE MARIA VARGAS</t>
  </si>
  <si>
    <t>EDIF ARTICO PISO 2 OF 21-B</t>
  </si>
  <si>
    <t>AV PRINCIPAL DE LOS RUICES (DIEGO CISNEROS)</t>
  </si>
  <si>
    <t>EDIF PARTY CITY PISO PB LOCAL PARTY</t>
  </si>
  <si>
    <t>CR 21 ENTRE CALLE 33 Y 34 LOCAL 33-53</t>
  </si>
  <si>
    <t>CALLE 3A ENTRE CARRERAS 2 Y 3</t>
  </si>
  <si>
    <t>ZONA IND III PARCELA 156D</t>
  </si>
  <si>
    <t>AV PRINCIPAL EDIF CENTRO EMPRESARIAL</t>
  </si>
  <si>
    <t>ARTURO MICHELENA PISO NIVEL 2 OF 20F-3</t>
  </si>
  <si>
    <t>AV 3RA AV. LAS DELICIAS, ENTRE AV CASANOVA</t>
  </si>
  <si>
    <t>Y AV. FRANCISCO SOLANO LOPEZ EDIF CENTRO FINANCIERO</t>
  </si>
  <si>
    <t>AV OESTE 18 E/ESQUINAS PUENTE CASACOIMA</t>
  </si>
  <si>
    <t>Y HORNO NEGRO EDIF EL CARMEN  PISO PB</t>
  </si>
  <si>
    <t>CALLE STA CLARA. EDF TULIPAN PISO</t>
  </si>
  <si>
    <t>SOTANO 2, APT 2. URB BOLEITA NORTE</t>
  </si>
  <si>
    <t>CALLE LA  PEÑA TERCERA ENTRE LA CALLE</t>
  </si>
  <si>
    <t>SUCUA Y CALLE CUA CASA NRO 98</t>
  </si>
  <si>
    <t>CALLE A FINAL ULTIMO GALPON PARCELA</t>
  </si>
  <si>
    <t>NRO AB ZONA INDUSTRIAL DE PARAMILLO</t>
  </si>
  <si>
    <t>AV SEGUNDA EDIF RESIDENCIAS JARDIN</t>
  </si>
  <si>
    <t>SANTA EDUVIGIS PB OF PB URB SANTA EDUV</t>
  </si>
  <si>
    <t>CALLE 5 ENTRE AV 16 Y 17 CASA</t>
  </si>
  <si>
    <t>NRO 16-88 L1 SECTOR EL CARMEN</t>
  </si>
  <si>
    <t>AV ALIRIO UGARTE PELAYO CC LA ESTACION</t>
  </si>
  <si>
    <t>NIVEL PB LOCAL GALPON 02 SECTOR</t>
  </si>
  <si>
    <t>AV SN LOCAL PARCELA NRO 321-09-08</t>
  </si>
  <si>
    <t>ZONA UD 321 CIUDAD GUAYANA BOLIVAR</t>
  </si>
  <si>
    <t>AV 106-F EDIF 4 PISO 7 APT 7G</t>
  </si>
  <si>
    <t>URB LOMA DE LOS MANGOS</t>
  </si>
  <si>
    <t>CALLE 3-A DE LA ZONA 4, EDIF.TORRE DEL</t>
  </si>
  <si>
    <t>ESTE PISO PB MEZZ TERRAZA 2.4.5. Y 6 URB LA URBINA SUR</t>
  </si>
  <si>
    <t>AV ENTRE CASANOVA Y LAS ACACIAS</t>
  </si>
  <si>
    <t>CC BICENTENARIO NIVEL 1 LOCAL UNICO</t>
  </si>
  <si>
    <t>AV FLORENCIO JIMENEZ KILOMETRO 5 y 6</t>
  </si>
  <si>
    <t>LOC. NRO S/N SECTOR CERRITOS BLANCOS</t>
  </si>
  <si>
    <t>AV. 91 NRO 80-250</t>
  </si>
  <si>
    <t>SECTOR LA ROTARIA</t>
  </si>
  <si>
    <t>CALLE 1 GALPON N B16 ZONA</t>
  </si>
  <si>
    <t>INDUSTRIAL LOS CUROS</t>
  </si>
  <si>
    <t>AV JACINTO LARA LOCAL NRO S/N</t>
  </si>
  <si>
    <t>SECTOR CAJA DE AGUA</t>
  </si>
  <si>
    <t>ANDREINA RANGEL 62</t>
  </si>
  <si>
    <t>AV.PRINCIPAL DE EL BOSQUE EDF. TORRE</t>
  </si>
  <si>
    <t>CREDICARD PISO PB LOCAL8 URB EL BOSQUE</t>
  </si>
  <si>
    <t>CALLE REAL DE LOS CORTIJOS DE SARRIA</t>
  </si>
  <si>
    <t>EDIF BLOQUE 08 PISO 1 APTO 4</t>
  </si>
  <si>
    <t>AV Nº1 GALPON NRO 192 SECTOR ZONA</t>
  </si>
  <si>
    <t>INDUSTRIAL LOS MONTONES</t>
  </si>
  <si>
    <t>ZONA INDUSTRIAL I</t>
  </si>
  <si>
    <t>CENTRO MEDICO DOCENTE LA TRINIDAD</t>
  </si>
  <si>
    <t>BANCO UNIVERSAL CA AV VZLA EDIF</t>
  </si>
  <si>
    <t>T BCO BICENTENARIO OF PRESIDENCIAL</t>
  </si>
  <si>
    <t>CALLE CALLE F CASA 38-PB LOCAL NRO 01</t>
  </si>
  <si>
    <t>URB AMPARO SPLUGUEZ, SECTOR BOYACA VI</t>
  </si>
  <si>
    <t>CARRETERA NACIONAL VIA EL SOMBRERO,</t>
  </si>
  <si>
    <t>LOCAL GALPON NRO S/N ZONA INDUSTRIAL</t>
  </si>
  <si>
    <t>CTRA SAN ANTONIO DE LOS ALTOS LOCAL</t>
  </si>
  <si>
    <t>CENTRO INDUSTRIAL MAPAMA NRO 10</t>
  </si>
  <si>
    <t>AV SOROCAIMA EDIF CENTRO SALUD</t>
  </si>
  <si>
    <t>PISO 4 OF 405 URB SAN BERNARDINO</t>
  </si>
  <si>
    <t>VDA 3 MANZANA NRO. 38 CASA CASA NRO 21</t>
  </si>
  <si>
    <t>GRAN SABANA, CONJUNTO RESIDENCIAL VILLA ESMERALDA</t>
  </si>
  <si>
    <t>CALLE CALLE 85(FALCON) ESQUINA AVENIDA 1 4B</t>
  </si>
  <si>
    <t>NRO 14B-05 EDIF DON TEODOSIO PISO 3 OF UNICO</t>
  </si>
  <si>
    <t>AV ABRAHAM LINCOLN EDIF LAS AMERICAS</t>
  </si>
  <si>
    <t>PISO PB URB BELLO MONTE</t>
  </si>
  <si>
    <t>AV UNIVERSIDAD ESQUINA PERICO</t>
  </si>
  <si>
    <t>A PUENTE YANEZ CC GALERIAS PERICO</t>
  </si>
  <si>
    <t>AV LA ESTANCIA CC CENTRO COMERCIAL CIUDAD TAMANACO</t>
  </si>
  <si>
    <t>(CCCT) NIVEL C-2 LOCAL 53B01 Y 53B02</t>
  </si>
  <si>
    <t>AV. 60 CON CALLE 140, CTRO EMPRESARIAL</t>
  </si>
  <si>
    <t>IDIMECA No 54-570,GALPON DD77 ZONA IND</t>
  </si>
  <si>
    <t>CALLE TORBES LOCAL GALPONES NRO 353</t>
  </si>
  <si>
    <t>363 ZONA INDUSTRIAL DE LAS LOMAS</t>
  </si>
  <si>
    <t>CALLE SAN BENITO CON CLLE EL PORVENIR</t>
  </si>
  <si>
    <t>LOCAL GALPON INDUSTRIAL NRO 0 SECTOR A</t>
  </si>
  <si>
    <t>CARRETERA NACIONAL LA ENCRUCIJADA</t>
  </si>
  <si>
    <t>GALPON N°4 ZONA TURMERO CAGUA</t>
  </si>
  <si>
    <t>AV TRICENTENARIA LOCAL MADOSA SECTOR</t>
  </si>
  <si>
    <t>LOMAS DE ALVARENGA MADOSA</t>
  </si>
  <si>
    <t>AV. PRINCIPAL MATA REDONDA LOCAL GALPON  NRO1</t>
  </si>
  <si>
    <t>ZONA INDUSTRIAL LOS SAMANES</t>
  </si>
  <si>
    <t>CTRA PANAMERICANA KM 22</t>
  </si>
  <si>
    <t>CC SUPER LIDER NIVEL PB LOCAL S/N</t>
  </si>
  <si>
    <t>CTRA  NACIONAL PALO NEGRO</t>
  </si>
  <si>
    <t>LOCAL S/N ZONA PALO NEGRO</t>
  </si>
  <si>
    <t>AV 13 ENTRE CALLES 75 Y 76</t>
  </si>
  <si>
    <t>LOCAL NRO 75-25</t>
  </si>
  <si>
    <t>CR 31 ENTRE CALLES 20 Y 21 LOCAL NRO</t>
  </si>
  <si>
    <t>20-68 SECTOR CENTRO</t>
  </si>
  <si>
    <t>AV CIRCUNVALACION 2 CASA NRO 98D-125</t>
  </si>
  <si>
    <t>BARRIO SIMON BOLIVAR</t>
  </si>
  <si>
    <t>AV 40 LOCAL N° 161-119 URB LA COROMOTO</t>
  </si>
  <si>
    <t>AV 15 CC LAS DELICIAS NIVEL PB L-PB</t>
  </si>
  <si>
    <t>SECTOR LAS DELICIAS</t>
  </si>
  <si>
    <t>CALLE 148 LOCAL N° 67-46 SECTOR BARRIO</t>
  </si>
  <si>
    <t>EL GAITERO</t>
  </si>
  <si>
    <t>AV 2 LOCAL N° 77-40 SECTOR EL MILAGRO</t>
  </si>
  <si>
    <t>CALLE 67A CASA 60-58 BARRIO LOS OLIVOS</t>
  </si>
  <si>
    <t>AV. PADILLA CALLE 93 CASA 13-100</t>
  </si>
  <si>
    <t>CALLE 5 LOCAL NRO S/N</t>
  </si>
  <si>
    <t>URB COLINAS DEL NEVERI</t>
  </si>
  <si>
    <t>AV FERRERO TAMAYO CC BARATTA NIVEL PB LOCAL 01 SECTOR AV LAS</t>
  </si>
  <si>
    <t>PILAS</t>
  </si>
  <si>
    <t>CARRETERA NACIONAL VIA LOS LLANOS</t>
  </si>
  <si>
    <t>LOCAL N 159-2</t>
  </si>
  <si>
    <t>AV BERMUDEZ LOCAL NRO 31 SECTOR</t>
  </si>
  <si>
    <t>SANTA ANA</t>
  </si>
  <si>
    <t>CALLE INDEPENDENCIA CC GALERIA FRANCYS</t>
  </si>
  <si>
    <t>NVL 2 LOCAL L1,L2,L3,L4,L5,L6 CARUPANO</t>
  </si>
  <si>
    <t>AV INTERCOMUNAL VALENCIA</t>
  </si>
  <si>
    <t>LOS GUAYOS SECTOR GUACARA LOTE A</t>
  </si>
  <si>
    <t>CALLE LEONARDO DA VINCI</t>
  </si>
  <si>
    <t>QTA RIO VIDA</t>
  </si>
  <si>
    <t>AV.FUERZAS AEREAS C/C JOSE L RAMOS</t>
  </si>
  <si>
    <t>LOC 101 B</t>
  </si>
  <si>
    <t>AV LAS FERIAS CENTRO COMERCIAL PETROS</t>
  </si>
  <si>
    <t>FTE A LA ESTACION DEL METRO</t>
  </si>
  <si>
    <t>CALLE SANATORIO DEL AVILA EDIF TORRE G</t>
  </si>
  <si>
    <t>P- 1,OF CTRO. EMPRESARIAL CDAD CENTER</t>
  </si>
  <si>
    <t>AV.ESPAÑA PASAJE MONUMENTAL</t>
  </si>
  <si>
    <t>PUEBLO NUEVO CASA Nº3</t>
  </si>
  <si>
    <t>AV PPAL PASEO CARONI CC CAUJARO</t>
  </si>
  <si>
    <t>N-PB L-16 AL 20,26,29,30 SEC CAUJARO</t>
  </si>
  <si>
    <t>AV INTERCOMUNAL EDIF CURTIEMBRE</t>
  </si>
  <si>
    <t>VENEZOLANA PB LOCAL S/N SECTOR EL</t>
  </si>
  <si>
    <t>CTRA AUTOPISTA GUARENAS PETARE</t>
  </si>
  <si>
    <t>KILOMETRO 17 LOCAL NRO S/N</t>
  </si>
  <si>
    <t>AV BOLIVAR LOCAL NRO 236</t>
  </si>
  <si>
    <t>AV JOSE RAFAEL FERRERO  TAMAYO</t>
  </si>
  <si>
    <t>CONJUNTO RESIDENCIAL LOS CEDROS</t>
  </si>
  <si>
    <t>AV BOULEVARD 5 DE JULIO LOCAL NRO 6-28</t>
  </si>
  <si>
    <t>CC VISTAMAR NIVEL PB LOCAL 17</t>
  </si>
  <si>
    <t>AV PRINCIPAL LOCAL NRO S/N° SECTOR</t>
  </si>
  <si>
    <t>LA FLORESTA PARRQ</t>
  </si>
  <si>
    <t>TOVARCA ANDINA, C.A.</t>
  </si>
  <si>
    <t>AV. BOLIVAR SUR,CALLE ROSCIO CON CALLE</t>
  </si>
  <si>
    <t>FALCON EDF. IMPERA PISO PB LOCAL 03</t>
  </si>
  <si>
    <t>CALLE PRINCIPAL LA ANUNCIACION</t>
  </si>
  <si>
    <t>EDF RESIDENCIAS SZANNE PISO PB LOCAL</t>
  </si>
  <si>
    <t>AV INTERCOMUNAL EL HATILLO EDF USI II</t>
  </si>
  <si>
    <t>P-SOTANO 3 LOC LOCATEL URB LA TRINIDAD</t>
  </si>
  <si>
    <t>AV MONSESOL</t>
  </si>
  <si>
    <t>QUINTA CANAIMA OFC 216</t>
  </si>
  <si>
    <t>AV PPAL MANZ 16 PARCELA 14 ZONA</t>
  </si>
  <si>
    <t>INDUSTRIAL LOS PINOS UD 304</t>
  </si>
  <si>
    <t>CALLE 109 FLORES C/C AVENIDA PASEO CABRIALES</t>
  </si>
  <si>
    <t>LOCAL GALPONES COMERCIALES APC NRO G13 YG14</t>
  </si>
  <si>
    <t>18</t>
  </si>
  <si>
    <t>AV 3 INDEPENDENCIA CASA NRO 20-10</t>
  </si>
  <si>
    <t>AV CRUZ PAREDES CC JUAN URQUIJO</t>
  </si>
  <si>
    <t>NIVEL P/B LOCAL S/N</t>
  </si>
  <si>
    <t>CALLE MEDITERRANIO</t>
  </si>
  <si>
    <t>CASA NRO 7 URB VILLA AFRICANA</t>
  </si>
  <si>
    <t>CR 10-A LOTE B.CDAD C.C. METROPOLITANA</t>
  </si>
  <si>
    <t>S/N SCTOR BARRIO EL CARMEN LA CONCORDIA</t>
  </si>
  <si>
    <t>AV LA VIA CARACAS CC CENTRO EMPRESARIAL</t>
  </si>
  <si>
    <t>HEINZ ZONA INDUSTRIAL MATANZA SUR</t>
  </si>
  <si>
    <t>CALLE 85 FALCON ESQ. AV 14B N 14B-5</t>
  </si>
  <si>
    <t>EDF. DON TEODOSIO</t>
  </si>
  <si>
    <t>AV RIBEREÑA</t>
  </si>
  <si>
    <t>CASA LOTE F NRO 64</t>
  </si>
  <si>
    <t>CR 10 CASA NRO 17-21 BARRIO LA ROMERA</t>
  </si>
  <si>
    <t>AV 16 CON CALLE 13 CARRETERA EL MOJAN</t>
  </si>
  <si>
    <t>LOCAL NRO A2-3 SECTOR CANCHANCHA</t>
  </si>
  <si>
    <t>AV 19E LOCAL GALPÓN N° 117-79</t>
  </si>
  <si>
    <t>SECTOR LOS ESTANQUES</t>
  </si>
  <si>
    <t>CALLE MADRID EDIF CENTRO FINANCIERO</t>
  </si>
  <si>
    <t>8, OFIC 806, URB LAS MERCEDES</t>
  </si>
  <si>
    <t>AV PRINCIPAL MERCADO SANTA TERESA CASA NRO 62-A32 BARRIO</t>
  </si>
  <si>
    <t>SANTA TERESA</t>
  </si>
  <si>
    <t>AV JORGE RODRIGUEZ LOCAL S/N</t>
  </si>
  <si>
    <t>NRO S/N SECTOR ISLA DE CUBA</t>
  </si>
  <si>
    <t>AV PRINCIPAL BOLEITA SUR EDIF.</t>
  </si>
  <si>
    <t>EL CARMEN PISO 1 LOCAL A URB BOLEITA</t>
  </si>
  <si>
    <t>AV PASEO CARONI EDIF CENTRO EMPRESARIAL</t>
  </si>
  <si>
    <t>EL TRIUNFO PISO S/N LOCAL PB-1 PB-2</t>
  </si>
  <si>
    <t>AV LIBERTADOR CC CENTRO EMPRESARIAL</t>
  </si>
  <si>
    <t>LAS MURALLAS NIVEL K-66 LOCAL GALPON N° 5</t>
  </si>
  <si>
    <t>AV FUERZAS ARMADAS EDIF DROMORRO</t>
  </si>
  <si>
    <t>PISO S/N LOCAL DROMORRO SECTOR</t>
  </si>
  <si>
    <t>PROPATRIA CENTRO COMERCIAL</t>
  </si>
  <si>
    <t>LOCAL 1-2 A-13. URB. PROPATRIA</t>
  </si>
  <si>
    <t>AV CENTENARIO LOCAL COMPLEJO GALPONCA SUR GALPON NRO 20</t>
  </si>
  <si>
    <t>SECTOR POZO HONFO EJIDO MERIDA</t>
  </si>
  <si>
    <t>AV AV CUATRICENTENARIA LOCAL GALPN 1 NRO P1-12 ZONA ZONA</t>
  </si>
  <si>
    <t>INDUSTRIAL CONDIBACA BARINAS BARINAS</t>
  </si>
  <si>
    <t>AV 15 ESQUINA CON CALLE 70 EDIF GRAN HOTEL DELICIAS PISO PB</t>
  </si>
  <si>
    <t>LOCAL 4 SECTOR DELICIAS</t>
  </si>
  <si>
    <t>CTRA, ASENTAMIENTO CAMPESINO MONTAÑUELA LOCAL GRANJA MARIELA</t>
  </si>
  <si>
    <t>GALPONES CAFE AMANECER SECTOR SABANETA</t>
  </si>
  <si>
    <t>AV PRINCIPAL DE LECHERIAS CON LEONARDO RUIZ PINEDA EDIF</t>
  </si>
  <si>
    <t>RIBADEO PISO 04 LOCAL P4-7</t>
  </si>
  <si>
    <t>AV CRUZ PERAZA LOCAL GALPON NRO 2  SECTOR LA</t>
  </si>
  <si>
    <t>CARBONERA</t>
  </si>
  <si>
    <t>AV MONSEÑOR SENDREA LOCAL NRO 119 SECTOR CENTRO</t>
  </si>
  <si>
    <t>AV JOSE ANGEL TOMAS LOCAL LOTE 6 NRO 19 LOCAL  19</t>
  </si>
  <si>
    <t>SAN MARTIN FRENTE AL HOSPITAL MILITAR</t>
  </si>
  <si>
    <t>CALLE 9 CALLE 9 ENTRE 4 Y 5 EIDF CIMAF PISO 2 LOCAL 2A URB</t>
  </si>
  <si>
    <t>LA URBINA</t>
  </si>
  <si>
    <t>RIBADEO PISO PB LOCAL 07 ZONA LECHERIAS</t>
  </si>
  <si>
    <t>CALLE BOLIVAR ESTE, LOCAL SUPER</t>
  </si>
  <si>
    <t>NUEVA ESPERANZA, URB SAN JACINTO</t>
  </si>
  <si>
    <t>AV PRINCIPAL MERCADO SANTA TERESA</t>
  </si>
  <si>
    <t>CASA NRO 62-A32</t>
  </si>
  <si>
    <t>AV LUIS DEL VALLE GARCÍA EDF OCP</t>
  </si>
  <si>
    <t>N 34 PISO 2 LOCAL P2-15</t>
  </si>
  <si>
    <t>AV 2 LORA EDF LOS COMPADRES PISO</t>
  </si>
  <si>
    <t>PLANTA BAJA LOCAL COMERCIAL NRO 10</t>
  </si>
  <si>
    <t>CTRA AUTOPISTA VALENCIA - CAMPO DE CARABOBO</t>
  </si>
  <si>
    <t>CC MERCADO MAYORISTA NIVEL NUEVA PLAYA</t>
  </si>
  <si>
    <t>AV. 91 LOCAL NRO 90-250</t>
  </si>
  <si>
    <t>CALLE B LOCAL GALPON NRO 28-G ZONA INDUSTRIAL PUENTE REAL</t>
  </si>
  <si>
    <t>CALLE 92A ESQUINA AV 3 Y 3A EDIF</t>
  </si>
  <si>
    <t>LA BORINQUEÑA PISO PB LOCAL PB</t>
  </si>
  <si>
    <t>CALLE 30 CON AV 29 Y 28 EDIF THAMER</t>
  </si>
  <si>
    <t>PISO PLANTA BAJA LOCAL 03 Y 04</t>
  </si>
  <si>
    <t>GRAN ABASTO GIRASOL C.A</t>
  </si>
  <si>
    <t>AV PPAL DE LA YAGUARA, LOCAL NRO PARCELA 9.</t>
  </si>
  <si>
    <t>URB LA ENTRADA SOBRE LA CARRETERA DE CARACAS A</t>
  </si>
  <si>
    <t>CALLE FINAL CALLE 5</t>
  </si>
  <si>
    <t>EDF TATIMAR PISO PB LOCAL PLANTA BAJA</t>
  </si>
  <si>
    <t>CALLE COMERCIO, LOCAL NRO S/N,</t>
  </si>
  <si>
    <t>SECTOR EL MEDANO</t>
  </si>
  <si>
    <t>CALLE VIA ITALIA LOCAL NRO S/N</t>
  </si>
  <si>
    <t>URB LOS OLIVOS -</t>
  </si>
  <si>
    <t>CALLE S/N. LOTE B LOCAL NRO S/N</t>
  </si>
  <si>
    <t>URB UNARE II. SECTOR UNARE II DEL</t>
  </si>
  <si>
    <t>AV ANDRES ELOY BLANCO CC TOPAZ</t>
  </si>
  <si>
    <t>NIVEL B LOCAL 123-91B</t>
  </si>
  <si>
    <t>AV PRINCIPAL DE LA URBANIZACION CAURIMARE CC CAURIMARE NIVEL</t>
  </si>
  <si>
    <t>PB LOCAL 58 Y 59 URB CAURIMARE CARACAS (EL CAFETAL)</t>
  </si>
  <si>
    <t>AV ESQUINA AV.BOLIVAR SECTOR LAS ACACIAS EDF GINER</t>
  </si>
  <si>
    <t>PISO 1 LOCAL N° 1 Y 2 URB LAS ACACIAS</t>
  </si>
  <si>
    <t>CALLE ENTRE 58A Y 62 AV. 3D-4</t>
  </si>
  <si>
    <t>EDF ARTIZO PISO PB LOCAL UNICO</t>
  </si>
  <si>
    <t>AV SIMON BOLIVAR LOCAL NRO S/N</t>
  </si>
  <si>
    <t>BARRIO EL CAMBIO</t>
  </si>
  <si>
    <t>AV 27 ESQUINA CALLE 33 EDF IMPRESORA</t>
  </si>
  <si>
    <t>PORTUGUESA PISO 01 BARRIO ANDRES BELLO</t>
  </si>
  <si>
    <t>CALLE S/N LOCAL NRO A LOCAL PARCELA 321-09-08</t>
  </si>
  <si>
    <t>ZONA ZONA INDUSTRIAL UD-321</t>
  </si>
  <si>
    <t>AV PRINCIPAL BOLEITA NORTE EDF INDUSTRIAL "VENEZUELA" PISO 3</t>
  </si>
  <si>
    <t>APT , URB INDUSTRIAL BOLEITA NORTE, CON FRENTE A LA</t>
  </si>
  <si>
    <t>CALLE 3A ENTRE CARRERAS 2 Y 3 GALPON NRO 156D</t>
  </si>
  <si>
    <t>LOCAL NRO S/N ZONA INDUSTRIAL III</t>
  </si>
  <si>
    <t>CALLE MONACO QTA NELLY</t>
  </si>
  <si>
    <t>URB LA CALIFORNIA NORTE CARACAS</t>
  </si>
  <si>
    <t>AV JUAN BAUTISTA ARISMENDI LOCAL CENTRO EMPRESARIAL</t>
  </si>
  <si>
    <t>PLAZAS DEL SOL (ETAPA I) LOCALES L5, L6, L7, L8</t>
  </si>
  <si>
    <t>CAPITAL-ORIENTE</t>
  </si>
  <si>
    <t>CALLE 5 CASA NRO 11-67</t>
  </si>
  <si>
    <t>URB LA CONCORDIA</t>
  </si>
  <si>
    <t>CALLE PLAZA LOCAL NRO 11-3</t>
  </si>
  <si>
    <t>ZONA PARROQUIAL UNION</t>
  </si>
  <si>
    <t>CALLE BOLIVAR EDF MAPORAL PB</t>
  </si>
  <si>
    <t>PISO PB APT P/B SECTOR EL ARENAL</t>
  </si>
  <si>
    <t>EDIF ESKINA PISO PB LOCAL C</t>
  </si>
  <si>
    <t>URBANIZACIÓN SABANA GRANDE</t>
  </si>
  <si>
    <t>BARRIO BOLIVAR</t>
  </si>
  <si>
    <t>ALDEA MACHIRI</t>
  </si>
  <si>
    <t>URB. ALTOS DE COPACABANA.</t>
  </si>
  <si>
    <t>TH 667.</t>
  </si>
  <si>
    <t>AV ANDRES BELLO CC PROFESIONAL LAS DELIAS</t>
  </si>
  <si>
    <t>NIVEL PB LOCAL GALPON N°7</t>
  </si>
  <si>
    <t>CALLE MIRANDA LOCAL LOCAL NRO</t>
  </si>
  <si>
    <t>N° 67-2 SECTOR SECTOR CENTRO</t>
  </si>
  <si>
    <t>OCCIDENTE-CENTRO</t>
  </si>
  <si>
    <t>AV BRANGER CASA NRO 88-45</t>
  </si>
  <si>
    <t>SECTOR MICHELENA</t>
  </si>
  <si>
    <t>AV OESTE 15, ESQUINA DE SAN PASCUAL A ESQUINA DE NAZARENO PB</t>
  </si>
  <si>
    <t>OF 09-11-A SECTOR LA PASTORA</t>
  </si>
  <si>
    <t>AV ESPAÑA, 4TA. TRANSVERSAL LOCAL</t>
  </si>
  <si>
    <t>NRO 1 URB ALAMO</t>
  </si>
  <si>
    <t>AV AV FUERZAS ARMADAS PARROQUIA SAN JOSE ENTRE LAS ESQUINAS</t>
  </si>
  <si>
    <t>SAN ENRIQUE A SAN JOSE EDIF FLAMBOYAN PISO PB LOCAL PB</t>
  </si>
  <si>
    <t>CALLE TRANSVERSAL N° 2 LOCAL GALPÓN 7 Y 8</t>
  </si>
  <si>
    <t>ZONA IND. LOS PINOS</t>
  </si>
  <si>
    <t>CALLE PARCELA N 12 DE LA MANZANA 11</t>
  </si>
  <si>
    <t>LOCAL NRO S/N URB SANTA CRUZ</t>
  </si>
  <si>
    <t>CALLE 146 LOCAL GALPON 10 NRO 63-120</t>
  </si>
  <si>
    <t>SECTOR ZONA INDUSTRIAL</t>
  </si>
  <si>
    <t>CALLE PRINCIPAL DE LA AMAPOLA CASA NRO 26 SECTOR MACA</t>
  </si>
  <si>
    <t>CALLE LOS PINOS, CASA NO# 6, URBANIZACIÓN EL BOSQUE</t>
  </si>
  <si>
    <t>MUNICIPIO GIRARDOT</t>
  </si>
  <si>
    <t>CALLE FALCON LOCAL GALPON 6</t>
  </si>
  <si>
    <t>ZONA INDUSTRIAL SAN VICENTE</t>
  </si>
  <si>
    <t>AV 4 BOLIVAR EDF MEDICO DENTAL LLANOS</t>
  </si>
  <si>
    <t>NO. 30-52 PISO 03 APT 03 SECTOR</t>
  </si>
  <si>
    <t>AV PRINCIPAL PEDRO JOSE OVALLES EDIF CENTRO PROFESIONAL</t>
  </si>
  <si>
    <t>ARAGUA PISO 3 OFC 311 DIAGONAL AL VIVERO LA ARBOLEDA</t>
  </si>
  <si>
    <t>URBANIZACIÓN EL PORTAL ACCESO 8 CASA NRO 8-7</t>
  </si>
  <si>
    <t>LA ROSALEDA</t>
  </si>
  <si>
    <t>AV LAS AMERICAS EDIF ALBERTO I PISO 5 APT 5-A</t>
  </si>
  <si>
    <t>URB TERRAZAS DE CLUB HIPICO</t>
  </si>
  <si>
    <t>LOMAS DEL CARONI, CALLE OESTE 9, MAZ 32 CASA 802 AV</t>
  </si>
  <si>
    <t>ATLANTICO PARROQUIA UNARE MUNICIPIO CARONIO</t>
  </si>
  <si>
    <t>SANTA ROSALIA EDIFICIO AVILA APTO 5</t>
  </si>
  <si>
    <t>AV ANDRES ELOY BLANCO EDIF 15</t>
  </si>
  <si>
    <t>PISO 3 APT 1541</t>
  </si>
  <si>
    <t>AV EL RETIRO ENTRE AV.VENEZUELA Y CALLE</t>
  </si>
  <si>
    <t>BOYACA QTA SOLUCIONES MEDICAS MODERNAS,</t>
  </si>
  <si>
    <t>AV PRINCIPAL FRANCISCO DE MIRANDA EDIF</t>
  </si>
  <si>
    <t>CENTRO RESIDENCIAL LA CALIFORNIA PISO PB</t>
  </si>
  <si>
    <t>AV PRINCIPAL DE LAS ROSAS EDF C</t>
  </si>
  <si>
    <t>PISO APT 21 URB LAS ROSAS CONJUNTO</t>
  </si>
  <si>
    <t>CALLE CAMPO ELIAS CASA NRO 10</t>
  </si>
  <si>
    <t>BARRIO RETRUQUE</t>
  </si>
  <si>
    <t>AV. FCO DE MIRANDA,</t>
  </si>
  <si>
    <t>CONJUNTO RESIDENCIAL LA CALIFORNIA,</t>
  </si>
  <si>
    <t>CALLE EL LICEO EDF ANDRES BELLO</t>
  </si>
  <si>
    <t>PISO 4 APT 4-02</t>
  </si>
  <si>
    <t>AV. JOSE ANTONIO PAEZ</t>
  </si>
  <si>
    <t>EDF QUINTAS AEREAS PISO PB OF 06</t>
  </si>
  <si>
    <t>AV PROLONGACION PASEO COLON CRUCE CON</t>
  </si>
  <si>
    <t>CALLE LA ENSENADA LOCAL NIVEL P5,</t>
  </si>
  <si>
    <t>AV PRINCIPAL DE VALLE ARRIBA EDIF RESD LA SIESTA</t>
  </si>
  <si>
    <t>PISO PHB APT PHB</t>
  </si>
  <si>
    <t>AV UNIVERSIDAD ESQUINA LA PEDRERA A</t>
  </si>
  <si>
    <t>MARCOS PARRA EDF COLON PISO 04</t>
  </si>
  <si>
    <t>CR 3 CASA NRO 4-31 BARRIO LA PEZA</t>
  </si>
  <si>
    <t>AV ENTRE AV CASANOVA Y AV LAS ACACIAS</t>
  </si>
  <si>
    <t>GRUPO VASCONCELOS, C.A</t>
  </si>
  <si>
    <t>CALLE DEMOCRACIA CASA  NRO 116 BARRIO FRANCISCO DE</t>
  </si>
  <si>
    <t>ASESOR</t>
  </si>
  <si>
    <t>GERENTE</t>
  </si>
  <si>
    <t>RIF</t>
  </si>
  <si>
    <t>NOMBRE DE CLEINTE</t>
  </si>
  <si>
    <t>FARMACIA FARMAESTRELLA, C.A</t>
  </si>
  <si>
    <t>26</t>
  </si>
  <si>
    <t>Leyenda</t>
  </si>
  <si>
    <t>Convenio</t>
  </si>
  <si>
    <t>Descripción</t>
  </si>
  <si>
    <t>Clientes General - Bolívares</t>
  </si>
  <si>
    <t>21</t>
  </si>
  <si>
    <t>Clientes General - Dólares</t>
  </si>
  <si>
    <t>FARMACIA LAS RUBIO C.A.</t>
  </si>
  <si>
    <t>Desc 2% - Bolívares</t>
  </si>
  <si>
    <t>Desc 2% - Dólares</t>
  </si>
  <si>
    <t>Desc 3% - Bolívares</t>
  </si>
  <si>
    <t>24</t>
  </si>
  <si>
    <t>Desc 3% - Dólares</t>
  </si>
  <si>
    <t>Desc 5% - Bolívares</t>
  </si>
  <si>
    <t>Desc 5% - Dólares</t>
  </si>
  <si>
    <t>Desc 10% - Bolívares</t>
  </si>
  <si>
    <t>Desc 10% - Dólares</t>
  </si>
  <si>
    <t>OPTIMA DISTRIBUCIONES ZULIA, C.A.</t>
  </si>
  <si>
    <t>DISTRIBUCIONES Y REPRESENTACIONES SUMISALUD C.A</t>
  </si>
  <si>
    <t>DISTRIBUIDORA HORNO RIO, C.A.</t>
  </si>
  <si>
    <t>DISTRIBUIDORA TIENDA TIENDA C.A.</t>
  </si>
  <si>
    <t>EL MASTRANTO M &amp; M, C.A</t>
  </si>
  <si>
    <t>FARMATODO,C.A</t>
  </si>
  <si>
    <t>G200030291</t>
  </si>
  <si>
    <t>FUNDACION CASA NACIONAL DE LAS LETRAS DE ANDRES BELLO</t>
  </si>
  <si>
    <t>G200093013</t>
  </si>
  <si>
    <t>CORPORACION DE COMERCIO Y SUMINISTRO SOCIALISTA, S.A.</t>
  </si>
  <si>
    <t>J001626867</t>
  </si>
  <si>
    <t>ALIMENTOS LA GIRALDA, C.A.</t>
  </si>
  <si>
    <t>J003192350</t>
  </si>
  <si>
    <t>MAKRO COMERCIALIZADORA, S.A.</t>
  </si>
  <si>
    <t>J090330615</t>
  </si>
  <si>
    <t>MAYOR Y DISTRIBUCIONES "DON PEPE" C.A.</t>
  </si>
  <si>
    <t>J294253610</t>
  </si>
  <si>
    <t>PICKING, C.A.</t>
  </si>
  <si>
    <t>J309746464</t>
  </si>
  <si>
    <t>SUPERMERCADO PREMIUM, C.A.</t>
  </si>
  <si>
    <t>J310538247</t>
  </si>
  <si>
    <t>MAKRO COMERCIALIZADORA PARAGUANA S.A.</t>
  </si>
  <si>
    <t>J312263652</t>
  </si>
  <si>
    <t>CORPORACIÓN L.M.C, C.A</t>
  </si>
  <si>
    <t>J315594641</t>
  </si>
  <si>
    <t>MIKRO 760 S.A.</t>
  </si>
  <si>
    <t>V031819802</t>
  </si>
  <si>
    <t>DOMINGUEZ LEONARDO</t>
  </si>
  <si>
    <t>V037141174</t>
  </si>
  <si>
    <t>EDGAR ARMANDO ROMERO</t>
  </si>
  <si>
    <t>V062600914</t>
  </si>
  <si>
    <t>CRESPO ROSA</t>
  </si>
  <si>
    <t>V065013416</t>
  </si>
  <si>
    <t>VILLEGAS POMPEYO JOSE</t>
  </si>
  <si>
    <t>V069706602</t>
  </si>
  <si>
    <t>PERERA LUIS</t>
  </si>
  <si>
    <t>V133086796</t>
  </si>
  <si>
    <t>CAPASSO ALBANESE ANTONIO</t>
  </si>
  <si>
    <t>V153701713</t>
  </si>
  <si>
    <t>MENDOZA NORMA</t>
  </si>
  <si>
    <t>V159754959</t>
  </si>
  <si>
    <t>CARDOZA VENERO MANUEL ANTONIO</t>
  </si>
  <si>
    <t>V161130865</t>
  </si>
  <si>
    <t>NEBRASKA ANTONIETA RODRÍGUEZ SÁNCHEZ</t>
  </si>
  <si>
    <t>V173014186</t>
  </si>
  <si>
    <t>EDDIER CORDERO</t>
  </si>
  <si>
    <t>V174392508</t>
  </si>
  <si>
    <t>MEJIAS YHORDAN EDWARD</t>
  </si>
  <si>
    <t>V177393807</t>
  </si>
  <si>
    <t>EVA FLORES</t>
  </si>
  <si>
    <t>V180378568</t>
  </si>
  <si>
    <t>IRENE MARIA ARGEL BERROCAL</t>
  </si>
  <si>
    <t>V182768223</t>
  </si>
  <si>
    <t>RODRIGUEZ DURAND TAMARA</t>
  </si>
  <si>
    <t>V183472530</t>
  </si>
  <si>
    <t>SIMON ACERO</t>
  </si>
  <si>
    <t>V193991676</t>
  </si>
  <si>
    <t>JARAQUEMADA POLO CATHERIN</t>
  </si>
  <si>
    <t>V194526977</t>
  </si>
  <si>
    <t>ZULETH GONZALEZ</t>
  </si>
  <si>
    <t>V198687045</t>
  </si>
  <si>
    <t>ANDREA GUERRERO</t>
  </si>
  <si>
    <t>V202102260</t>
  </si>
  <si>
    <t>MONTIEL ANDRES</t>
  </si>
  <si>
    <t>V209969552</t>
  </si>
  <si>
    <t>GONCALVES EVORA FATIMA</t>
  </si>
  <si>
    <t>V242042243</t>
  </si>
  <si>
    <t>SANTIAGO P. RICHEL</t>
  </si>
  <si>
    <t>V242717712</t>
  </si>
  <si>
    <t>CARREÑO GONZALEZ ROBERTY A</t>
  </si>
  <si>
    <t>G200073683</t>
  </si>
  <si>
    <t>CONCEJO MUNICIPAL DE SUCRE ESTADO MIRANDA</t>
  </si>
  <si>
    <t>G200100192</t>
  </si>
  <si>
    <t>ALMACENADORA DEL CENTRO, C.A.</t>
  </si>
  <si>
    <t>J003253308</t>
  </si>
  <si>
    <t>INVERSIONES MERCATRADONA, C.A.</t>
  </si>
  <si>
    <t>J294758010</t>
  </si>
  <si>
    <t>COSMETICOS GRAN EXITO, C.A.</t>
  </si>
  <si>
    <t>J400553075</t>
  </si>
  <si>
    <t>ELITE ANDES, C.A.</t>
  </si>
  <si>
    <t>V17348853</t>
  </si>
  <si>
    <t>ENRIQUE URDANETA</t>
  </si>
  <si>
    <t>NASA NACIONAL DE ALIMENTOS, S.A.</t>
  </si>
  <si>
    <t>DROGUERIA DROKYRCA, C.A</t>
  </si>
  <si>
    <t>COMERCIALIZADORA ROMHER CARACAS C.A</t>
  </si>
  <si>
    <t>FARMACIA LA FUENTE 3F,</t>
  </si>
  <si>
    <t>J001134980</t>
  </si>
  <si>
    <t>LABORATORIO QUIM-FAR, C.A.</t>
  </si>
  <si>
    <t>J080092066</t>
  </si>
  <si>
    <t>FARMACIA SAN MATEO, C.A</t>
  </si>
  <si>
    <t>J295380143</t>
  </si>
  <si>
    <t>FARMACIA JOCARI CA</t>
  </si>
  <si>
    <t>J298760168</t>
  </si>
  <si>
    <t>COMERCIALIZADORA INSUMEDICAL MERIDA, C.A</t>
  </si>
  <si>
    <t>J300918807</t>
  </si>
  <si>
    <t>INVERSIONES CASARO, C.A.</t>
  </si>
  <si>
    <t>J308179760</t>
  </si>
  <si>
    <t>DISTRIBUCIONES INTEGRALES C.A.</t>
  </si>
  <si>
    <t>J312345420</t>
  </si>
  <si>
    <t>DISTRIBUIDORA HERCULES 3000, C.A</t>
  </si>
  <si>
    <t>J313584487</t>
  </si>
  <si>
    <t>INVERSIONES MALESI, C.A</t>
  </si>
  <si>
    <t>J316523870</t>
  </si>
  <si>
    <t>FARMACIA GADSA 44, C.A</t>
  </si>
  <si>
    <t>J317518659</t>
  </si>
  <si>
    <t>DROGUERIA INGEMED C.A</t>
  </si>
  <si>
    <t>J400032040</t>
  </si>
  <si>
    <t>CORPOVELAND, C.A</t>
  </si>
  <si>
    <t>J400072557</t>
  </si>
  <si>
    <t>RESUSER C.A (RESUSERCA)</t>
  </si>
  <si>
    <t>J400231108</t>
  </si>
  <si>
    <t>INVERSIONES POINT 2009, C.A.</t>
  </si>
  <si>
    <t>J401196772</t>
  </si>
  <si>
    <t>PRO-COSMETIC, C.A.</t>
  </si>
  <si>
    <t>J404087800</t>
  </si>
  <si>
    <t>DISTRIBUIDORA DE PRODUCTOS MÉDICOS GARCÍA, C.A</t>
  </si>
  <si>
    <t>J407160443</t>
  </si>
  <si>
    <t>DROGUERIA BIOMEDIC LAB ORIENTE, C.A.</t>
  </si>
  <si>
    <t>J408154013</t>
  </si>
  <si>
    <t>SUMINISTROS MEDICOS SICOR, C.A</t>
  </si>
  <si>
    <t>J408410877</t>
  </si>
  <si>
    <t>CONSERVING, C.A</t>
  </si>
  <si>
    <t>J409887278</t>
  </si>
  <si>
    <t>CHOCO MUCHO, C.A. (CHOCO MUCHO)</t>
  </si>
  <si>
    <t>J409995712</t>
  </si>
  <si>
    <t>DROGUERIA MARIA (DROMARCA), C.A</t>
  </si>
  <si>
    <t>J410913800</t>
  </si>
  <si>
    <t>FARMACIA FARMARKET SANTA PAULA, C.A.</t>
  </si>
  <si>
    <t>J412377256</t>
  </si>
  <si>
    <t>INVERSIONES FARMAX 2030, C.A.</t>
  </si>
  <si>
    <t>J412477145</t>
  </si>
  <si>
    <t>SUPER TIENDA OCCIDENTAL 1, .CA</t>
  </si>
  <si>
    <t>J412507443</t>
  </si>
  <si>
    <t>AIB SOLUCIONES, C.A.</t>
  </si>
  <si>
    <t>J500110510</t>
  </si>
  <si>
    <t>FARMACIA FARMAEXPRESS NORTE, C.A</t>
  </si>
  <si>
    <t>J500127740</t>
  </si>
  <si>
    <t>ALIMENTOS RB 2020, C.A</t>
  </si>
  <si>
    <t>J500192703</t>
  </si>
  <si>
    <t>SMART FOODS, C.A. (SMART FOODS, C.A.)</t>
  </si>
  <si>
    <t>J500660553</t>
  </si>
  <si>
    <t>EL CAMPESINO DISTRIBUCIONES CARABOBO, C.A.</t>
  </si>
  <si>
    <t>MRP</t>
  </si>
  <si>
    <t>PLANIFICACIÓN MRP</t>
  </si>
  <si>
    <t>MRP2019</t>
  </si>
  <si>
    <t>J306447083</t>
  </si>
  <si>
    <t>SERBEN FARMACIA, C.A.</t>
  </si>
  <si>
    <t>EQ-YAG</t>
  </si>
  <si>
    <t>ALMACEN ESPEC QUIMICAS</t>
  </si>
  <si>
    <t>N-DESP</t>
  </si>
  <si>
    <t>PB-CCS</t>
  </si>
  <si>
    <t>ALMACEN PONCE &amp; BENZO</t>
  </si>
  <si>
    <t>PI-YAG</t>
  </si>
  <si>
    <t>ALMACEN PICKING YAGUA</t>
  </si>
  <si>
    <t>PONCE &amp; BENZO SUCR, C.A.</t>
  </si>
  <si>
    <t>GIMAJO DISTRIBUCIONES, C.A.</t>
  </si>
  <si>
    <t>DROGUERIA GRACITANA, CA</t>
  </si>
  <si>
    <t>DISTRIBUIDORA SILLAS CALIFORNIA C.A.</t>
  </si>
  <si>
    <t>RED DE ABASTOS BICENTENARIO, S.A.</t>
  </si>
  <si>
    <t>23</t>
  </si>
  <si>
    <t>FARMACIA FARMASISTENCIA, C.A.</t>
  </si>
  <si>
    <t>COMERCIAL PRISMA 21, CA (COMERCIAL PRISMA 21, CA)</t>
  </si>
  <si>
    <t>Código de dirección</t>
  </si>
  <si>
    <t>Nombre de cliente</t>
  </si>
  <si>
    <t>RUTA</t>
  </si>
  <si>
    <t>VENDEDOR</t>
  </si>
  <si>
    <t>SUCURSAL</t>
  </si>
  <si>
    <t>CARLOS ZURITA</t>
  </si>
  <si>
    <t>MILAGROS FERNANDEZ</t>
  </si>
  <si>
    <t>GUATIRE (VALLE ARRIB)</t>
  </si>
  <si>
    <t>GUATIRE (ESMERALDA )</t>
  </si>
  <si>
    <t xml:space="preserve">LA CASTELLANA </t>
  </si>
  <si>
    <t>ELVIS RONDON</t>
  </si>
  <si>
    <t>EL MARQUÉS</t>
  </si>
  <si>
    <t>LA FLORIDA</t>
  </si>
  <si>
    <t>SANTA MÓNICA</t>
  </si>
  <si>
    <t>VACANTE</t>
  </si>
  <si>
    <t>CHACAO</t>
  </si>
  <si>
    <t>LA FLORIDA (ANDRÉS BELLO)</t>
  </si>
  <si>
    <t>CAURIMARE</t>
  </si>
  <si>
    <t xml:space="preserve">LA URBINA </t>
  </si>
  <si>
    <t xml:space="preserve">LA TRINIDAD </t>
  </si>
  <si>
    <t>SANTA MONICA</t>
  </si>
  <si>
    <t>GUATIRE - CASTILLEJO</t>
  </si>
  <si>
    <t>GUARENAS - BUENAVENTURA AV. INTERC</t>
  </si>
  <si>
    <t xml:space="preserve">TERRAZAS DEL AVILA </t>
  </si>
  <si>
    <t>CENTRO PLAZA - LOS PALOS GRANDES</t>
  </si>
  <si>
    <t>VISTA ALEGRE</t>
  </si>
  <si>
    <t>LOS CEDROS</t>
  </si>
  <si>
    <t xml:space="preserve">LA LAGUNITA </t>
  </si>
  <si>
    <t>VALLE ARRIBA</t>
  </si>
  <si>
    <t xml:space="preserve">LOS CHAGUARAMOS </t>
  </si>
  <si>
    <t>LOS NARANJOS</t>
  </si>
  <si>
    <t>SAN BERNANDINO</t>
  </si>
  <si>
    <t>BARUTA</t>
  </si>
  <si>
    <t>LAS MERCEDES VERACRUZ</t>
  </si>
  <si>
    <t>EL CAFETAL</t>
  </si>
  <si>
    <t xml:space="preserve">LOS SAMANES </t>
  </si>
  <si>
    <t>GALERIAS PRADOS DEL ESTE</t>
  </si>
  <si>
    <t xml:space="preserve">ALTO PRADO </t>
  </si>
  <si>
    <t>MILAGROS FERNANDEZ 10</t>
  </si>
  <si>
    <t>HIGUEROTE</t>
  </si>
  <si>
    <t>VALENCIA - EL PARRAL</t>
  </si>
  <si>
    <t>VALENCIA - C.C. LOS NISPEROS</t>
  </si>
  <si>
    <t>SANTA EDUVIGIS</t>
  </si>
  <si>
    <t>EL ROSAL</t>
  </si>
  <si>
    <t>SAN ANTONIO</t>
  </si>
  <si>
    <t>EL PARAISO</t>
  </si>
  <si>
    <t>JONATHAN FERNÁNDEZ</t>
  </si>
  <si>
    <t>CASARAPA</t>
  </si>
  <si>
    <t>PALMA REAL</t>
  </si>
  <si>
    <t>LA PARADA</t>
  </si>
  <si>
    <t>TERRINCA</t>
  </si>
  <si>
    <t>N/A</t>
  </si>
  <si>
    <t>SAN BERNANDINO - CARACAS</t>
  </si>
  <si>
    <t>BARQUISIMETO- LARA</t>
  </si>
  <si>
    <t>CERRO VERDE- CARACAS</t>
  </si>
  <si>
    <t xml:space="preserve">JUAN LEON </t>
  </si>
  <si>
    <t>DANIELA LINARES</t>
  </si>
  <si>
    <t xml:space="preserve">VALENCIA- CARABOBO </t>
  </si>
  <si>
    <t>SAN DIEGO - VALENCIA</t>
  </si>
  <si>
    <t>CUA</t>
  </si>
  <si>
    <t>LOS PROCERES -IPFA</t>
  </si>
  <si>
    <t>CENDIS - CUA</t>
  </si>
  <si>
    <t>PARAISO</t>
  </si>
  <si>
    <t>CARRIZAL</t>
  </si>
  <si>
    <t>LA URBINA - CARACAS</t>
  </si>
  <si>
    <t>BARUTA - LA PIRAMIDE</t>
  </si>
  <si>
    <t>MARTHA VILORIA</t>
  </si>
  <si>
    <t>ACARIGUA-PORTUGUESA</t>
  </si>
  <si>
    <t>ARAURE-PORTUGUESA</t>
  </si>
  <si>
    <t>GUANARE-PORTUGUESA</t>
  </si>
  <si>
    <t>DUBRASKA PÉREZ 11</t>
  </si>
  <si>
    <t>DUBRASKA PÉREZ</t>
  </si>
  <si>
    <t>KAPITANIA - EL RECREO</t>
  </si>
  <si>
    <t>CRUZ VERDE</t>
  </si>
  <si>
    <t>CATIA</t>
  </si>
  <si>
    <t>AV. BARALT</t>
  </si>
  <si>
    <t>PROPATRIA</t>
  </si>
  <si>
    <t>UPATA</t>
  </si>
  <si>
    <t>Número de artículo</t>
  </si>
  <si>
    <t>Descripción artículo</t>
  </si>
  <si>
    <t>MARCA</t>
  </si>
  <si>
    <t>ORIGEN</t>
  </si>
  <si>
    <t>FAMILIA</t>
  </si>
  <si>
    <t>U de M</t>
  </si>
  <si>
    <t>SUB - MARCA</t>
  </si>
  <si>
    <t>COMPAÑÍA</t>
  </si>
  <si>
    <t>ESTATUS</t>
  </si>
  <si>
    <t>PROVEEDOR</t>
  </si>
  <si>
    <t>DENCORUB CREMA 20X48 (E)</t>
  </si>
  <si>
    <t>DENCORUB</t>
  </si>
  <si>
    <t>PROPIA</t>
  </si>
  <si>
    <t>FARMA</t>
  </si>
  <si>
    <t>LP</t>
  </si>
  <si>
    <t>LABORATORIOS PONCE</t>
  </si>
  <si>
    <t>DENCORUB CREMA 40X48 (E)</t>
  </si>
  <si>
    <t>DENCORUB CREMA 80X48 (E)</t>
  </si>
  <si>
    <t>DENCORUB GEL 40X48 (E)</t>
  </si>
  <si>
    <t>DENCORUB GEL 80X48 (E)</t>
  </si>
  <si>
    <t>DENCORUB AIR 75X24 (E)</t>
  </si>
  <si>
    <t>DENCOFEN 1,16% C-GEL20X24(E)</t>
  </si>
  <si>
    <t>DENCOFEN</t>
  </si>
  <si>
    <t>DENCOFEN 1,16%C-GEL 20X48 (E)</t>
  </si>
  <si>
    <t>DENCOFEN 1,16%C-GEL 40X48 (E)</t>
  </si>
  <si>
    <t>DENCOFEN 1,16%C-GEL 80X48 (E)</t>
  </si>
  <si>
    <t>BENGAY CREMA 40X48 (E)</t>
  </si>
  <si>
    <t>BENGAY</t>
  </si>
  <si>
    <t>BENGAY GEL 40X48 (E)</t>
  </si>
  <si>
    <t>BENGAY UNGTO.40X48 (E)</t>
  </si>
  <si>
    <t>CURE BAND VENDITAS STD 30X12</t>
  </si>
  <si>
    <t>CURE BAND</t>
  </si>
  <si>
    <t>REPRESENTADA</t>
  </si>
  <si>
    <t>COSMÉTICO</t>
  </si>
  <si>
    <t>P&amp;B</t>
  </si>
  <si>
    <t>PONCE &amp; BENZO</t>
  </si>
  <si>
    <t>CURE BAND VENDITAS STD 100X100</t>
  </si>
  <si>
    <t>CURE BAND VENDITA STD 100X24</t>
  </si>
  <si>
    <t>PLAK- ATTACK CON FLUOR KIDS</t>
  </si>
  <si>
    <t>PLACK- ATTACK</t>
  </si>
  <si>
    <t>PLAK-ATTACK PROT ENCIA 250X12</t>
  </si>
  <si>
    <t>DIOX.GEL ANTIBACTERIAL 110X12</t>
  </si>
  <si>
    <t>DIOXOGEN</t>
  </si>
  <si>
    <t>DIOXOGEN MED ANTIBACTERIAL</t>
  </si>
  <si>
    <t>DIOX.GEL ANTIBACTERIAL 220X12</t>
  </si>
  <si>
    <t>ACTIVO</t>
  </si>
  <si>
    <t>DIOX. GEL ANTIBACTERIAL  Q10.110X12</t>
  </si>
  <si>
    <t>DIOX JAB.LIQUIDO MED 240X24</t>
  </si>
  <si>
    <t>DIOXOGEN JABÓN LÍQUIDO</t>
  </si>
  <si>
    <t>DIOX.JAB LIQ.EXT.TE VERD230X12</t>
  </si>
  <si>
    <t>DIOX.JAB LIQ.EXT.ALGODON230X12</t>
  </si>
  <si>
    <t>DIOX.JAB LIQ.EXT.UVA ROJ230X12</t>
  </si>
  <si>
    <t>DIOXOGEN JABON LIQUIDO EXTRAC. ALOE VERA 230 X 12</t>
  </si>
  <si>
    <t>DIOX.JAB LIQ.EXT.ALOE V 230X24</t>
  </si>
  <si>
    <t>DIOX.JAB LIQ.EXTRA.PROTE230X12</t>
  </si>
  <si>
    <t>DIOX.JAB LIQ.EXT.ALGODON230X24</t>
  </si>
  <si>
    <t>DIOX.JAB LIQ.EXTRA.PROTE230X24</t>
  </si>
  <si>
    <t>DIOX.ROLL ORIGINAL 40X63</t>
  </si>
  <si>
    <t>DIOXOGEN DESODORANTE</t>
  </si>
  <si>
    <t>DIOX.ROLL ORIG 90X36</t>
  </si>
  <si>
    <t xml:space="preserve">DIOX.ROLL TALCO 40X12         </t>
  </si>
  <si>
    <t>DIOX.ROLL TALCO 90X36</t>
  </si>
  <si>
    <t>DIOX.ROLL ALOE V 40X63</t>
  </si>
  <si>
    <t>DIOX.ROLL ALOE 90X36</t>
  </si>
  <si>
    <t>DIOX.ROLL BICARB 90X36</t>
  </si>
  <si>
    <t>DIOX.GELLIMPIADOR 240X24</t>
  </si>
  <si>
    <t>DIOXOGEN MED</t>
  </si>
  <si>
    <t>DIOXOGEN SOLUCION 115X24</t>
  </si>
  <si>
    <t>DIOXOGEN SOLUCION 115X12</t>
  </si>
  <si>
    <t>DIOXOGEN SOLUCION 230X24</t>
  </si>
  <si>
    <t>DIOXOGEN SOLUCION 460X12</t>
  </si>
  <si>
    <t>DIOXOGEN SOLUCION 460X6</t>
  </si>
  <si>
    <t>DIOX DES AERO ORIG(NAC)175X12</t>
  </si>
  <si>
    <t>DIOX DES AERO TAL(NAC) 175X12</t>
  </si>
  <si>
    <t>DIOX DES AERO BICAR(NAC)175X12</t>
  </si>
  <si>
    <t>DIOX.ESPUMA AFEIT.TTP 200X20</t>
  </si>
  <si>
    <t>DIOXOGEN ESPUMA AFEITAR</t>
  </si>
  <si>
    <t>DIOX.ESPUMA AFEIT. TTP200X23</t>
  </si>
  <si>
    <t>DIOX INTEN C GEL LIMP ANT HIP 280X12</t>
  </si>
  <si>
    <t>OVERSKIN ANTI CREMA TUBO 50X12</t>
  </si>
  <si>
    <t>OVERSKIN</t>
  </si>
  <si>
    <t>OVERSKIN TUBO PANALIT10% 50X12</t>
  </si>
  <si>
    <t>OVERSKIN TUBO PANALIT13% 50X12</t>
  </si>
  <si>
    <t>OVERSKIN CREMA HUM 250X12</t>
  </si>
  <si>
    <t>KIT OVERSKIN X 6</t>
  </si>
  <si>
    <t>SHOCK.CEP.PL.RD.YSG-2111F.1X12</t>
  </si>
  <si>
    <t>SHOCK</t>
  </si>
  <si>
    <t>FREE CEP.PARA CEJAS EY-01 1X12</t>
  </si>
  <si>
    <t>FREE</t>
  </si>
  <si>
    <t>FREE ESPEJO OVNI M836SS 1X12</t>
  </si>
  <si>
    <t>FREE ESPEJ HERRAD M849SS 1X12</t>
  </si>
  <si>
    <t>FREE ESPEJ PLATEA M850SS 1X12</t>
  </si>
  <si>
    <t>FREE ENCR DE PESTA±A NC02 1X12</t>
  </si>
  <si>
    <t>FREE ESPEJ FACIAL LS07 6X12</t>
  </si>
  <si>
    <t>SHARK LUBRICADO 24X3</t>
  </si>
  <si>
    <t>SHARK</t>
  </si>
  <si>
    <t>SHARK SUPERFINO 24X3</t>
  </si>
  <si>
    <t>SHARK DUAL PLEASURE 24X3</t>
  </si>
  <si>
    <t>STARKIDS CREMA 250X12</t>
  </si>
  <si>
    <t>STARKIDS</t>
  </si>
  <si>
    <t>STARKIDSTRIPGELANT(3X50)X12</t>
  </si>
  <si>
    <t>SUPERKIDS JABLIQ 230X12</t>
  </si>
  <si>
    <t>SUPERKIDS</t>
  </si>
  <si>
    <t>SUPERKIDSTRIPGELANT(3X50)X12</t>
  </si>
  <si>
    <t>DENCORUB ICE(40*12)TERMOENCOG.</t>
  </si>
  <si>
    <t>DENCORUB ICE</t>
  </si>
  <si>
    <t>DENCORUB ICE(40X24)</t>
  </si>
  <si>
    <t>DENCORUB ICE(80*12)TERMOENCOG.</t>
  </si>
  <si>
    <t>DENCORUB ICE (80X24)</t>
  </si>
  <si>
    <t>DENCORUB ICE ARNICA 90X48</t>
  </si>
  <si>
    <t>VITENOL CREMA 15X24</t>
  </si>
  <si>
    <t>VITENOL</t>
  </si>
  <si>
    <t>ADEL UGUENTO 50X48</t>
  </si>
  <si>
    <t>ADEL</t>
  </si>
  <si>
    <t>ADEL UNGÜENTO 50X 12</t>
  </si>
  <si>
    <t>WAMPOLE EMULS TUT FRUTI 240X36</t>
  </si>
  <si>
    <t>WAMPOLE</t>
  </si>
  <si>
    <t>ALIMENTO</t>
  </si>
  <si>
    <t>WAMPOLE EMULS TUT FRUTI 240X24</t>
  </si>
  <si>
    <t>WAMPOLE EMULS.TUT.FRUTI 240X12</t>
  </si>
  <si>
    <t>WAMPOLE EMULS TUT FRUTI 360X24</t>
  </si>
  <si>
    <t>WAMPOLE EMULS NARANJA 240X36</t>
  </si>
  <si>
    <t>WAMPOLE EMULS NARANJA 360X24</t>
  </si>
  <si>
    <t>WAMPOLE EMULS FRESA 240X36</t>
  </si>
  <si>
    <t>WAMPOLE EMULSION FRESA 240X24</t>
  </si>
  <si>
    <t>WAMPOLE EMULS FRESA 360X24</t>
  </si>
  <si>
    <t>WAMPOLE MERG.NAR.TARRO 400X12</t>
  </si>
  <si>
    <t>WAMPOLE MERG TUTTI-FRUT 400X12</t>
  </si>
  <si>
    <t>NTC NUTRI DESDE NAC 400X24 (E)</t>
  </si>
  <si>
    <t>NUTRICIA</t>
  </si>
  <si>
    <t>NTC NUTRI MAY 6M 400X24 (E)</t>
  </si>
  <si>
    <t>NTC.NUTRILON A.R. 400X24 (E)</t>
  </si>
  <si>
    <t>NTC.NUTRI.NENATAL 400X24 (E)</t>
  </si>
  <si>
    <t>NTC.NUTRILON H.A. 400X24 (E)</t>
  </si>
  <si>
    <t>EQUAL POLVO(SOBRES) 50X6</t>
  </si>
  <si>
    <t>EQUAL</t>
  </si>
  <si>
    <t>EQUAL POLVO(SOBRES) 200X6</t>
  </si>
  <si>
    <t>EQUAL POLVO(SOBRES)500X1</t>
  </si>
  <si>
    <t>EQUAL POLVO(SOBRES)2000X1</t>
  </si>
  <si>
    <t>EQUAL SUCRALOSA 50X6</t>
  </si>
  <si>
    <t>EQUAL STEVIA 200X6</t>
  </si>
  <si>
    <t>EQUAL STEVIA 500X1</t>
  </si>
  <si>
    <t>SUCARYL-S POLVO (SOBRES)500X1</t>
  </si>
  <si>
    <t>SUCARYL</t>
  </si>
  <si>
    <t>FABIS LIQ FRESC.OCEANIC 800X12</t>
  </si>
  <si>
    <t>FABIS</t>
  </si>
  <si>
    <t>HOGAR</t>
  </si>
  <si>
    <t>FABIS LAV.LIQ.MANDARINA 800X12</t>
  </si>
  <si>
    <t>FABIS DES CAMP LAV 3,79X4</t>
  </si>
  <si>
    <t>FABIS DES PERLAS MAR 3,79X4</t>
  </si>
  <si>
    <t>FABIS LIM VIDRIO 500X12</t>
  </si>
  <si>
    <t>FABIS LIMP MULT FLORAL(PIS)490X12</t>
  </si>
  <si>
    <t>FABLIMPMULTFLORAL(REP)490X12</t>
  </si>
  <si>
    <t>FABLIMPFRESCOAROMA(PIS)490X12</t>
  </si>
  <si>
    <t>FABLIMPFRESCOAROMA(REP)490X12</t>
  </si>
  <si>
    <t>FABISDESENGLIMON (PIS) 950X12</t>
  </si>
  <si>
    <t>FABISDESENGLIMON (REP) 950X12</t>
  </si>
  <si>
    <t>L-BAR SUAV TERNUR BEBE 1000X8</t>
  </si>
  <si>
    <t>L-BAR</t>
  </si>
  <si>
    <t>L-BAR SUAV JARD PRIMAVE 1000X8</t>
  </si>
  <si>
    <t>L-BAR DET LIQ TTROPA 1000X8</t>
  </si>
  <si>
    <t>L-BAR DET LIQ ROPA DEL 1000x8</t>
  </si>
  <si>
    <t>BUFALO CREMA NEUTRO 36X12</t>
  </si>
  <si>
    <t>BUFALO</t>
  </si>
  <si>
    <t>BÚFALO</t>
  </si>
  <si>
    <t>BUFALO CREMA VINOTINTO 36X12</t>
  </si>
  <si>
    <t>BUFALO BRILL NEGRO 60X24</t>
  </si>
  <si>
    <t>BUFALO BRILL BLANCO 60X24</t>
  </si>
  <si>
    <t>BUFALO BRILL MARRON 60X24</t>
  </si>
  <si>
    <t>BUFALO TINTA RAP. NEGRO 60X24</t>
  </si>
  <si>
    <t>BUFALO TINTA RAP. BLANCO 60X24</t>
  </si>
  <si>
    <t>BUFALO TINTA RAP. MARRON 60X24</t>
  </si>
  <si>
    <t>BUFALO PROTEXOL 72X72</t>
  </si>
  <si>
    <t>CALI GANCHOS 10X144</t>
  </si>
  <si>
    <t>CALI</t>
  </si>
  <si>
    <t>CALI GANCHOS 10X24</t>
  </si>
  <si>
    <t>PAQ-AHORRO MAXI</t>
  </si>
  <si>
    <t>PAQ-AHORRO CUIDADO PERSONAL</t>
  </si>
  <si>
    <t>PAQ-AHORRO HOGAR</t>
  </si>
  <si>
    <t>PAQ AHORRO EMPLEADOS</t>
  </si>
  <si>
    <t>DIOX. GEL ANTIBACTERIAL REFRESCANTE 120 X 12</t>
  </si>
  <si>
    <t>DIOX. GEL ANTIBACTERIAL REFRESCANTE 230 X 12</t>
  </si>
  <si>
    <t>DIOX.GEL ANTIBACTERIAL VIT E 50X12 3 UND</t>
  </si>
  <si>
    <t>DIOX. GEL ANTIB REFRESC 50X12</t>
  </si>
  <si>
    <t>DIOX DES LOCIÓN 75G ORIGINAL</t>
  </si>
  <si>
    <t>DIOX DES LOCIÓN 75G TALCO</t>
  </si>
  <si>
    <t>DIOX DES AERO ALOE(NAC)175X12</t>
  </si>
  <si>
    <t>WAMPOLE EMULS TUTTI 240 X 9</t>
  </si>
  <si>
    <t>WAMPOLE EMULS TUTTI 360 X 6</t>
  </si>
  <si>
    <t>WAMPOLE EMULS NARANJA 240 X 9</t>
  </si>
  <si>
    <t>WAMPOLE EMULS NARANJA 360 X 6</t>
  </si>
  <si>
    <t>WAMPOLE EMULS FRESA 240 X 9</t>
  </si>
  <si>
    <t>WAMPOLE EMULS FRESA 360 X 6</t>
  </si>
  <si>
    <t>DENCOFEN 1,16%C-GEL 40X12 (E)</t>
  </si>
  <si>
    <t>DENCORUB GEL 40X12 (E)</t>
  </si>
  <si>
    <t>DENCORUB CREMA 40X12 (E)</t>
  </si>
  <si>
    <t>ALCOHOL ETILICO DESNATURALIZADO</t>
  </si>
  <si>
    <t>ALCOHOL</t>
  </si>
  <si>
    <t>AGUA DESMINERALIZADA</t>
  </si>
  <si>
    <t>DIOX. KIT ANTIBACTERIAL X 15</t>
  </si>
  <si>
    <t>DIOX.JAB.LIQUIDO MED 240 X 12</t>
  </si>
  <si>
    <t>DIOX. GEL ANTIBACTERIAL REFRESCANTE 950X 12</t>
  </si>
  <si>
    <t>DIOX. GEL ANTIBACTERIAL REFRESCANTE 120 X 10</t>
  </si>
  <si>
    <t>COMBO DESODORANTE ORIGINAL X 8</t>
  </si>
  <si>
    <t>COMBO DIOXOGEN</t>
  </si>
  <si>
    <t>COMBO DESODORANTE TALCO X 8</t>
  </si>
  <si>
    <t>COMBO DESODORANTE ALOE VERA X 8</t>
  </si>
  <si>
    <t>COMBO SURTIDO ROLL ON 90 X 36</t>
  </si>
  <si>
    <t>COMBO DESO ORIGINAL Y JABON MED X 24</t>
  </si>
  <si>
    <t>COMBO DESO ALOE Y JABON MED X 24</t>
  </si>
  <si>
    <t>COMBO DESO TALCO Y JABON MED X 24</t>
  </si>
  <si>
    <t>COMBO DESO BICARBONATO Y JABON MED X 24</t>
  </si>
  <si>
    <t>T301011175012</t>
  </si>
  <si>
    <t>CHOCOMUCHO GTA CHIP EST 175X12</t>
  </si>
  <si>
    <t>CHOCOMUCHO</t>
  </si>
  <si>
    <t>TERCERO</t>
  </si>
  <si>
    <t>GALLETAS</t>
  </si>
  <si>
    <t>T30101420012</t>
  </si>
  <si>
    <t>CHOCOMUCHO GTA CHIP RIS 420X12</t>
  </si>
  <si>
    <t>T302011175012</t>
  </si>
  <si>
    <t>VACAMUCHO GTA EST 175 X12</t>
  </si>
  <si>
    <t>VACAMUCHO</t>
  </si>
  <si>
    <t>T30201420012</t>
  </si>
  <si>
    <t>VACAMUCHO GTA RIS 420X12</t>
  </si>
  <si>
    <t>P226012950012</t>
  </si>
  <si>
    <t>GEL ANT REFRESCANTE POMPER 950 X 12</t>
  </si>
  <si>
    <t>DIOX. GEL. ANT. MICROCAP 120 X10</t>
  </si>
  <si>
    <t>VADERM UNGÜENTO 20G X 12</t>
  </si>
  <si>
    <t>VADERM</t>
  </si>
  <si>
    <t>P226016950012</t>
  </si>
  <si>
    <t>SERV-1001</t>
  </si>
  <si>
    <t>PROMOCIONES</t>
  </si>
  <si>
    <t>SERV-9003</t>
  </si>
  <si>
    <t>SERVICIO DE MAQUILA SOLUCION SANITIZANTE</t>
  </si>
  <si>
    <t>DIOX. GEL. ANTIBACTERIAL REFRESC 950x4</t>
  </si>
  <si>
    <t>DENCORUB ICE ROLL ON 80g X 15</t>
  </si>
  <si>
    <t>T040301010360006</t>
  </si>
  <si>
    <t>SPYMA ANTIBACT OLOR NEU 360X06</t>
  </si>
  <si>
    <t>SPRAYMATIC</t>
  </si>
  <si>
    <t>ANTIBACT</t>
  </si>
  <si>
    <t>T040301010190006</t>
  </si>
  <si>
    <t>SPYMA ANTIBACT OLOR NEU 190X06</t>
  </si>
  <si>
    <t>T040301020360006</t>
  </si>
  <si>
    <t>SPYMA ANTIBACT VAINILLA 360X06</t>
  </si>
  <si>
    <t>T040301020190006</t>
  </si>
  <si>
    <t>SPYMA ANTIBACT VAINILLA 190X06</t>
  </si>
  <si>
    <t>T040301020100012</t>
  </si>
  <si>
    <t>SPYMA ANTIBACT VAINILLA 100X12</t>
  </si>
  <si>
    <t>T040301030360006</t>
  </si>
  <si>
    <t>SPYMA ANTIBACT FLOR EXO 360X06</t>
  </si>
  <si>
    <t>T040301030190006</t>
  </si>
  <si>
    <t>SPYMA ANTIBACT FLOR EXO 190X06</t>
  </si>
  <si>
    <t>T040301030100012</t>
  </si>
  <si>
    <t>SPYMA ANTIBACT FLOR EXO 100X12</t>
  </si>
  <si>
    <t>T040301040360006</t>
  </si>
  <si>
    <t>SPYMA ANTIBACT COCO SPL 360X06</t>
  </si>
  <si>
    <t>T040301040190006</t>
  </si>
  <si>
    <t>SPYMA ANTIBACT COCO SPL 190X06</t>
  </si>
  <si>
    <t>T040301040100012</t>
  </si>
  <si>
    <t>SPYMA ANTIBACT COCO SPL 100X12</t>
  </si>
  <si>
    <t>T040301050190006</t>
  </si>
  <si>
    <t>SPYMA ANTIBACT BEBE 190X06</t>
  </si>
  <si>
    <t>T040301050100012</t>
  </si>
  <si>
    <t>SPYMA ANTIBACT BEBE 100X12</t>
  </si>
  <si>
    <t>T040301060190006</t>
  </si>
  <si>
    <t>SPYMA ANTIBACT MANZ CAN 190X06</t>
  </si>
  <si>
    <t>T040301060100012</t>
  </si>
  <si>
    <t>SPYMA ANTIBACT MANZ CAN 100X12</t>
  </si>
  <si>
    <t>T040301070360006</t>
  </si>
  <si>
    <t>SPYMA ANTIBACT NARA SPA 360X06</t>
  </si>
  <si>
    <t>T040301080100012</t>
  </si>
  <si>
    <t>SPYMA ANTIBACT LAVANDA 100X12</t>
  </si>
  <si>
    <t>T060103010350006</t>
  </si>
  <si>
    <t>PIRETROM INSECTIC ANTIB 350X06</t>
  </si>
  <si>
    <t>PIRETROM</t>
  </si>
  <si>
    <t>VETERINAR</t>
  </si>
  <si>
    <t>INSECTICID</t>
  </si>
  <si>
    <t>T060103020350006</t>
  </si>
  <si>
    <t>PIRETROM ACAROS ANTIB 350X06</t>
  </si>
  <si>
    <t>T040301011190006</t>
  </si>
  <si>
    <t>SPYMA ANTB KIT BAS NEU 190X06</t>
  </si>
  <si>
    <t>T040301012190003</t>
  </si>
  <si>
    <t>SPYMA ANTB KIT EMP NEU 190X03</t>
  </si>
  <si>
    <t>T040301021190006</t>
  </si>
  <si>
    <t>SPYMA ANTB KIT BAS VAIN 190X06</t>
  </si>
  <si>
    <t>T040301022190003</t>
  </si>
  <si>
    <t>SPYMA ANTB KIT EMP VAIN 190X03</t>
  </si>
  <si>
    <t>T040301031190006</t>
  </si>
  <si>
    <t>SPYMA ANTB KIT BAS FLOR 190X06</t>
  </si>
  <si>
    <t>T040301032190003</t>
  </si>
  <si>
    <t>SPYMA ANTB KIT EMP FLOR 190X03</t>
  </si>
  <si>
    <t>T040301041190006</t>
  </si>
  <si>
    <t>SPYMA ANTB KIT BAS COCO 190X06</t>
  </si>
  <si>
    <t>T040301042190003</t>
  </si>
  <si>
    <t>SPYMA ANTB KIT EMP COCO 190X03</t>
  </si>
  <si>
    <t>T040301051190006</t>
  </si>
  <si>
    <t>SPYMA ANTB KIT BAS BEBE 190X06</t>
  </si>
  <si>
    <t>T040301052190003</t>
  </si>
  <si>
    <t>SPYMA ANTB KIT EMP BEBE 190X03</t>
  </si>
  <si>
    <t>T040301061190006</t>
  </si>
  <si>
    <t>SPYMA ANTB KIT BAS MANZ 190X06</t>
  </si>
  <si>
    <t>T040301062190003</t>
  </si>
  <si>
    <t>SPYMA ANTB KIT EMP MANZ 190X03</t>
  </si>
  <si>
    <t>T040301091190006</t>
  </si>
  <si>
    <t>SPYMA ANTB KIT BAS MIXT 190X06</t>
  </si>
  <si>
    <t>T050202010300006</t>
  </si>
  <si>
    <t>SPYMED ALCOHOL ANTISEP. 300X06</t>
  </si>
  <si>
    <t>SPRAYMEDIC</t>
  </si>
  <si>
    <t>PARAMEDICO</t>
  </si>
  <si>
    <t>T050202010200006</t>
  </si>
  <si>
    <t>SPYMED ALCOHOL ANTISEP. 200X06</t>
  </si>
  <si>
    <t>T050202010120006</t>
  </si>
  <si>
    <t>SPYMED ALCOHOL ANTISEP. 120X06</t>
  </si>
  <si>
    <t>T050202020300006</t>
  </si>
  <si>
    <t>SPYMED ALCOHOL ABSOLUTO 300X06</t>
  </si>
  <si>
    <t>T050202020200006</t>
  </si>
  <si>
    <t>SPYMED ALCOHOL ABSOLUTO 200X06</t>
  </si>
  <si>
    <t>T050202020120006</t>
  </si>
  <si>
    <t>SPYMED ALCOHOL ABSOLUTO 120X06</t>
  </si>
  <si>
    <t>T050207010300006</t>
  </si>
  <si>
    <t>SPYMED SANITIZANTE 300X06</t>
  </si>
  <si>
    <t>SANITIZANT</t>
  </si>
  <si>
    <t>T020108010200006</t>
  </si>
  <si>
    <t>SPYCOSMET TOTAL ACTION 200X06</t>
  </si>
  <si>
    <t>SPRYCOSMET</t>
  </si>
  <si>
    <t>ANALG TOPI</t>
  </si>
  <si>
    <t>T070105010200006</t>
  </si>
  <si>
    <t>SPYCOSMET REPELENTE 200X06</t>
  </si>
  <si>
    <t>REPELENTE</t>
  </si>
  <si>
    <t>T040406010200006</t>
  </si>
  <si>
    <t>LIMPIOXTR RESTAUR SUPER 200X06</t>
  </si>
  <si>
    <t>LIMPIOXTRM</t>
  </si>
  <si>
    <t>RESTAURAD</t>
  </si>
  <si>
    <t>T040404010200006</t>
  </si>
  <si>
    <t>LIMPIOXTR LIMPIADO MULT 200X06</t>
  </si>
  <si>
    <t>LIMPIADOR</t>
  </si>
  <si>
    <t>T040404020200006</t>
  </si>
  <si>
    <t>LIMPIOXTR DESENGRA MULT 200X06</t>
  </si>
  <si>
    <t>T040404030200006</t>
  </si>
  <si>
    <t>LIMPIOXTR LIMP ALFOMBRA 200X06</t>
  </si>
  <si>
    <t>T040404040200006</t>
  </si>
  <si>
    <t>LIMPIO XTREMO MIXTO 200X06</t>
  </si>
  <si>
    <t>T020204050200012</t>
  </si>
  <si>
    <t>DER BBY LIMPIADO CUERPO 200X12</t>
  </si>
  <si>
    <t>DERNIER</t>
  </si>
  <si>
    <t>DERNIER COSMETICS</t>
  </si>
  <si>
    <t>T020204060200012</t>
  </si>
  <si>
    <t>DER BBY LIMPIA CABELL 200X12</t>
  </si>
  <si>
    <t>T020209010200012</t>
  </si>
  <si>
    <t>DER BBY ACEITE CREMOS 200X12</t>
  </si>
  <si>
    <t>ACEITE</t>
  </si>
  <si>
    <t>T020210010050024</t>
  </si>
  <si>
    <t>DER BBY CREMA ANTIPAÑ 50X24</t>
  </si>
  <si>
    <t>ANTIPAÑAL</t>
  </si>
  <si>
    <t>T020210010250012</t>
  </si>
  <si>
    <t>DER BBY CREMA ANTIPAÑ 250X12</t>
  </si>
  <si>
    <t>T020211010200012</t>
  </si>
  <si>
    <t>DER BBY COLONIA 200X12</t>
  </si>
  <si>
    <t>COLONIA</t>
  </si>
  <si>
    <t>T070205020200012</t>
  </si>
  <si>
    <t>DER BBY REPELENT CREM 200X12</t>
  </si>
  <si>
    <t>T070205021200012</t>
  </si>
  <si>
    <t>DER BBY REPELENT SPRY 200X12</t>
  </si>
  <si>
    <t>T020212010200012</t>
  </si>
  <si>
    <t>DER BBY PROT SOLAR CREM 200X12</t>
  </si>
  <si>
    <t>SOLAR</t>
  </si>
  <si>
    <t>T020212011200012</t>
  </si>
  <si>
    <t>DER BBY PROT SOLAR SPRY 200X12</t>
  </si>
  <si>
    <t>T020204070200012</t>
  </si>
  <si>
    <t>DER SKS LIMP FACIAL 200X12</t>
  </si>
  <si>
    <t>T020204080200012</t>
  </si>
  <si>
    <t>DER SKS LIMP MAN CUER 200X12</t>
  </si>
  <si>
    <t>T020204090200012</t>
  </si>
  <si>
    <t>DER SKS LIMP HIG INTI 200X12</t>
  </si>
  <si>
    <t>T020204100200012</t>
  </si>
  <si>
    <t>DER SKS AGUA MIC P SENS 200X12</t>
  </si>
  <si>
    <t>T020204101200012</t>
  </si>
  <si>
    <t>DER SKS AGUA MIC P NORM 200X12</t>
  </si>
  <si>
    <t>T020214011200012</t>
  </si>
  <si>
    <t>DER SKS BRUMFACTON SPRY 200X12</t>
  </si>
  <si>
    <t>HIDRATANTE</t>
  </si>
  <si>
    <t>T070205010200012</t>
  </si>
  <si>
    <t>DER SKS REPELENT CREM 200X12</t>
  </si>
  <si>
    <t>T070205011200012</t>
  </si>
  <si>
    <t>DER SKS REPELENT SPRY 200X12</t>
  </si>
  <si>
    <t>T020212020200012</t>
  </si>
  <si>
    <t>DER SUN PROT SOLAR CREM 200X12</t>
  </si>
  <si>
    <t>T020212021200012</t>
  </si>
  <si>
    <t>DER SUN PROT SOLAR SPRY 200X12</t>
  </si>
  <si>
    <t>T020212030200012</t>
  </si>
  <si>
    <t>DER SUN BRONCEADOR CREM 200X12</t>
  </si>
  <si>
    <t>T020212031200012</t>
  </si>
  <si>
    <t>DER SUN BRONCEADOR SPRY 200X12</t>
  </si>
  <si>
    <t>T020208020250012</t>
  </si>
  <si>
    <t>DER DLOUT MENTHOL GEL 250X12</t>
  </si>
  <si>
    <t>MUSC ART</t>
  </si>
  <si>
    <t>T020208030200012</t>
  </si>
  <si>
    <t>DER DLOUT ARNICA MONTAN 200X12</t>
  </si>
  <si>
    <t>T020216010090012</t>
  </si>
  <si>
    <t>DER SKS ANTI-TRANSP EL 90X12</t>
  </si>
  <si>
    <t>DESODORANT</t>
  </si>
  <si>
    <t>T020216011090012</t>
  </si>
  <si>
    <t>DER SKS ANTI-TRANSP ELLA 90X12</t>
  </si>
  <si>
    <t>T020213010250012</t>
  </si>
  <si>
    <t>DER ORAL ENJUAGUE KIDS 250X12</t>
  </si>
  <si>
    <t>BUCAL</t>
  </si>
  <si>
    <t>T020213020250012</t>
  </si>
  <si>
    <t>DER ORAL ENJUAGUE 250X12</t>
  </si>
  <si>
    <t>T020214020120036</t>
  </si>
  <si>
    <t>DER SKS CREM HIDRAT FAC 120X36</t>
  </si>
  <si>
    <t>T020204110120036</t>
  </si>
  <si>
    <t>DER SKS LECH LIMPIA FAC 120X36</t>
  </si>
  <si>
    <t>T020212040120036</t>
  </si>
  <si>
    <t>DER SKS PROTEC SOL FAC 120X36</t>
  </si>
  <si>
    <t>T020315010350012</t>
  </si>
  <si>
    <t>BIORG SHAMP CHAMO&amp;HONEY 350X12</t>
  </si>
  <si>
    <t>BIORGANIC</t>
  </si>
  <si>
    <t>CABELLO</t>
  </si>
  <si>
    <t>T020315020350012</t>
  </si>
  <si>
    <t>BIORG SHAMP COCO&amp;VANILL 350X12</t>
  </si>
  <si>
    <t>T020315030350012</t>
  </si>
  <si>
    <t>BIORG SHAMP GRE APP MEL 350X12</t>
  </si>
  <si>
    <t>T020315040350012</t>
  </si>
  <si>
    <t>BIORG SHAMP BERRY FRUIT 350X12</t>
  </si>
  <si>
    <t>T020316010050024</t>
  </si>
  <si>
    <t>BIORG ANTI-TRANSPIRANTE 50X24</t>
  </si>
  <si>
    <t>T020316010090012</t>
  </si>
  <si>
    <t>BIORG ANTI-TRANSPIRANTE 90X12</t>
  </si>
  <si>
    <t>T020316012500006</t>
  </si>
  <si>
    <t>BIORG ANTI-TRANS RECARG 500X06</t>
  </si>
  <si>
    <t>T020312010190012</t>
  </si>
  <si>
    <t>BIORG PROT SOL CREM BBY 190X12</t>
  </si>
  <si>
    <t>T020312020190012</t>
  </si>
  <si>
    <t>BIORG PROTEC SOLAR CREM 190X12</t>
  </si>
  <si>
    <t>T020312030190012</t>
  </si>
  <si>
    <t>BIORG BRONCEADOR CREMA 190X12</t>
  </si>
  <si>
    <t>T020313030100096</t>
  </si>
  <si>
    <t>BIORG CREMA DENTAL 100X96</t>
  </si>
  <si>
    <t>DIOX.GEL.ANT.MICROCAP 230X12</t>
  </si>
  <si>
    <t>WAMPOLE EMULS NARANJA 200X12</t>
  </si>
  <si>
    <t>WAMPOLE EMULS FRESA 200X12</t>
  </si>
  <si>
    <t>WAMPOLE EMULS TUTTI 200X12</t>
  </si>
  <si>
    <t>DENCORUB ICE SPRAY 120 CM3</t>
  </si>
  <si>
    <t>OVERSKIN 2 EN 1 CHAMPU Y GEL DE BAÑO 280 X12</t>
  </si>
  <si>
    <t>DENCORUB ICE ARNICA ROLL ON 80X15</t>
  </si>
  <si>
    <t>DIOX JAB.LIQUIDO MED 950X12</t>
  </si>
  <si>
    <t>ID DE VENDEDOR</t>
  </si>
  <si>
    <t>CATEGORÍA</t>
  </si>
  <si>
    <t>SUBCATEGORÍA</t>
  </si>
  <si>
    <t>ID DE TERRITORIO</t>
  </si>
  <si>
    <t>ASESOR COMERCIAL</t>
  </si>
  <si>
    <t>GERENTE DE DISTRITO</t>
  </si>
  <si>
    <t>CLIENTES CODIF</t>
  </si>
  <si>
    <t>VISITAS REALES</t>
  </si>
  <si>
    <t>UBICACIÓN FÍSICA</t>
  </si>
  <si>
    <t>CUBRE GEOGRÁFICAMENTE</t>
  </si>
  <si>
    <t>ATIENDE</t>
  </si>
  <si>
    <t>TELÉFONO</t>
  </si>
  <si>
    <t>AB POT ZONA</t>
  </si>
  <si>
    <t>PICTURE</t>
  </si>
  <si>
    <t>GTE VTA</t>
  </si>
  <si>
    <t>Caracas</t>
  </si>
  <si>
    <t>Cadenas Gran Caracas - Miranda</t>
  </si>
  <si>
    <t>Cta Clave - Distribuidores</t>
  </si>
  <si>
    <t>04143375872</t>
  </si>
  <si>
    <t>ASESOR BASE</t>
  </si>
  <si>
    <t>AB</t>
  </si>
  <si>
    <t>BETSY CASTRO</t>
  </si>
  <si>
    <t>04242388416</t>
  </si>
  <si>
    <t>ASESOR SUPERIOR</t>
  </si>
  <si>
    <t>AS</t>
  </si>
  <si>
    <t>CARACAS (PLAZAS)</t>
  </si>
  <si>
    <t>ASESOR JUNIOR</t>
  </si>
  <si>
    <t>04143706651</t>
  </si>
  <si>
    <t>MILAGROS FERNANDEZ 30</t>
  </si>
  <si>
    <t>Caracas (Farmatodo)</t>
  </si>
  <si>
    <t>Farmatodo</t>
  </si>
  <si>
    <t>CORPORATIVO</t>
  </si>
  <si>
    <t>C</t>
  </si>
  <si>
    <t>EDUWARD MARTÍNEZ</t>
  </si>
  <si>
    <t>JUAN LEÓN 12</t>
  </si>
  <si>
    <t>Maracay</t>
  </si>
  <si>
    <t>ASESOR PROMEDIO</t>
  </si>
  <si>
    <t>AP</t>
  </si>
  <si>
    <t>JUAN LEÓN 20</t>
  </si>
  <si>
    <t>Valencia</t>
  </si>
  <si>
    <t>Valencia - Carabobo</t>
  </si>
  <si>
    <t>DUBRASKA PÉREZ 22</t>
  </si>
  <si>
    <t>Barquisimeto</t>
  </si>
  <si>
    <t>Lara</t>
  </si>
  <si>
    <t>04128512430</t>
  </si>
  <si>
    <t>ANDREINA RANGEL 21</t>
  </si>
  <si>
    <t>ANDREINA RANGEL</t>
  </si>
  <si>
    <t>Maracaibo</t>
  </si>
  <si>
    <t>04246522779</t>
  </si>
  <si>
    <t>JOSEPH PADILLA</t>
  </si>
  <si>
    <t>San Cristóbal</t>
  </si>
  <si>
    <t>04247755055</t>
  </si>
  <si>
    <t>JOSEPH PADILLA 61</t>
  </si>
  <si>
    <t>Mérida</t>
  </si>
  <si>
    <t>Andes (Mérida - Vigía)</t>
  </si>
  <si>
    <t>Maracaibo - Falcón - Costa Oriental - Trujillo</t>
  </si>
  <si>
    <t>DIANA DELGADO 51</t>
  </si>
  <si>
    <t>DIANA DELGADO</t>
  </si>
  <si>
    <t>Anzoátegui</t>
  </si>
  <si>
    <t>Barcelona - Pto La Cruz - Lecherías - El Tigre</t>
  </si>
  <si>
    <t>04148975309</t>
  </si>
  <si>
    <t>DIANA DELGADO 52</t>
  </si>
  <si>
    <t>Puerto Ordaz</t>
  </si>
  <si>
    <t xml:space="preserve">Puerto Ordaz - Maturín - Bolívar </t>
  </si>
  <si>
    <t>ZONA INSULAR</t>
  </si>
  <si>
    <t>DUBRASKA PÉREZ 53</t>
  </si>
  <si>
    <t>Margarita</t>
  </si>
  <si>
    <t>ROSLI APONTE</t>
  </si>
  <si>
    <t>INSTITUCIONALES</t>
  </si>
  <si>
    <t>Institucionales</t>
  </si>
  <si>
    <t>D.T.T.</t>
  </si>
  <si>
    <t>PÉRDIDA EN TRÁNSITO</t>
  </si>
  <si>
    <t>E-COMMERCE</t>
  </si>
  <si>
    <t>CENTRO- CAPITAL</t>
  </si>
  <si>
    <t>LETTY DUGARTE</t>
  </si>
  <si>
    <t xml:space="preserve">DUBRASKA PÉREZ </t>
  </si>
  <si>
    <t>Clase de cliente2</t>
  </si>
  <si>
    <t>CAD.FARMAC</t>
  </si>
  <si>
    <t>CADENAS - FARMACIAS</t>
  </si>
  <si>
    <t>CAD.PERFUM</t>
  </si>
  <si>
    <t>CADENAS - PERFUMERIAS</t>
  </si>
  <si>
    <t>CAD.SUPERM</t>
  </si>
  <si>
    <t>FARMACIAS INDEPENDIENTES</t>
  </si>
  <si>
    <t>PERFUM.IND</t>
  </si>
  <si>
    <t>PERFUMERIAS INDEPENDIENTES</t>
  </si>
  <si>
    <t>SUPERMERCADOS INDEPENDIENTES</t>
  </si>
  <si>
    <t>INST</t>
  </si>
  <si>
    <t>INSTITUCIONAL</t>
  </si>
  <si>
    <t>Z-AT.CLIEN</t>
  </si>
  <si>
    <t>ATENCION AL CLIENTE</t>
  </si>
  <si>
    <t>Z-EMPLEADO</t>
  </si>
  <si>
    <t>12</t>
  </si>
  <si>
    <t>.EXTRANJER</t>
  </si>
  <si>
    <t>EXTRANJEROS</t>
  </si>
  <si>
    <t>GOBIERNO</t>
  </si>
  <si>
    <t>Z-INTERCOM</t>
  </si>
  <si>
    <t>INTERCOMPAÑIA</t>
  </si>
  <si>
    <t>MAYORISTAS</t>
  </si>
  <si>
    <t>BODEGONES</t>
  </si>
  <si>
    <t>CAN DIG</t>
  </si>
  <si>
    <t>CANAL DIGITAL</t>
  </si>
  <si>
    <t>CLUSTER</t>
  </si>
  <si>
    <t>Compañía</t>
  </si>
  <si>
    <t>Id. de vendedor</t>
  </si>
  <si>
    <t>Nivel de precio</t>
  </si>
  <si>
    <t>Descuento de cliente</t>
  </si>
  <si>
    <t>Id. de condiciones de pago</t>
  </si>
  <si>
    <t>Inactivo</t>
  </si>
  <si>
    <t>Fecha de creación</t>
  </si>
  <si>
    <t>Id. de sitio</t>
  </si>
  <si>
    <t>Id. de plan de impuestos</t>
  </si>
  <si>
    <t xml:space="preserve">correo electrónico </t>
  </si>
  <si>
    <t>61</t>
  </si>
  <si>
    <t>SUCESION MEDICO DENTAL LLANOS SUCESORES DE ALFREDO ENRIQUE CALDE</t>
  </si>
  <si>
    <t>61047</t>
  </si>
  <si>
    <t>0,00</t>
  </si>
  <si>
    <t>15 DIAS</t>
  </si>
  <si>
    <t>No</t>
  </si>
  <si>
    <t>VENTAS-YAG</t>
  </si>
  <si>
    <t>V IVA</t>
  </si>
  <si>
    <t/>
  </si>
  <si>
    <t>99</t>
  </si>
  <si>
    <t>99028</t>
  </si>
  <si>
    <t>PREPAGADO</t>
  </si>
  <si>
    <t>ECOMMERCE</t>
  </si>
  <si>
    <t>21068</t>
  </si>
  <si>
    <t>95031</t>
  </si>
  <si>
    <t>Sí</t>
  </si>
  <si>
    <t>ATD - CCS</t>
  </si>
  <si>
    <t>GESTAAMBIENTAL 2023, C.A</t>
  </si>
  <si>
    <t>J504007200</t>
  </si>
  <si>
    <t>UNICO</t>
  </si>
  <si>
    <t>95019</t>
  </si>
  <si>
    <t>CONTADO COD</t>
  </si>
  <si>
    <t>MP - CCS</t>
  </si>
  <si>
    <t>RECICLAJE</t>
  </si>
  <si>
    <t>comprasriovida@gmail.com</t>
  </si>
  <si>
    <t>99027</t>
  </si>
  <si>
    <t>21067</t>
  </si>
  <si>
    <t>10124</t>
  </si>
  <si>
    <t>56</t>
  </si>
  <si>
    <t>11078</t>
  </si>
  <si>
    <t>30 DIAS</t>
  </si>
  <si>
    <t>11079</t>
  </si>
  <si>
    <t>11080</t>
  </si>
  <si>
    <t>99026</t>
  </si>
  <si>
    <t>53</t>
  </si>
  <si>
    <t>53037</t>
  </si>
  <si>
    <t>60 DIAS</t>
  </si>
  <si>
    <t>99025</t>
  </si>
  <si>
    <t>99024</t>
  </si>
  <si>
    <t>10211</t>
  </si>
  <si>
    <t>10212</t>
  </si>
  <si>
    <t>10213</t>
  </si>
  <si>
    <t>10214</t>
  </si>
  <si>
    <t>10215</t>
  </si>
  <si>
    <t>51091</t>
  </si>
  <si>
    <t>10 DIAS</t>
  </si>
  <si>
    <t>precios@cataniaautomercado.com</t>
  </si>
  <si>
    <t>56000</t>
  </si>
  <si>
    <t>99023</t>
  </si>
  <si>
    <t>99022</t>
  </si>
  <si>
    <t>99021</t>
  </si>
  <si>
    <t>99020</t>
  </si>
  <si>
    <t>99019</t>
  </si>
  <si>
    <t>distribuidorainsumedico@gmail.com</t>
  </si>
  <si>
    <t>99018</t>
  </si>
  <si>
    <t>99017</t>
  </si>
  <si>
    <t>INVERSIONES BERTMAR 8986, C.A</t>
  </si>
  <si>
    <t>99016</t>
  </si>
  <si>
    <t>99015</t>
  </si>
  <si>
    <t>recibidores.monica@plansuarez.com.ve</t>
  </si>
  <si>
    <t>99014</t>
  </si>
  <si>
    <t>99013</t>
  </si>
  <si>
    <t>53036</t>
  </si>
  <si>
    <t>comprasdis.cia@gmail.com</t>
  </si>
  <si>
    <t>50096</t>
  </si>
  <si>
    <t>21 DIAS</t>
  </si>
  <si>
    <t>53035</t>
  </si>
  <si>
    <t>99012</t>
  </si>
  <si>
    <t>50095</t>
  </si>
  <si>
    <t>53034</t>
  </si>
  <si>
    <t>99011</t>
  </si>
  <si>
    <t>compras@farmaceutica24.com</t>
  </si>
  <si>
    <t>54054</t>
  </si>
  <si>
    <t>V IVA E</t>
  </si>
  <si>
    <t>acobo@drogueriabaron.com.ve</t>
  </si>
  <si>
    <t>99010</t>
  </si>
  <si>
    <t>95030</t>
  </si>
  <si>
    <t>VENTCAMERC</t>
  </si>
  <si>
    <t>58</t>
  </si>
  <si>
    <t>10123</t>
  </si>
  <si>
    <t>45 DIAS</t>
  </si>
  <si>
    <t>11077</t>
  </si>
  <si>
    <t>almacenacarigua@yonlui.com</t>
  </si>
  <si>
    <t>50093</t>
  </si>
  <si>
    <t>mromero@dromarko.com</t>
  </si>
  <si>
    <t>62</t>
  </si>
  <si>
    <t>62056</t>
  </si>
  <si>
    <t>compras@drogueria365.com</t>
  </si>
  <si>
    <t>50092</t>
  </si>
  <si>
    <t>comprasguanare@yonlui.com</t>
  </si>
  <si>
    <t>50094</t>
  </si>
  <si>
    <t>99009</t>
  </si>
  <si>
    <t>95029</t>
  </si>
  <si>
    <t>SERV</t>
  </si>
  <si>
    <t>52</t>
  </si>
  <si>
    <t>52110</t>
  </si>
  <si>
    <t>10122</t>
  </si>
  <si>
    <t>11076</t>
  </si>
  <si>
    <t>12043</t>
  </si>
  <si>
    <t>20110</t>
  </si>
  <si>
    <t>10121</t>
  </si>
  <si>
    <t>inversionesda.adm2@gmail.com</t>
  </si>
  <si>
    <t>98</t>
  </si>
  <si>
    <t>61046</t>
  </si>
  <si>
    <t>granabastogirasol@gmail.com</t>
  </si>
  <si>
    <t>99008</t>
  </si>
  <si>
    <t>10120</t>
  </si>
  <si>
    <t>99007</t>
  </si>
  <si>
    <t>99006</t>
  </si>
  <si>
    <t>98002</t>
  </si>
  <si>
    <t>yj888ca@gmail.com</t>
  </si>
  <si>
    <t>98003</t>
  </si>
  <si>
    <t>98004</t>
  </si>
  <si>
    <t>98005</t>
  </si>
  <si>
    <t>YAG-CSS</t>
  </si>
  <si>
    <t>98006</t>
  </si>
  <si>
    <t>98007</t>
  </si>
  <si>
    <t>98008</t>
  </si>
  <si>
    <t>colvidca@gmail.com</t>
  </si>
  <si>
    <t>98009</t>
  </si>
  <si>
    <t>61045</t>
  </si>
  <si>
    <t>COMERCIALIZADORA LA BREGADORA C.A.</t>
  </si>
  <si>
    <t>61044</t>
  </si>
  <si>
    <t>20107</t>
  </si>
  <si>
    <t>20108</t>
  </si>
  <si>
    <t>20109</t>
  </si>
  <si>
    <t>53033</t>
  </si>
  <si>
    <t>V10223983</t>
  </si>
  <si>
    <t>99004</t>
  </si>
  <si>
    <t>V14863450</t>
  </si>
  <si>
    <t>99005</t>
  </si>
  <si>
    <t>60</t>
  </si>
  <si>
    <t>62055</t>
  </si>
  <si>
    <t>53030</t>
  </si>
  <si>
    <t>53031</t>
  </si>
  <si>
    <t>53032</t>
  </si>
  <si>
    <t>54057</t>
  </si>
  <si>
    <t>54</t>
  </si>
  <si>
    <t>54056</t>
  </si>
  <si>
    <t>52107</t>
  </si>
  <si>
    <t>23048</t>
  </si>
  <si>
    <t>10119</t>
  </si>
  <si>
    <t>V11216877</t>
  </si>
  <si>
    <t>99001</t>
  </si>
  <si>
    <t>SIMON RODRIGUEZ</t>
  </si>
  <si>
    <t>V15662389</t>
  </si>
  <si>
    <t>99002</t>
  </si>
  <si>
    <t>MARIA AZUAJE</t>
  </si>
  <si>
    <t>V24409520</t>
  </si>
  <si>
    <t>99003</t>
  </si>
  <si>
    <t>drofarzuca@gmail.com</t>
  </si>
  <si>
    <t>AGDA URQUIOLA</t>
  </si>
  <si>
    <t>V15470575</t>
  </si>
  <si>
    <t>99000</t>
  </si>
  <si>
    <t>21066</t>
  </si>
  <si>
    <t>ventasloari214@gmail.com</t>
  </si>
  <si>
    <t>50091</t>
  </si>
  <si>
    <t>ychacin@farmacia72.com.ve</t>
  </si>
  <si>
    <t>55035</t>
  </si>
  <si>
    <t>disermatc@gmail.com</t>
  </si>
  <si>
    <t>10118</t>
  </si>
  <si>
    <t>nsoler@farmavalorve.com</t>
  </si>
  <si>
    <t>52109</t>
  </si>
  <si>
    <t>23047</t>
  </si>
  <si>
    <t>DROGUERIA DROMARKO, C.A.</t>
  </si>
  <si>
    <t>21060</t>
  </si>
  <si>
    <t>21062</t>
  </si>
  <si>
    <t>23046</t>
  </si>
  <si>
    <t>10117</t>
  </si>
  <si>
    <t>roxana.gamez@baratta.com.ve</t>
  </si>
  <si>
    <t>62054</t>
  </si>
  <si>
    <t>52108</t>
  </si>
  <si>
    <t>mireyapenaloza@prodalcadistribuciones.com</t>
  </si>
  <si>
    <t>PLANIFIC MRP</t>
  </si>
  <si>
    <t>12042</t>
  </si>
  <si>
    <t>REPRESENTACIONES TATI-MAR, C.A.</t>
  </si>
  <si>
    <t>10116</t>
  </si>
  <si>
    <t>50090</t>
  </si>
  <si>
    <t>unicentrochinaca@gmail.com</t>
  </si>
  <si>
    <t>10115</t>
  </si>
  <si>
    <t>INVERSIONES DALEMAR, C.A.</t>
  </si>
  <si>
    <t>20106</t>
  </si>
  <si>
    <t>GRAN ABASTO GIRASOL, C.A.</t>
  </si>
  <si>
    <t>23042</t>
  </si>
  <si>
    <t>23043</t>
  </si>
  <si>
    <t>23044</t>
  </si>
  <si>
    <t>loagrosca@gmail.com</t>
  </si>
  <si>
    <t>23045</t>
  </si>
  <si>
    <t>21059</t>
  </si>
  <si>
    <t>Y&amp;J 888, C.A</t>
  </si>
  <si>
    <t>60060</t>
  </si>
  <si>
    <t>SAN JUAN GROUP, CA</t>
  </si>
  <si>
    <t>60058</t>
  </si>
  <si>
    <t>20105</t>
  </si>
  <si>
    <t>10114</t>
  </si>
  <si>
    <t>DROGUERIA PICO BOLIVAR, C.A.</t>
  </si>
  <si>
    <t>61043</t>
  </si>
  <si>
    <t>ebrusco@pharmastat.com</t>
  </si>
  <si>
    <t>DROGUERIA Y DISTRIBUIDORA MEDICA CARDIEL, C.A</t>
  </si>
  <si>
    <t>52106</t>
  </si>
  <si>
    <t>COLLINS VIVAS DISTRIBUCIONES COLVID C.A.</t>
  </si>
  <si>
    <t>60057</t>
  </si>
  <si>
    <t>12041</t>
  </si>
  <si>
    <t>INVERSIONES BARCELONA ORIENTE 20.22, C-A</t>
  </si>
  <si>
    <t>51090</t>
  </si>
  <si>
    <t>10112</t>
  </si>
  <si>
    <t>ventasverus@gmail.com</t>
  </si>
  <si>
    <t>50089</t>
  </si>
  <si>
    <t>almacen@drogueriabiogenetica.com</t>
  </si>
  <si>
    <t>10111</t>
  </si>
  <si>
    <t>54055</t>
  </si>
  <si>
    <t>52105</t>
  </si>
  <si>
    <t>54031</t>
  </si>
  <si>
    <t>54032</t>
  </si>
  <si>
    <t>54033</t>
  </si>
  <si>
    <t>vfmc7386@gmail.com</t>
  </si>
  <si>
    <t>50088</t>
  </si>
  <si>
    <t>jgg1327@gmail.com</t>
  </si>
  <si>
    <t>12040</t>
  </si>
  <si>
    <t>DROGUERIA INTERCONTINENTAL,C.A</t>
  </si>
  <si>
    <t>53011</t>
  </si>
  <si>
    <t>10110</t>
  </si>
  <si>
    <t>12038</t>
  </si>
  <si>
    <t>12039</t>
  </si>
  <si>
    <t>20103</t>
  </si>
  <si>
    <t>20104</t>
  </si>
  <si>
    <t>51055</t>
  </si>
  <si>
    <t>51060</t>
  </si>
  <si>
    <t>62051</t>
  </si>
  <si>
    <t>INVERSIONES TORREFACCION DEL CAFE, C.A</t>
  </si>
  <si>
    <t>95028</t>
  </si>
  <si>
    <t>jecheverri@elgarzon.com</t>
  </si>
  <si>
    <t>60056</t>
  </si>
  <si>
    <t>21058</t>
  </si>
  <si>
    <t>61042</t>
  </si>
  <si>
    <t>11075</t>
  </si>
  <si>
    <t>10105</t>
  </si>
  <si>
    <t>drogueriacenteradm@gmail.com</t>
  </si>
  <si>
    <t>10106</t>
  </si>
  <si>
    <t>10107</t>
  </si>
  <si>
    <t>10108</t>
  </si>
  <si>
    <t>10109</t>
  </si>
  <si>
    <t>gtineo@totalmundo.com</t>
  </si>
  <si>
    <t>60043</t>
  </si>
  <si>
    <t>61040</t>
  </si>
  <si>
    <t>60055</t>
  </si>
  <si>
    <t>DROVEFAR. C.A</t>
  </si>
  <si>
    <t>52104</t>
  </si>
  <si>
    <t>CLAROVERDI INDUSTRIAL, C.A.</t>
  </si>
  <si>
    <t>J409425878</t>
  </si>
  <si>
    <t>95027</t>
  </si>
  <si>
    <t>95026</t>
  </si>
  <si>
    <t>persandrita@gmail.com</t>
  </si>
  <si>
    <t>61039</t>
  </si>
  <si>
    <t>12037</t>
  </si>
  <si>
    <t>7 DIAS</t>
  </si>
  <si>
    <t>farmacia1.lacastellana@locatelve.com</t>
  </si>
  <si>
    <t>12036</t>
  </si>
  <si>
    <t>sandritaaclb@gmail.com</t>
  </si>
  <si>
    <t>12035</t>
  </si>
  <si>
    <t>10104</t>
  </si>
  <si>
    <t>60054</t>
  </si>
  <si>
    <t>12032</t>
  </si>
  <si>
    <t>12033</t>
  </si>
  <si>
    <t>12034</t>
  </si>
  <si>
    <t>12031</t>
  </si>
  <si>
    <t>51059</t>
  </si>
  <si>
    <t>54030</t>
  </si>
  <si>
    <t>50087</t>
  </si>
  <si>
    <t>12030</t>
  </si>
  <si>
    <t>51058</t>
  </si>
  <si>
    <t>dalinca.ventas@gmail.com</t>
  </si>
  <si>
    <t>51057</t>
  </si>
  <si>
    <t>10103</t>
  </si>
  <si>
    <t>61038</t>
  </si>
  <si>
    <t>23041</t>
  </si>
  <si>
    <t>60053</t>
  </si>
  <si>
    <t>50086</t>
  </si>
  <si>
    <t>95024</t>
  </si>
  <si>
    <t>60052</t>
  </si>
  <si>
    <t>10102</t>
  </si>
  <si>
    <t>95023</t>
  </si>
  <si>
    <t>62050</t>
  </si>
  <si>
    <t>20102</t>
  </si>
  <si>
    <t>52100</t>
  </si>
  <si>
    <t>12029</t>
  </si>
  <si>
    <t>compras@droandes.com</t>
  </si>
  <si>
    <t>10101</t>
  </si>
  <si>
    <t>52099</t>
  </si>
  <si>
    <t>23040</t>
  </si>
  <si>
    <t>10099</t>
  </si>
  <si>
    <t>10100</t>
  </si>
  <si>
    <t>12028</t>
  </si>
  <si>
    <t>50085</t>
  </si>
  <si>
    <t>22045</t>
  </si>
  <si>
    <t>52068</t>
  </si>
  <si>
    <t>10098</t>
  </si>
  <si>
    <t>BIOMERCADOS, C.A.</t>
  </si>
  <si>
    <t>20100</t>
  </si>
  <si>
    <t>20101</t>
  </si>
  <si>
    <t>23039</t>
  </si>
  <si>
    <t>95022</t>
  </si>
  <si>
    <t>compras@droplusve.com</t>
  </si>
  <si>
    <t>95021</t>
  </si>
  <si>
    <t>50084</t>
  </si>
  <si>
    <t>10097</t>
  </si>
  <si>
    <t>52098</t>
  </si>
  <si>
    <t>10096</t>
  </si>
  <si>
    <t>10095</t>
  </si>
  <si>
    <t>10093</t>
  </si>
  <si>
    <t>GRUPO FARMART, C.A.</t>
  </si>
  <si>
    <t>J501102252</t>
  </si>
  <si>
    <t>52067</t>
  </si>
  <si>
    <t>23038</t>
  </si>
  <si>
    <t>INVERSIONES C.G.A., C.A.</t>
  </si>
  <si>
    <t>10094</t>
  </si>
  <si>
    <t>11074</t>
  </si>
  <si>
    <t>compras7@elgarzon.com</t>
  </si>
  <si>
    <t>23037</t>
  </si>
  <si>
    <t>10092</t>
  </si>
  <si>
    <t>50081</t>
  </si>
  <si>
    <t>variedades_junquito@hotmail.com</t>
  </si>
  <si>
    <t>50083</t>
  </si>
  <si>
    <t>LOMA CADENA DE TIENDAS, C.A.</t>
  </si>
  <si>
    <t>50082</t>
  </si>
  <si>
    <t>50079</t>
  </si>
  <si>
    <t>50080</t>
  </si>
  <si>
    <t>61037</t>
  </si>
  <si>
    <t>95020</t>
  </si>
  <si>
    <t>50078</t>
  </si>
  <si>
    <t>50076</t>
  </si>
  <si>
    <t>50077</t>
  </si>
  <si>
    <t>23035</t>
  </si>
  <si>
    <t>60042</t>
  </si>
  <si>
    <t>10091</t>
  </si>
  <si>
    <t>50075</t>
  </si>
  <si>
    <t>10090</t>
  </si>
  <si>
    <t>vickmedical@gmail.com</t>
  </si>
  <si>
    <t>20095</t>
  </si>
  <si>
    <t>20096</t>
  </si>
  <si>
    <t>20097</t>
  </si>
  <si>
    <t>GLOBAL IMPORT EXPORT C.A (ERRADO)</t>
  </si>
  <si>
    <t>50047</t>
  </si>
  <si>
    <t>20092</t>
  </si>
  <si>
    <t>20093</t>
  </si>
  <si>
    <t>20094</t>
  </si>
  <si>
    <t>20090</t>
  </si>
  <si>
    <t>10062</t>
  </si>
  <si>
    <t>60051</t>
  </si>
  <si>
    <t>51056</t>
  </si>
  <si>
    <t>10051</t>
  </si>
  <si>
    <t>21057</t>
  </si>
  <si>
    <t>51054</t>
  </si>
  <si>
    <t>60041</t>
  </si>
  <si>
    <t>20091</t>
  </si>
  <si>
    <t>50051</t>
  </si>
  <si>
    <t>52065</t>
  </si>
  <si>
    <t>63064</t>
  </si>
  <si>
    <t>51053</t>
  </si>
  <si>
    <t>tacontab@gmail.com</t>
  </si>
  <si>
    <t>51052</t>
  </si>
  <si>
    <t>50046</t>
  </si>
  <si>
    <t>58001</t>
  </si>
  <si>
    <t>DROGUERIA DROPLUS OCCIDENTE, C.A.</t>
  </si>
  <si>
    <t>21021</t>
  </si>
  <si>
    <t>dcolmenares@farmaasistencia.com</t>
  </si>
  <si>
    <t>54029</t>
  </si>
  <si>
    <t>96011</t>
  </si>
  <si>
    <t>12027</t>
  </si>
  <si>
    <t>dlucero.blv@gmail.com</t>
  </si>
  <si>
    <t>52063</t>
  </si>
  <si>
    <t>fbetancourt@redvital.com</t>
  </si>
  <si>
    <t>52061</t>
  </si>
  <si>
    <t>52060</t>
  </si>
  <si>
    <t>11072</t>
  </si>
  <si>
    <t>61036</t>
  </si>
  <si>
    <t>50044</t>
  </si>
  <si>
    <t>50045</t>
  </si>
  <si>
    <t>22044</t>
  </si>
  <si>
    <t>23034</t>
  </si>
  <si>
    <t>10061</t>
  </si>
  <si>
    <t>60040</t>
  </si>
  <si>
    <t>00002</t>
  </si>
  <si>
    <t>61001</t>
  </si>
  <si>
    <t>62046</t>
  </si>
  <si>
    <t>20089</t>
  </si>
  <si>
    <t>95002</t>
  </si>
  <si>
    <t>drogueriagrupobios@gmail.com</t>
  </si>
  <si>
    <t>20088</t>
  </si>
  <si>
    <t>12026</t>
  </si>
  <si>
    <t>50073</t>
  </si>
  <si>
    <t>DISTRIBUIDORA Y COMERCIALIZADORA SAN MIGUEL 168, C.A</t>
  </si>
  <si>
    <t>20087</t>
  </si>
  <si>
    <t>DROGUERIA VIDA Y SALUD R.N, C.A.</t>
  </si>
  <si>
    <t>J408836858</t>
  </si>
  <si>
    <t>22043</t>
  </si>
  <si>
    <t>90021</t>
  </si>
  <si>
    <t>500066</t>
  </si>
  <si>
    <t>50043</t>
  </si>
  <si>
    <t>60025</t>
  </si>
  <si>
    <t>61035</t>
  </si>
  <si>
    <t>95018</t>
  </si>
  <si>
    <t>52059</t>
  </si>
  <si>
    <t>11073</t>
  </si>
  <si>
    <t>gerentedenegocios@unipharma.com.ve</t>
  </si>
  <si>
    <t>52058</t>
  </si>
  <si>
    <t>11065</t>
  </si>
  <si>
    <t>11064</t>
  </si>
  <si>
    <t>SERVICIOS ODONTOLOGICOS LT, C.A.</t>
  </si>
  <si>
    <t>90020</t>
  </si>
  <si>
    <t>90019</t>
  </si>
  <si>
    <t>11063</t>
  </si>
  <si>
    <t>20076</t>
  </si>
  <si>
    <t>11061</t>
  </si>
  <si>
    <t>11071</t>
  </si>
  <si>
    <t>51051</t>
  </si>
  <si>
    <t>thintercomunala2@gmail.com</t>
  </si>
  <si>
    <t>DROSUCA DROGUERIA Y SUMINISTROS, C.A.</t>
  </si>
  <si>
    <t>J413160510</t>
  </si>
  <si>
    <t>23036</t>
  </si>
  <si>
    <t>SOLUCIONES OLJ C.A</t>
  </si>
  <si>
    <t>52064</t>
  </si>
  <si>
    <t>20086</t>
  </si>
  <si>
    <t>60026</t>
  </si>
  <si>
    <t>1050</t>
  </si>
  <si>
    <t>vevalsuministros@gmail.com</t>
  </si>
  <si>
    <t>22042</t>
  </si>
  <si>
    <t>10050</t>
  </si>
  <si>
    <t>50074</t>
  </si>
  <si>
    <t>GLOBAL IMPORT EXPORT C.A</t>
  </si>
  <si>
    <t>50072</t>
  </si>
  <si>
    <t>davidiseahechos@gmail.com</t>
  </si>
  <si>
    <t>23033</t>
  </si>
  <si>
    <t>23032</t>
  </si>
  <si>
    <t>thmunicipala1@gmail.com</t>
  </si>
  <si>
    <t>51050</t>
  </si>
  <si>
    <t>11070</t>
  </si>
  <si>
    <t>20081</t>
  </si>
  <si>
    <t>61031</t>
  </si>
  <si>
    <t>52062</t>
  </si>
  <si>
    <t>60024</t>
  </si>
  <si>
    <t>comercialprisma21@gmail.com</t>
  </si>
  <si>
    <t>20085</t>
  </si>
  <si>
    <t>20072</t>
  </si>
  <si>
    <t>60039</t>
  </si>
  <si>
    <t>62053</t>
  </si>
  <si>
    <t>61034</t>
  </si>
  <si>
    <t>52057</t>
  </si>
  <si>
    <t>12021</t>
  </si>
  <si>
    <t>61030</t>
  </si>
  <si>
    <t>62049</t>
  </si>
  <si>
    <t>61026</t>
  </si>
  <si>
    <t>50071</t>
  </si>
  <si>
    <t>20041</t>
  </si>
  <si>
    <t>51049</t>
  </si>
  <si>
    <t>50070</t>
  </si>
  <si>
    <t>10089</t>
  </si>
  <si>
    <t>500</t>
  </si>
  <si>
    <t>50069</t>
  </si>
  <si>
    <t>50068</t>
  </si>
  <si>
    <t>50067</t>
  </si>
  <si>
    <t>gpcomercializadoraca@gmail.com</t>
  </si>
  <si>
    <t>52056</t>
  </si>
  <si>
    <t>90018</t>
  </si>
  <si>
    <t>52055</t>
  </si>
  <si>
    <t>20083</t>
  </si>
  <si>
    <t>20082</t>
  </si>
  <si>
    <t>12020</t>
  </si>
  <si>
    <t>20084</t>
  </si>
  <si>
    <t>52053</t>
  </si>
  <si>
    <t>52054</t>
  </si>
  <si>
    <t>drogueriagimedical@gmail.com</t>
  </si>
  <si>
    <t>52052</t>
  </si>
  <si>
    <t>comprasdrogueriadrovelca@gmail.com</t>
  </si>
  <si>
    <t>90017</t>
  </si>
  <si>
    <t>globalcomprasph@gmail.com</t>
  </si>
  <si>
    <t>60038</t>
  </si>
  <si>
    <t>10088</t>
  </si>
  <si>
    <t>farmaxve@gmail.com</t>
  </si>
  <si>
    <t>90016</t>
  </si>
  <si>
    <t>61033</t>
  </si>
  <si>
    <t>52051</t>
  </si>
  <si>
    <t>20080</t>
  </si>
  <si>
    <t>90015</t>
  </si>
  <si>
    <t>90014</t>
  </si>
  <si>
    <t>20039</t>
  </si>
  <si>
    <t>60037</t>
  </si>
  <si>
    <t>20079</t>
  </si>
  <si>
    <t>50064</t>
  </si>
  <si>
    <t>12017</t>
  </si>
  <si>
    <t>21020</t>
  </si>
  <si>
    <t>50063</t>
  </si>
  <si>
    <t>52050</t>
  </si>
  <si>
    <t>54028</t>
  </si>
  <si>
    <t>60036</t>
  </si>
  <si>
    <t>12016</t>
  </si>
  <si>
    <t>54027</t>
  </si>
  <si>
    <t>50062</t>
  </si>
  <si>
    <t>23031</t>
  </si>
  <si>
    <t>50061</t>
  </si>
  <si>
    <t>10032</t>
  </si>
  <si>
    <t>60035</t>
  </si>
  <si>
    <t>51048</t>
  </si>
  <si>
    <t>52049</t>
  </si>
  <si>
    <t>52048</t>
  </si>
  <si>
    <t>12015</t>
  </si>
  <si>
    <t>12014</t>
  </si>
  <si>
    <t>51047</t>
  </si>
  <si>
    <t>20077</t>
  </si>
  <si>
    <t>20078</t>
  </si>
  <si>
    <t>11069</t>
  </si>
  <si>
    <t>20075</t>
  </si>
  <si>
    <t>60034</t>
  </si>
  <si>
    <t>60033</t>
  </si>
  <si>
    <t>60032</t>
  </si>
  <si>
    <t>60031</t>
  </si>
  <si>
    <t>52047</t>
  </si>
  <si>
    <t>22041</t>
  </si>
  <si>
    <t>51046</t>
  </si>
  <si>
    <t>51045</t>
  </si>
  <si>
    <t>51044</t>
  </si>
  <si>
    <t>raponte@ponce-benzo.com</t>
  </si>
  <si>
    <t>20073</t>
  </si>
  <si>
    <t>20074</t>
  </si>
  <si>
    <t>20070</t>
  </si>
  <si>
    <t>20071</t>
  </si>
  <si>
    <t>22072</t>
  </si>
  <si>
    <t>22040</t>
  </si>
  <si>
    <t>22039</t>
  </si>
  <si>
    <t>22038</t>
  </si>
  <si>
    <t>12013</t>
  </si>
  <si>
    <t>22037</t>
  </si>
  <si>
    <t>12012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</si>
  <si>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</si>
  <si>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</si>
  <si>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</si>
  <si>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</si>
  <si>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</si>
  <si>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</si>
  <si>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</si>
  <si>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</si>
  <si>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</si>
  <si>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</si>
  <si>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ventasecomaxhr@gmail.com</t>
  </si>
  <si>
    <t>10084</t>
  </si>
  <si>
    <t>10085</t>
  </si>
  <si>
    <t>10086</t>
  </si>
  <si>
    <t>10087</t>
  </si>
  <si>
    <t>51043</t>
  </si>
  <si>
    <t>10073</t>
  </si>
  <si>
    <t>22036</t>
  </si>
  <si>
    <t>10060</t>
  </si>
  <si>
    <t>20063</t>
  </si>
  <si>
    <t>12011</t>
  </si>
  <si>
    <t>11059</t>
  </si>
  <si>
    <t>50059</t>
  </si>
  <si>
    <t>10072</t>
  </si>
  <si>
    <t>90011</t>
  </si>
  <si>
    <t>90010</t>
  </si>
  <si>
    <t>90009</t>
  </si>
  <si>
    <t>11057</t>
  </si>
  <si>
    <t>50057</t>
  </si>
  <si>
    <t>10069</t>
  </si>
  <si>
    <t>50056</t>
  </si>
  <si>
    <t>50055</t>
  </si>
  <si>
    <t>12010</t>
  </si>
  <si>
    <t>90008</t>
  </si>
  <si>
    <t>10049</t>
  </si>
  <si>
    <t>90007</t>
  </si>
  <si>
    <t>11068</t>
  </si>
  <si>
    <t>11056</t>
  </si>
  <si>
    <t>52046</t>
  </si>
  <si>
    <t>22035</t>
  </si>
  <si>
    <t>51042</t>
  </si>
  <si>
    <t>90006</t>
  </si>
  <si>
    <t>20062</t>
  </si>
  <si>
    <t>deliadavilac@gmail.com</t>
  </si>
  <si>
    <t>61032</t>
  </si>
  <si>
    <t>11053</t>
  </si>
  <si>
    <t>20061</t>
  </si>
  <si>
    <t>51041</t>
  </si>
  <si>
    <t>11062</t>
  </si>
  <si>
    <t>dislumarca@gmail.com</t>
  </si>
  <si>
    <t>51040</t>
  </si>
  <si>
    <t>60029</t>
  </si>
  <si>
    <t>60030</t>
  </si>
  <si>
    <t>52045</t>
  </si>
  <si>
    <t>54026</t>
  </si>
  <si>
    <t>54025</t>
  </si>
  <si>
    <t>52044</t>
  </si>
  <si>
    <t>54024</t>
  </si>
  <si>
    <t>50042</t>
  </si>
  <si>
    <t>20035</t>
  </si>
  <si>
    <t>50033</t>
  </si>
  <si>
    <t>51039</t>
  </si>
  <si>
    <t>54023</t>
  </si>
  <si>
    <t>54022</t>
  </si>
  <si>
    <t>62048</t>
  </si>
  <si>
    <t>50041</t>
  </si>
  <si>
    <t>54021</t>
  </si>
  <si>
    <t>20036</t>
  </si>
  <si>
    <t>20037</t>
  </si>
  <si>
    <t>52042</t>
  </si>
  <si>
    <t>52043</t>
  </si>
  <si>
    <t>50040</t>
  </si>
  <si>
    <t>54020</t>
  </si>
  <si>
    <t>54019</t>
  </si>
  <si>
    <t>DISTRIBUIDORA DE PAÑALES ANGELA C.A</t>
  </si>
  <si>
    <t>50035</t>
  </si>
  <si>
    <t>50037</t>
  </si>
  <si>
    <t>50036</t>
  </si>
  <si>
    <t>54018</t>
  </si>
  <si>
    <t>comprasdistribuidorasgsj@gmail.com</t>
  </si>
  <si>
    <t>51038</t>
  </si>
  <si>
    <t>54016</t>
  </si>
  <si>
    <t>50038</t>
  </si>
  <si>
    <t>50039</t>
  </si>
  <si>
    <t>11052</t>
  </si>
  <si>
    <t>50032</t>
  </si>
  <si>
    <t>22007</t>
  </si>
  <si>
    <t>10058</t>
  </si>
  <si>
    <t>10059</t>
  </si>
  <si>
    <t>54015</t>
  </si>
  <si>
    <t>50031</t>
  </si>
  <si>
    <t>50029</t>
  </si>
  <si>
    <t>50028</t>
  </si>
  <si>
    <t>50030</t>
  </si>
  <si>
    <t>61028</t>
  </si>
  <si>
    <t>10048</t>
  </si>
  <si>
    <t>10047</t>
  </si>
  <si>
    <t>20060</t>
  </si>
  <si>
    <t>61027</t>
  </si>
  <si>
    <t>11040</t>
  </si>
  <si>
    <t>inproandescacompras@gmail.com</t>
  </si>
  <si>
    <t>62047</t>
  </si>
  <si>
    <t>compras.masterd@gmail.com</t>
  </si>
  <si>
    <t>20038</t>
  </si>
  <si>
    <t>60028</t>
  </si>
  <si>
    <t>61025</t>
  </si>
  <si>
    <t>62045</t>
  </si>
  <si>
    <t>61024</t>
  </si>
  <si>
    <t>10046</t>
  </si>
  <si>
    <t>50027</t>
  </si>
  <si>
    <t>62044</t>
  </si>
  <si>
    <t>62043</t>
  </si>
  <si>
    <t>62042</t>
  </si>
  <si>
    <t>90003</t>
  </si>
  <si>
    <t>20034</t>
  </si>
  <si>
    <t>52041</t>
  </si>
  <si>
    <t>10039</t>
  </si>
  <si>
    <t>52040</t>
  </si>
  <si>
    <t>51035</t>
  </si>
  <si>
    <t>62041</t>
  </si>
  <si>
    <t>20033</t>
  </si>
  <si>
    <t>61023</t>
  </si>
  <si>
    <t>20031</t>
  </si>
  <si>
    <t>20026</t>
  </si>
  <si>
    <t>50019</t>
  </si>
  <si>
    <t>20025</t>
  </si>
  <si>
    <t>compras@haesposito.com</t>
  </si>
  <si>
    <t>23029</t>
  </si>
  <si>
    <t>12001</t>
  </si>
  <si>
    <t>10037</t>
  </si>
  <si>
    <t>62039</t>
  </si>
  <si>
    <t>21019</t>
  </si>
  <si>
    <t>65020</t>
  </si>
  <si>
    <t>60023</t>
  </si>
  <si>
    <t>61021</t>
  </si>
  <si>
    <t>21015</t>
  </si>
  <si>
    <t>52039</t>
  </si>
  <si>
    <t>57</t>
  </si>
  <si>
    <t>50026</t>
  </si>
  <si>
    <t>53029</t>
  </si>
  <si>
    <t>50034</t>
  </si>
  <si>
    <t>21010</t>
  </si>
  <si>
    <t>mundosaludcompras@gmail.com</t>
  </si>
  <si>
    <t>52038</t>
  </si>
  <si>
    <t>62038</t>
  </si>
  <si>
    <t>62037</t>
  </si>
  <si>
    <t>62036</t>
  </si>
  <si>
    <t>62035</t>
  </si>
  <si>
    <t>00001</t>
  </si>
  <si>
    <t>00003</t>
  </si>
  <si>
    <t>51034</t>
  </si>
  <si>
    <t>52037</t>
  </si>
  <si>
    <t>52036</t>
  </si>
  <si>
    <t>60022</t>
  </si>
  <si>
    <t>62033</t>
  </si>
  <si>
    <t>62034</t>
  </si>
  <si>
    <t>disceyjo@hotmail.com</t>
  </si>
  <si>
    <t>62032</t>
  </si>
  <si>
    <t>60021</t>
  </si>
  <si>
    <t>62031</t>
  </si>
  <si>
    <t>62027</t>
  </si>
  <si>
    <t>62026</t>
  </si>
  <si>
    <t>10038</t>
  </si>
  <si>
    <t>62025</t>
  </si>
  <si>
    <t>62030</t>
  </si>
  <si>
    <t>62029</t>
  </si>
  <si>
    <t>52035</t>
  </si>
  <si>
    <t>10045</t>
  </si>
  <si>
    <t>11039</t>
  </si>
  <si>
    <t>50018</t>
  </si>
  <si>
    <t>62024</t>
  </si>
  <si>
    <t>23028</t>
  </si>
  <si>
    <t>10044</t>
  </si>
  <si>
    <t>10043</t>
  </si>
  <si>
    <t>21013</t>
  </si>
  <si>
    <t>0,05</t>
  </si>
  <si>
    <t>51033</t>
  </si>
  <si>
    <t>62022</t>
  </si>
  <si>
    <t>60020</t>
  </si>
  <si>
    <t>52034</t>
  </si>
  <si>
    <t>51032</t>
  </si>
  <si>
    <t>62020</t>
  </si>
  <si>
    <t>62017</t>
  </si>
  <si>
    <t>52033</t>
  </si>
  <si>
    <t>51031</t>
  </si>
  <si>
    <t>51030</t>
  </si>
  <si>
    <t>62011</t>
  </si>
  <si>
    <t>62010</t>
  </si>
  <si>
    <t>64001</t>
  </si>
  <si>
    <t>yelitza_vera@hotmail.com</t>
  </si>
  <si>
    <t>53020</t>
  </si>
  <si>
    <t>52032</t>
  </si>
  <si>
    <t>60018</t>
  </si>
  <si>
    <t>51028</t>
  </si>
  <si>
    <t>50025</t>
  </si>
  <si>
    <t>53016</t>
  </si>
  <si>
    <t>22034</t>
  </si>
  <si>
    <t>90005</t>
  </si>
  <si>
    <t>51027</t>
  </si>
  <si>
    <t>60019</t>
  </si>
  <si>
    <t>90013</t>
  </si>
  <si>
    <t>wilmerjp@hotmail.com</t>
  </si>
  <si>
    <t>61020</t>
  </si>
  <si>
    <t>distribuidorafaceca@gmail.com</t>
  </si>
  <si>
    <t>65019</t>
  </si>
  <si>
    <t>90012</t>
  </si>
  <si>
    <t>52031</t>
  </si>
  <si>
    <t>65017</t>
  </si>
  <si>
    <t>64015</t>
  </si>
  <si>
    <t>54002</t>
  </si>
  <si>
    <t>22029</t>
  </si>
  <si>
    <t>50060</t>
  </si>
  <si>
    <t>60012</t>
  </si>
  <si>
    <t>22009</t>
  </si>
  <si>
    <t>60010</t>
  </si>
  <si>
    <t>22023</t>
  </si>
  <si>
    <t>63021</t>
  </si>
  <si>
    <t>63023</t>
  </si>
  <si>
    <t>CONSDROBQ</t>
  </si>
  <si>
    <t>quinfarca@hotmail.com</t>
  </si>
  <si>
    <t>52028</t>
  </si>
  <si>
    <t>52029</t>
  </si>
  <si>
    <t>52030</t>
  </si>
  <si>
    <t>52027</t>
  </si>
  <si>
    <t>51026</t>
  </si>
  <si>
    <t>jeffersonflorez6@gmail.com</t>
  </si>
  <si>
    <t>52026</t>
  </si>
  <si>
    <t>10036</t>
  </si>
  <si>
    <t>administracion@drogueriasantoremedio.com</t>
  </si>
  <si>
    <t>51025</t>
  </si>
  <si>
    <t>96010</t>
  </si>
  <si>
    <t>63037</t>
  </si>
  <si>
    <t>gerencia.sanjuanparaguana@gmail.com</t>
  </si>
  <si>
    <t>61012</t>
  </si>
  <si>
    <t>51024</t>
  </si>
  <si>
    <t>95017</t>
  </si>
  <si>
    <t>panalesbqto.ctaxpagar@gmail.com</t>
  </si>
  <si>
    <t>53028</t>
  </si>
  <si>
    <t>95016</t>
  </si>
  <si>
    <t>11032</t>
  </si>
  <si>
    <t>10042</t>
  </si>
  <si>
    <t>64014</t>
  </si>
  <si>
    <t>95015</t>
  </si>
  <si>
    <t>65014</t>
  </si>
  <si>
    <t>65015</t>
  </si>
  <si>
    <t>65016</t>
  </si>
  <si>
    <t>63036</t>
  </si>
  <si>
    <t>62028</t>
  </si>
  <si>
    <t>65013</t>
  </si>
  <si>
    <t>22032</t>
  </si>
  <si>
    <t>22033</t>
  </si>
  <si>
    <t>51023</t>
  </si>
  <si>
    <t>20022</t>
  </si>
  <si>
    <t>20053</t>
  </si>
  <si>
    <t>64013</t>
  </si>
  <si>
    <t>22065</t>
  </si>
  <si>
    <t>23030</t>
  </si>
  <si>
    <t>23027</t>
  </si>
  <si>
    <t>22028</t>
  </si>
  <si>
    <t>23023</t>
  </si>
  <si>
    <t>62023</t>
  </si>
  <si>
    <t>20045</t>
  </si>
  <si>
    <t>61010</t>
  </si>
  <si>
    <t>50024</t>
  </si>
  <si>
    <t>60017</t>
  </si>
  <si>
    <t>52025</t>
  </si>
  <si>
    <t>52024</t>
  </si>
  <si>
    <t>10035</t>
  </si>
  <si>
    <t>98001</t>
  </si>
  <si>
    <t>10034</t>
  </si>
  <si>
    <t>63035</t>
  </si>
  <si>
    <t>60016</t>
  </si>
  <si>
    <t>60015</t>
  </si>
  <si>
    <t>21056</t>
  </si>
  <si>
    <t>61011</t>
  </si>
  <si>
    <t>10041</t>
  </si>
  <si>
    <t>50023</t>
  </si>
  <si>
    <t>22031</t>
  </si>
  <si>
    <t>64012</t>
  </si>
  <si>
    <t>65010</t>
  </si>
  <si>
    <t>80003</t>
  </si>
  <si>
    <t>23008</t>
  </si>
  <si>
    <t>95013</t>
  </si>
  <si>
    <t>23026</t>
  </si>
  <si>
    <t>65009</t>
  </si>
  <si>
    <t>10033</t>
  </si>
  <si>
    <t>reformaca@hotmail.com</t>
  </si>
  <si>
    <t>51022</t>
  </si>
  <si>
    <t>62021</t>
  </si>
  <si>
    <t>51021</t>
  </si>
  <si>
    <t>53027</t>
  </si>
  <si>
    <t>50022</t>
  </si>
  <si>
    <t>52021</t>
  </si>
  <si>
    <t>52022</t>
  </si>
  <si>
    <t>52023</t>
  </si>
  <si>
    <t>51020</t>
  </si>
  <si>
    <t>50021</t>
  </si>
  <si>
    <t>11051</t>
  </si>
  <si>
    <t>22301</t>
  </si>
  <si>
    <t>50020</t>
  </si>
  <si>
    <t>51019</t>
  </si>
  <si>
    <t>10031</t>
  </si>
  <si>
    <t>91001</t>
  </si>
  <si>
    <t>22030</t>
  </si>
  <si>
    <t>50017</t>
  </si>
  <si>
    <t>administraciondeinventario@dronena.com</t>
  </si>
  <si>
    <t>95012</t>
  </si>
  <si>
    <t>52020</t>
  </si>
  <si>
    <t>jefealmacen.sanfelipe@locatelve.com</t>
  </si>
  <si>
    <t>51018</t>
  </si>
  <si>
    <t>52019</t>
  </si>
  <si>
    <t>11055</t>
  </si>
  <si>
    <t>51017</t>
  </si>
  <si>
    <t>22027</t>
  </si>
  <si>
    <t>10040</t>
  </si>
  <si>
    <t>53026</t>
  </si>
  <si>
    <t>52016</t>
  </si>
  <si>
    <t>nsalmacen@nuevosiglo.com.ve</t>
  </si>
  <si>
    <t>53023</t>
  </si>
  <si>
    <t>53024</t>
  </si>
  <si>
    <t>50016</t>
  </si>
  <si>
    <t>jefealmacen.capanaparo@locatelve.com</t>
  </si>
  <si>
    <t>51016</t>
  </si>
  <si>
    <t>VIVERES DE CANDIDO, C.A</t>
  </si>
  <si>
    <t>21050</t>
  </si>
  <si>
    <t>21051</t>
  </si>
  <si>
    <t>21052</t>
  </si>
  <si>
    <t>rc2326443@gmail.com</t>
  </si>
  <si>
    <t>21053</t>
  </si>
  <si>
    <t>jefealmacen.acarigua@locatelve.com</t>
  </si>
  <si>
    <t>21054</t>
  </si>
  <si>
    <t>jefealmacen.barinas@locatelve.com</t>
  </si>
  <si>
    <t>21055</t>
  </si>
  <si>
    <t>yimenwu@hotmail.com</t>
  </si>
  <si>
    <t>52017</t>
  </si>
  <si>
    <t>52018</t>
  </si>
  <si>
    <t>51015</t>
  </si>
  <si>
    <t>51014</t>
  </si>
  <si>
    <t>95011</t>
  </si>
  <si>
    <t>63032</t>
  </si>
  <si>
    <t>11060</t>
  </si>
  <si>
    <t>61009</t>
  </si>
  <si>
    <t>62018</t>
  </si>
  <si>
    <t>62019</t>
  </si>
  <si>
    <t>20018</t>
  </si>
  <si>
    <t>20023</t>
  </si>
  <si>
    <t>recursoshumanosfarmabien.feb@gmail.com</t>
  </si>
  <si>
    <t>23022</t>
  </si>
  <si>
    <t>ychirino@ponce-benzo.com</t>
  </si>
  <si>
    <t>20027</t>
  </si>
  <si>
    <t>23025</t>
  </si>
  <si>
    <t>21040</t>
  </si>
  <si>
    <t>0,03</t>
  </si>
  <si>
    <t>21041</t>
  </si>
  <si>
    <t>21042</t>
  </si>
  <si>
    <t>21043</t>
  </si>
  <si>
    <t>21044</t>
  </si>
  <si>
    <t>21046</t>
  </si>
  <si>
    <t>21047</t>
  </si>
  <si>
    <t>21048</t>
  </si>
  <si>
    <t>21049</t>
  </si>
  <si>
    <t>20059</t>
  </si>
  <si>
    <t>23024</t>
  </si>
  <si>
    <t>alopez@dromega.com.ve</t>
  </si>
  <si>
    <t>11050</t>
  </si>
  <si>
    <t>53025</t>
  </si>
  <si>
    <t>20058</t>
  </si>
  <si>
    <t>52015</t>
  </si>
  <si>
    <t>23001</t>
  </si>
  <si>
    <t>CONSINABQ</t>
  </si>
  <si>
    <t>23002</t>
  </si>
  <si>
    <t>23003</t>
  </si>
  <si>
    <t>23004</t>
  </si>
  <si>
    <t>21045</t>
  </si>
  <si>
    <t>23005</t>
  </si>
  <si>
    <t>23006</t>
  </si>
  <si>
    <t>felix.olmos@grupomistral.com</t>
  </si>
  <si>
    <t>23007</t>
  </si>
  <si>
    <t>23009</t>
  </si>
  <si>
    <t>20055</t>
  </si>
  <si>
    <t>23010</t>
  </si>
  <si>
    <t>23011</t>
  </si>
  <si>
    <t>20057</t>
  </si>
  <si>
    <t>23012</t>
  </si>
  <si>
    <t>23019</t>
  </si>
  <si>
    <t>23020</t>
  </si>
  <si>
    <t>23021</t>
  </si>
  <si>
    <t>23013</t>
  </si>
  <si>
    <t>23014</t>
  </si>
  <si>
    <t>23018</t>
  </si>
  <si>
    <t>23015</t>
  </si>
  <si>
    <t>23016</t>
  </si>
  <si>
    <t>23017</t>
  </si>
  <si>
    <t>53021</t>
  </si>
  <si>
    <t>53022</t>
  </si>
  <si>
    <t>60014</t>
  </si>
  <si>
    <t>ealviarez@cobeca.com</t>
  </si>
  <si>
    <t>51013</t>
  </si>
  <si>
    <t>jventura@cobeca.com</t>
  </si>
  <si>
    <t>20054</t>
  </si>
  <si>
    <t>11049</t>
  </si>
  <si>
    <t>10030</t>
  </si>
  <si>
    <t>62016</t>
  </si>
  <si>
    <t>11048</t>
  </si>
  <si>
    <t>21039</t>
  </si>
  <si>
    <t>90004</t>
  </si>
  <si>
    <t>22026</t>
  </si>
  <si>
    <t>21038</t>
  </si>
  <si>
    <t>21035</t>
  </si>
  <si>
    <t>21037</t>
  </si>
  <si>
    <t>21031</t>
  </si>
  <si>
    <t>21032</t>
  </si>
  <si>
    <t>21034</t>
  </si>
  <si>
    <t>21036</t>
  </si>
  <si>
    <t>21030</t>
  </si>
  <si>
    <t>65012</t>
  </si>
  <si>
    <t>96005</t>
  </si>
  <si>
    <t>65011</t>
  </si>
  <si>
    <t>63031</t>
  </si>
  <si>
    <t>63030</t>
  </si>
  <si>
    <t>10029</t>
  </si>
  <si>
    <t>95010</t>
  </si>
  <si>
    <t>95008</t>
  </si>
  <si>
    <t>61007</t>
  </si>
  <si>
    <t>djimenez@cobeca.com</t>
  </si>
  <si>
    <t>10026</t>
  </si>
  <si>
    <t>11034</t>
  </si>
  <si>
    <t>96001</t>
  </si>
  <si>
    <t>11003</t>
  </si>
  <si>
    <t>30</t>
  </si>
  <si>
    <t>10017</t>
  </si>
  <si>
    <t>2 DIAS</t>
  </si>
  <si>
    <t>CONSIGNAC</t>
  </si>
  <si>
    <t>11046</t>
  </si>
  <si>
    <t>50003</t>
  </si>
  <si>
    <t>10018</t>
  </si>
  <si>
    <t>10019</t>
  </si>
  <si>
    <t>10020</t>
  </si>
  <si>
    <t>10021</t>
  </si>
  <si>
    <t>10022</t>
  </si>
  <si>
    <t>10023</t>
  </si>
  <si>
    <t>todohogarbna@gmail.com</t>
  </si>
  <si>
    <t>10024</t>
  </si>
  <si>
    <t>admonservifarmacos@gmail.com</t>
  </si>
  <si>
    <t>50002</t>
  </si>
  <si>
    <t>50001</t>
  </si>
  <si>
    <t>compras@metromedica.com.ve</t>
  </si>
  <si>
    <t>50012</t>
  </si>
  <si>
    <t>10028</t>
  </si>
  <si>
    <t>0,02</t>
  </si>
  <si>
    <t>super.plaza294@gmail.com</t>
  </si>
  <si>
    <t>50004</t>
  </si>
  <si>
    <t>50006</t>
  </si>
  <si>
    <t>11035</t>
  </si>
  <si>
    <t>51009</t>
  </si>
  <si>
    <t>50013</t>
  </si>
  <si>
    <t>51012</t>
  </si>
  <si>
    <t>21001</t>
  </si>
  <si>
    <t>CONSICOBMA</t>
  </si>
  <si>
    <t>21008</t>
  </si>
  <si>
    <t>CONSICOBOC</t>
  </si>
  <si>
    <t>21024</t>
  </si>
  <si>
    <t>21025</t>
  </si>
  <si>
    <t>21026</t>
  </si>
  <si>
    <t>21027</t>
  </si>
  <si>
    <t>21002</t>
  </si>
  <si>
    <t>21003</t>
  </si>
  <si>
    <t>21004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</si>
  <si>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</si>
  <si>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</si>
  <si>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</si>
  <si>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</si>
  <si>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</si>
  <si>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</si>
  <si>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</si>
  <si>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</si>
  <si>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</si>
  <si>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</si>
  <si>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</si>
  <si>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</si>
  <si>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</si>
  <si>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</si>
  <si>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</si>
  <si>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rmendez@cobeca.com</t>
  </si>
  <si>
    <t>20049</t>
  </si>
  <si>
    <t>20050</t>
  </si>
  <si>
    <t>21007</t>
  </si>
  <si>
    <t>CONSICOBCE</t>
  </si>
  <si>
    <t>jfrontado@excelsiorgama.com</t>
  </si>
  <si>
    <t>DROGUERIA CATEDRAL C.A.</t>
  </si>
  <si>
    <t>61006</t>
  </si>
  <si>
    <t>53006</t>
  </si>
  <si>
    <t>21006</t>
  </si>
  <si>
    <t>10016</t>
  </si>
  <si>
    <t>CONSINAGU</t>
  </si>
  <si>
    <t>53004</t>
  </si>
  <si>
    <t>53002</t>
  </si>
  <si>
    <t>53014</t>
  </si>
  <si>
    <t>80001</t>
  </si>
  <si>
    <t>22017</t>
  </si>
  <si>
    <t>22018</t>
  </si>
  <si>
    <t>22019</t>
  </si>
  <si>
    <t>20046</t>
  </si>
  <si>
    <t>52011</t>
  </si>
  <si>
    <t>62005</t>
  </si>
  <si>
    <t>53012</t>
  </si>
  <si>
    <t>22022</t>
  </si>
  <si>
    <t>51008</t>
  </si>
  <si>
    <t>62015</t>
  </si>
  <si>
    <t>50014</t>
  </si>
  <si>
    <t>53013</t>
  </si>
  <si>
    <t>52007</t>
  </si>
  <si>
    <t>22004</t>
  </si>
  <si>
    <t>22005</t>
  </si>
  <si>
    <t>21022</t>
  </si>
  <si>
    <t>64004</t>
  </si>
  <si>
    <t>11033</t>
  </si>
  <si>
    <t>recibidores.caurimare@plansuarez.com.ve</t>
  </si>
  <si>
    <t>64007</t>
  </si>
  <si>
    <t>recibidores.urbina@plansuarez.com.ve</t>
  </si>
  <si>
    <t>61004</t>
  </si>
  <si>
    <t>recibidores.trinidad@plansuarez.com.ve</t>
  </si>
  <si>
    <t>63022</t>
  </si>
  <si>
    <t>63005</t>
  </si>
  <si>
    <t>63006</t>
  </si>
  <si>
    <t>97001</t>
  </si>
  <si>
    <t>65003</t>
  </si>
  <si>
    <t>21014</t>
  </si>
  <si>
    <t>53007</t>
  </si>
  <si>
    <t>20024</t>
  </si>
  <si>
    <t>20052</t>
  </si>
  <si>
    <t>96003</t>
  </si>
  <si>
    <t>64010</t>
  </si>
  <si>
    <t>AUTOMERCADOS FRESCO MARKET AFN, C.A. C.A.</t>
  </si>
  <si>
    <t>51001</t>
  </si>
  <si>
    <t>60006</t>
  </si>
  <si>
    <t>20043</t>
  </si>
  <si>
    <t>53015</t>
  </si>
  <si>
    <t>53019</t>
  </si>
  <si>
    <t>11028</t>
  </si>
  <si>
    <t>11005</t>
  </si>
  <si>
    <t>90002</t>
  </si>
  <si>
    <t>21009</t>
  </si>
  <si>
    <t>CONSICOBOR</t>
  </si>
  <si>
    <t>60009</t>
  </si>
  <si>
    <t>60011</t>
  </si>
  <si>
    <t>11006</t>
  </si>
  <si>
    <t>11015</t>
  </si>
  <si>
    <t>90001</t>
  </si>
  <si>
    <t>compras1.santapaula@locatelve.com</t>
  </si>
  <si>
    <t>63020</t>
  </si>
  <si>
    <t>20040</t>
  </si>
  <si>
    <t>drogueriat@gmail.com</t>
  </si>
  <si>
    <t>10027</t>
  </si>
  <si>
    <t>52008</t>
  </si>
  <si>
    <t>22020</t>
  </si>
  <si>
    <t>22021</t>
  </si>
  <si>
    <t>almacen1.latrinidad@locatelve.com</t>
  </si>
  <si>
    <t>60004</t>
  </si>
  <si>
    <t>63002</t>
  </si>
  <si>
    <t>22025</t>
  </si>
  <si>
    <t>gustavogomez84@hotmail.com</t>
  </si>
  <si>
    <t>53008</t>
  </si>
  <si>
    <t>52001</t>
  </si>
  <si>
    <t>52002</t>
  </si>
  <si>
    <t>52003</t>
  </si>
  <si>
    <t>52005</t>
  </si>
  <si>
    <t>almacen1.layaguara@gmail.com</t>
  </si>
  <si>
    <t>95006</t>
  </si>
  <si>
    <t>60002</t>
  </si>
  <si>
    <t>51006</t>
  </si>
  <si>
    <t>almacen.plazabolivar@locatelve.com</t>
  </si>
  <si>
    <t>62014</t>
  </si>
  <si>
    <t>50011</t>
  </si>
  <si>
    <t>51011</t>
  </si>
  <si>
    <t>60003</t>
  </si>
  <si>
    <t>53005</t>
  </si>
  <si>
    <t>62002</t>
  </si>
  <si>
    <t>11043</t>
  </si>
  <si>
    <t>11044</t>
  </si>
  <si>
    <t>11045</t>
  </si>
  <si>
    <t>50005</t>
  </si>
  <si>
    <t>almacen1.elvalle@gmail.com</t>
  </si>
  <si>
    <t>22014</t>
  </si>
  <si>
    <t>almacen2.parquecaracas@locatelve.com</t>
  </si>
  <si>
    <t>22015</t>
  </si>
  <si>
    <t>22016</t>
  </si>
  <si>
    <t>jefealmacen.santamonica@locatelve.com</t>
  </si>
  <si>
    <t>20051</t>
  </si>
  <si>
    <t>11023</t>
  </si>
  <si>
    <t>11024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</si>
  <si>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</si>
  <si>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</si>
  <si>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</si>
  <si>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</si>
  <si>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</si>
  <si>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</si>
  <si>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</si>
  <si>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</si>
  <si>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</si>
  <si>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</si>
  <si>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</si>
  <si>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</si>
  <si>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</si>
  <si>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</si>
  <si>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</si>
  <si>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11037</t>
  </si>
  <si>
    <t>11038</t>
  </si>
  <si>
    <t>55</t>
  </si>
  <si>
    <t>11012</t>
  </si>
  <si>
    <t>11013</t>
  </si>
  <si>
    <t>22024</t>
  </si>
  <si>
    <t>64006</t>
  </si>
  <si>
    <t>53017</t>
  </si>
  <si>
    <t>62001</t>
  </si>
  <si>
    <t>11047</t>
  </si>
  <si>
    <t>52009</t>
  </si>
  <si>
    <t>almacen1.caricuao@gmail.com</t>
  </si>
  <si>
    <t>52010</t>
  </si>
  <si>
    <t>63003</t>
  </si>
  <si>
    <t>20020</t>
  </si>
  <si>
    <t>20021</t>
  </si>
  <si>
    <t>11010</t>
  </si>
  <si>
    <t>11011</t>
  </si>
  <si>
    <t>11016</t>
  </si>
  <si>
    <t>20047</t>
  </si>
  <si>
    <t>todohogarcolinaadm@gmail.com</t>
  </si>
  <si>
    <t>63009</t>
  </si>
  <si>
    <t>thguantaa1@gmail.com</t>
  </si>
  <si>
    <t>11022</t>
  </si>
  <si>
    <t>63007</t>
  </si>
  <si>
    <t>11021</t>
  </si>
  <si>
    <t>21005</t>
  </si>
  <si>
    <t>maribelacafrao@hotmail.com</t>
  </si>
  <si>
    <t>21016</t>
  </si>
  <si>
    <t>21017</t>
  </si>
  <si>
    <t>96004</t>
  </si>
  <si>
    <t>53003</t>
  </si>
  <si>
    <t>62013</t>
  </si>
  <si>
    <t>62012</t>
  </si>
  <si>
    <t>11019</t>
  </si>
  <si>
    <t>11009</t>
  </si>
  <si>
    <t>zodimartinez@gmail.com</t>
  </si>
  <si>
    <t>64003</t>
  </si>
  <si>
    <t>11029</t>
  </si>
  <si>
    <t>11030</t>
  </si>
  <si>
    <t>11031</t>
  </si>
  <si>
    <t>61008</t>
  </si>
  <si>
    <t>11020</t>
  </si>
  <si>
    <t>53010</t>
  </si>
  <si>
    <t>62009</t>
  </si>
  <si>
    <t>63019</t>
  </si>
  <si>
    <t>63024</t>
  </si>
  <si>
    <t>64009</t>
  </si>
  <si>
    <t>ventas2distribuciones88@hotmail.com</t>
  </si>
  <si>
    <t>53001</t>
  </si>
  <si>
    <t>50007</t>
  </si>
  <si>
    <t>63011</t>
  </si>
  <si>
    <t>11002</t>
  </si>
  <si>
    <t>53018</t>
  </si>
  <si>
    <t>11014</t>
  </si>
  <si>
    <t>almacen1.petare@locatelve.com</t>
  </si>
  <si>
    <t>20042</t>
  </si>
  <si>
    <t>50010</t>
  </si>
  <si>
    <t>aliadoscomercialesca@gmail.com</t>
  </si>
  <si>
    <t>95007</t>
  </si>
  <si>
    <t>droguez.almacen@gmail.com</t>
  </si>
  <si>
    <t>11036</t>
  </si>
  <si>
    <t>61002</t>
  </si>
  <si>
    <t>21028</t>
  </si>
  <si>
    <t>21029</t>
  </si>
  <si>
    <t>22006</t>
  </si>
  <si>
    <t>22008</t>
  </si>
  <si>
    <t>20029</t>
  </si>
  <si>
    <t>51007</t>
  </si>
  <si>
    <t>compras.sangregorio@gmail.com</t>
  </si>
  <si>
    <t>22013</t>
  </si>
  <si>
    <t>11008</t>
  </si>
  <si>
    <t>50009</t>
  </si>
  <si>
    <t>11026</t>
  </si>
  <si>
    <t>almacen@grupoemisan.com</t>
  </si>
  <si>
    <t>20032</t>
  </si>
  <si>
    <t>20044</t>
  </si>
  <si>
    <t>51005</t>
  </si>
  <si>
    <t>60008</t>
  </si>
  <si>
    <t>52012</t>
  </si>
  <si>
    <t>52013</t>
  </si>
  <si>
    <t>52014</t>
  </si>
  <si>
    <t>21012</t>
  </si>
  <si>
    <t>11017</t>
  </si>
  <si>
    <t>11018</t>
  </si>
  <si>
    <t>51010</t>
  </si>
  <si>
    <t>62003</t>
  </si>
  <si>
    <t>11001</t>
  </si>
  <si>
    <t>51004</t>
  </si>
  <si>
    <t>21023</t>
  </si>
  <si>
    <t>11004</t>
  </si>
  <si>
    <t>96002</t>
  </si>
  <si>
    <t>64008</t>
  </si>
  <si>
    <t>60005</t>
  </si>
  <si>
    <t>20048</t>
  </si>
  <si>
    <t>60001</t>
  </si>
  <si>
    <t>21011</t>
  </si>
  <si>
    <t>95005</t>
  </si>
  <si>
    <t>11025</t>
  </si>
  <si>
    <t>51003</t>
  </si>
  <si>
    <t>20001</t>
  </si>
  <si>
    <t>21018</t>
  </si>
  <si>
    <t>62008</t>
  </si>
  <si>
    <t>65006</t>
  </si>
  <si>
    <t>65002</t>
  </si>
  <si>
    <t>20028</t>
  </si>
  <si>
    <t>20030</t>
  </si>
  <si>
    <t>65005</t>
  </si>
  <si>
    <t>52006</t>
  </si>
  <si>
    <t>60013</t>
  </si>
  <si>
    <t>11027</t>
  </si>
  <si>
    <t>11042</t>
  </si>
  <si>
    <t>65001</t>
  </si>
  <si>
    <t>50008</t>
  </si>
  <si>
    <t>63014</t>
  </si>
  <si>
    <t>60007</t>
  </si>
  <si>
    <t>50015</t>
  </si>
  <si>
    <t>95001</t>
  </si>
  <si>
    <t>62007</t>
  </si>
  <si>
    <t>53009</t>
  </si>
  <si>
    <t>95004</t>
  </si>
  <si>
    <t>DROGUERIA SAN GREGORIO, C.A.</t>
  </si>
  <si>
    <t>62004</t>
  </si>
  <si>
    <t>65008</t>
  </si>
  <si>
    <t>61005</t>
  </si>
  <si>
    <t>95003</t>
  </si>
  <si>
    <t>54001</t>
  </si>
  <si>
    <t xml:space="preserve">Correo electónico </t>
  </si>
  <si>
    <t>VENTAS</t>
  </si>
  <si>
    <t>V IVA + EXE</t>
  </si>
  <si>
    <t>19072</t>
  </si>
  <si>
    <t>54034</t>
  </si>
  <si>
    <t>DROGUERIA M&amp;c PHARMAX, S.A</t>
  </si>
  <si>
    <t>10063</t>
  </si>
  <si>
    <t>600052</t>
  </si>
  <si>
    <t>FISC</t>
  </si>
  <si>
    <t>DROVEFAR .C.A</t>
  </si>
  <si>
    <t>DROGUERIA LOS ANDES C.A.</t>
  </si>
  <si>
    <t>DROGUERIA R.R. FARMACOS O.T.C., C.A</t>
  </si>
  <si>
    <t>DROGUERIA RCK, C.A.</t>
  </si>
  <si>
    <t>FARMAYUPPI</t>
  </si>
  <si>
    <t>30001</t>
  </si>
  <si>
    <t>29037</t>
  </si>
  <si>
    <t>51002</t>
  </si>
  <si>
    <t>91016</t>
  </si>
  <si>
    <t>INSTI</t>
  </si>
  <si>
    <t>19042</t>
  </si>
  <si>
    <t>19051</t>
  </si>
  <si>
    <t>FARMACIA FARMAEXPRESS NORTE C.A</t>
  </si>
  <si>
    <t>CORPORACION GRUPO GENESIS, C.A</t>
  </si>
  <si>
    <t>TRANSPORTES ALEXAUR,C.A.</t>
  </si>
  <si>
    <t>LABORATORIOS PONCE, C.A</t>
  </si>
  <si>
    <t>UNID SUELT</t>
  </si>
  <si>
    <t>29045</t>
  </si>
  <si>
    <t>DROGUERIA FAR, C.A</t>
  </si>
  <si>
    <t>TODOHOGAR VISTAMAR,C.A</t>
  </si>
  <si>
    <t>DROGUERIA EDIMECOS, C,A (EDIMECOS, C.A.)</t>
  </si>
  <si>
    <t>CORPOVELAND, C.A. (</t>
  </si>
  <si>
    <t>DROGUERIA DISTRIBUIDORA HERCULES 3000, C.A.</t>
  </si>
  <si>
    <t>DROGUERIA MEDICA ESPECIAL, C.A.</t>
  </si>
  <si>
    <t>EL MASTRANTO M &amp; M, C.A.</t>
  </si>
  <si>
    <t>FARMACIA CENTRAL MEDICINA SOCIAL SEDE PRINCIPAL, C.A</t>
  </si>
  <si>
    <t>DROGUERIA SUPPLYFAR, C.A.</t>
  </si>
  <si>
    <t>DROGUERIA SUMITEL, C.A DROSUMCA</t>
  </si>
  <si>
    <t>CAREPHARMA, C.A</t>
  </si>
  <si>
    <t>DROGUERIA MUNDOSALUD,C.A</t>
  </si>
  <si>
    <t>MEDIFAR SALUD, C.A</t>
  </si>
  <si>
    <t>TODOHOGAR C A</t>
  </si>
  <si>
    <t>FARMACIA LA LAGO,C.A</t>
  </si>
  <si>
    <t>FARMACIA LA FUENTE 3F, C.A</t>
  </si>
  <si>
    <t>12002</t>
  </si>
  <si>
    <t>FARMACIA MARKET LIDO, C.A.</t>
  </si>
  <si>
    <t>19071</t>
  </si>
  <si>
    <t>DROGUERIA SEBAOT 2018, C.A.</t>
  </si>
  <si>
    <t>29046</t>
  </si>
  <si>
    <t>DISTRIBUCIONES VERA,C.A</t>
  </si>
  <si>
    <t>69027</t>
  </si>
  <si>
    <t>59028</t>
  </si>
  <si>
    <t>59029</t>
  </si>
  <si>
    <t>SHADDAI DROGUERIA</t>
  </si>
  <si>
    <t>59034</t>
  </si>
  <si>
    <t>69047</t>
  </si>
  <si>
    <t>59048</t>
  </si>
  <si>
    <t>59046</t>
  </si>
  <si>
    <t>59047</t>
  </si>
  <si>
    <t>59042</t>
  </si>
  <si>
    <t>59043</t>
  </si>
  <si>
    <t>59044</t>
  </si>
  <si>
    <t>59045</t>
  </si>
  <si>
    <t>29018</t>
  </si>
  <si>
    <t>DROGUERIA DEL OESTE,C.A</t>
  </si>
  <si>
    <t>59027</t>
  </si>
  <si>
    <t>59039</t>
  </si>
  <si>
    <t>69035</t>
  </si>
  <si>
    <t>69036</t>
  </si>
  <si>
    <t>FARMACIA MEDITOTAL, C.A</t>
  </si>
  <si>
    <t>59023</t>
  </si>
  <si>
    <t>59024</t>
  </si>
  <si>
    <t>59026</t>
  </si>
  <si>
    <t>29036</t>
  </si>
  <si>
    <t>MEDI GLOBAL LARA, C.A</t>
  </si>
  <si>
    <t>29035</t>
  </si>
  <si>
    <t>DROGUERIA DC, C.A</t>
  </si>
  <si>
    <t>59025</t>
  </si>
  <si>
    <t>DROGUERIA SOFIA, C.A</t>
  </si>
  <si>
    <t>59041</t>
  </si>
  <si>
    <t>DISTRIBUIDORA EMISAN, C.A</t>
  </si>
  <si>
    <t>59022</t>
  </si>
  <si>
    <t>69045</t>
  </si>
  <si>
    <t>69046</t>
  </si>
  <si>
    <t>69040</t>
  </si>
  <si>
    <t>69043</t>
  </si>
  <si>
    <t>59030</t>
  </si>
  <si>
    <t>59031</t>
  </si>
  <si>
    <t>59032</t>
  </si>
  <si>
    <t>59033</t>
  </si>
  <si>
    <t>69044</t>
  </si>
  <si>
    <t>69042</t>
  </si>
  <si>
    <t>59021</t>
  </si>
  <si>
    <t>DOWN THE TRADE, C.A</t>
  </si>
  <si>
    <t>69032</t>
  </si>
  <si>
    <t>FARMACIA LA GRAN PARADA SALUD C,A</t>
  </si>
  <si>
    <t>29033</t>
  </si>
  <si>
    <t>69031</t>
  </si>
  <si>
    <t>PRODUCTOS C,A</t>
  </si>
  <si>
    <t>69030</t>
  </si>
  <si>
    <t>19070</t>
  </si>
  <si>
    <t>59061</t>
  </si>
  <si>
    <t>59020</t>
  </si>
  <si>
    <t>19050</t>
  </si>
  <si>
    <t>DIRECCION GENERAL DE ARMAS Y EXPLOSIVOS</t>
  </si>
  <si>
    <t>G200101440</t>
  </si>
  <si>
    <t>96000</t>
  </si>
  <si>
    <t>19014</t>
  </si>
  <si>
    <t>19002</t>
  </si>
  <si>
    <t>CONSIGFAR</t>
  </si>
  <si>
    <t>LABORATORIOS VINCENTI, C.A</t>
  </si>
  <si>
    <t>J000215405</t>
  </si>
  <si>
    <t>90000</t>
  </si>
  <si>
    <t>19034</t>
  </si>
  <si>
    <t>29023</t>
  </si>
  <si>
    <t>29019</t>
  </si>
  <si>
    <t>29026</t>
  </si>
  <si>
    <t>29020</t>
  </si>
  <si>
    <t>69000</t>
  </si>
  <si>
    <t>69006</t>
  </si>
  <si>
    <t>29022</t>
  </si>
  <si>
    <t>19001</t>
  </si>
  <si>
    <t>29000</t>
  </si>
  <si>
    <t>29013</t>
  </si>
  <si>
    <t>29014</t>
  </si>
  <si>
    <t>29015</t>
  </si>
  <si>
    <t>29016</t>
  </si>
  <si>
    <t>59006</t>
  </si>
  <si>
    <t>69007</t>
  </si>
  <si>
    <t>59001</t>
  </si>
  <si>
    <t>CORPORACIÓN METROMEDICA, C.A.</t>
  </si>
  <si>
    <t>69010</t>
  </si>
  <si>
    <t>97002</t>
  </si>
  <si>
    <t>DROGUERIA DROTACA, C.A</t>
  </si>
  <si>
    <t>59010</t>
  </si>
  <si>
    <t>29030</t>
  </si>
  <si>
    <t>29032</t>
  </si>
  <si>
    <t>19039</t>
  </si>
  <si>
    <t>FARMACIAS DE LOS ALTOS MIRANDINOS(FAMSA)</t>
  </si>
  <si>
    <t>19020</t>
  </si>
  <si>
    <t>19030</t>
  </si>
  <si>
    <t>69026</t>
  </si>
  <si>
    <t>29002</t>
  </si>
  <si>
    <t>69001</t>
  </si>
  <si>
    <t>19024</t>
  </si>
  <si>
    <t>29010</t>
  </si>
  <si>
    <t>19025</t>
  </si>
  <si>
    <t>29021</t>
  </si>
  <si>
    <t>VARIEDADES JUNQUITO, C.A.</t>
  </si>
  <si>
    <t>69013</t>
  </si>
  <si>
    <t>19004</t>
  </si>
  <si>
    <t>94000</t>
  </si>
  <si>
    <t>REPRESENTACIONES TRIPLE A, C.A</t>
  </si>
  <si>
    <t>69016</t>
  </si>
  <si>
    <t>DISTRIBUIDORA DESMED, C.A.</t>
  </si>
  <si>
    <t>69017</t>
  </si>
  <si>
    <t>69009</t>
  </si>
  <si>
    <t>SURTI MEDICA CHACON, C.A.</t>
  </si>
  <si>
    <t>69012</t>
  </si>
  <si>
    <t>59005</t>
  </si>
  <si>
    <t>DROGUERIA BIOGENETICA, C.A.</t>
  </si>
  <si>
    <t>69022</t>
  </si>
  <si>
    <t>19013</t>
  </si>
  <si>
    <t>19012</t>
  </si>
  <si>
    <t>19015</t>
  </si>
  <si>
    <t>19022</t>
  </si>
  <si>
    <t>29006</t>
  </si>
  <si>
    <t>19017</t>
  </si>
  <si>
    <t>DROTOCA DROGUERIA TORRES COMPAÑIA ANONIMA</t>
  </si>
  <si>
    <t>69008</t>
  </si>
  <si>
    <t>19010</t>
  </si>
  <si>
    <t>19029</t>
  </si>
  <si>
    <t>19031</t>
  </si>
  <si>
    <t>FARMACOS DEL CENTRO J.E.INVERSIONES,C.A.</t>
  </si>
  <si>
    <t>J307468025</t>
  </si>
  <si>
    <t>29011</t>
  </si>
  <si>
    <t>19009</t>
  </si>
  <si>
    <t>69011</t>
  </si>
  <si>
    <t>DROGUERIA EUROPA DROECA, C. A.</t>
  </si>
  <si>
    <t>J307831367</t>
  </si>
  <si>
    <t>69004</t>
  </si>
  <si>
    <t>69023</t>
  </si>
  <si>
    <t>19018</t>
  </si>
  <si>
    <t>19032</t>
  </si>
  <si>
    <t>69002</t>
  </si>
  <si>
    <t>29004</t>
  </si>
  <si>
    <t>19005</t>
  </si>
  <si>
    <t>19006</t>
  </si>
  <si>
    <t>29025</t>
  </si>
  <si>
    <t>19011</t>
  </si>
  <si>
    <t>29024</t>
  </si>
  <si>
    <t>69015</t>
  </si>
  <si>
    <t>69003</t>
  </si>
  <si>
    <t>FARMACIA LOVIC, C.A..</t>
  </si>
  <si>
    <t>19007</t>
  </si>
  <si>
    <t>19023</t>
  </si>
  <si>
    <t>29007</t>
  </si>
  <si>
    <t>19027</t>
  </si>
  <si>
    <t>19003</t>
  </si>
  <si>
    <t>19028</t>
  </si>
  <si>
    <t>59007</t>
  </si>
  <si>
    <t>29001</t>
  </si>
  <si>
    <t>19008</t>
  </si>
  <si>
    <t>19016</t>
  </si>
  <si>
    <t>DROGUERIA MEDICA DEL SUR, C.A.</t>
  </si>
  <si>
    <t>29028</t>
  </si>
  <si>
    <t>19040</t>
  </si>
  <si>
    <t>19041</t>
  </si>
  <si>
    <t>19019</t>
  </si>
  <si>
    <t>19021</t>
  </si>
  <si>
    <t>DROGUERIA EL BIENESTAR DROBIENCA C.A.</t>
  </si>
  <si>
    <t>29027</t>
  </si>
  <si>
    <t>69019</t>
  </si>
  <si>
    <t>19026</t>
  </si>
  <si>
    <t>DISTRIBUIDORA DREXA C.A</t>
  </si>
  <si>
    <t>59004</t>
  </si>
  <si>
    <t>59011</t>
  </si>
  <si>
    <t>29008</t>
  </si>
  <si>
    <t>29005</t>
  </si>
  <si>
    <t>29009</t>
  </si>
  <si>
    <t>DROGUERIA COL MEDICA, S.A</t>
  </si>
  <si>
    <t>69014</t>
  </si>
  <si>
    <t>29029</t>
  </si>
  <si>
    <t>19033</t>
  </si>
  <si>
    <t>29003</t>
  </si>
  <si>
    <t>69018</t>
  </si>
  <si>
    <t>FARMACIA TIERRA NEGRA, C.A</t>
  </si>
  <si>
    <t>69025</t>
  </si>
  <si>
    <t>FARMACIA VIDATEL, C.A.</t>
  </si>
  <si>
    <t>19000</t>
  </si>
  <si>
    <t>FARMACIA FARMA GENESIS, C.A.</t>
  </si>
  <si>
    <t>J400172403</t>
  </si>
  <si>
    <t>19037</t>
  </si>
  <si>
    <t>69020</t>
  </si>
  <si>
    <t>97000</t>
  </si>
  <si>
    <t>19035</t>
  </si>
  <si>
    <t>29012</t>
  </si>
  <si>
    <t>MEDICAFAR2, C. A.</t>
  </si>
  <si>
    <t>19038</t>
  </si>
  <si>
    <t>DROGUERIA EZZI GUERRA, C.A</t>
  </si>
  <si>
    <t>59009</t>
  </si>
  <si>
    <t>59003</t>
  </si>
  <si>
    <t>69024</t>
  </si>
  <si>
    <t>69021</t>
  </si>
  <si>
    <t>DROGUERIA FREEMED, C.A</t>
  </si>
  <si>
    <t>59008</t>
  </si>
  <si>
    <t>DROGUERIA SANTO REMEDIO, C.A</t>
  </si>
  <si>
    <t>29031</t>
  </si>
  <si>
    <t>69005</t>
  </si>
  <si>
    <t>91002</t>
  </si>
  <si>
    <t>DAVID R. PANTE G</t>
  </si>
  <si>
    <t>V089321685</t>
  </si>
  <si>
    <t>95000</t>
  </si>
  <si>
    <t>91012</t>
  </si>
  <si>
    <t>91003</t>
  </si>
  <si>
    <t>91005</t>
  </si>
  <si>
    <t>91004</t>
  </si>
  <si>
    <t>91000</t>
  </si>
  <si>
    <t>91010</t>
  </si>
  <si>
    <t>91011</t>
  </si>
  <si>
    <t>91006</t>
  </si>
  <si>
    <t>91014</t>
  </si>
  <si>
    <t>91008</t>
  </si>
  <si>
    <t>91009</t>
  </si>
  <si>
    <t>91007</t>
  </si>
  <si>
    <t>91015</t>
  </si>
  <si>
    <t>91013</t>
  </si>
  <si>
    <t>Id de Vendedor</t>
  </si>
  <si>
    <t>Categoría</t>
  </si>
  <si>
    <t>Subcategoría</t>
  </si>
  <si>
    <t>Id de Territorio</t>
  </si>
  <si>
    <t>Vendedor</t>
  </si>
  <si>
    <t>Descripción Categoría</t>
  </si>
  <si>
    <t>Observaciones</t>
  </si>
  <si>
    <t>Vendedor 2019</t>
  </si>
  <si>
    <t>KAM 1</t>
  </si>
  <si>
    <t>PEDRO MARTÍNEZ</t>
  </si>
  <si>
    <t xml:space="preserve">FELICIDAD SOLAR </t>
  </si>
  <si>
    <t>RICHARD CHACON</t>
  </si>
  <si>
    <t>KAM 2</t>
  </si>
  <si>
    <t>RICHARD GALAVIZ</t>
  </si>
  <si>
    <t>SUSANA DUEÑAS</t>
  </si>
  <si>
    <t>DISTRIBUIDOR 1</t>
  </si>
  <si>
    <t>HENRY HIDALGO</t>
  </si>
  <si>
    <t>MAYKOOL MONTILLA</t>
  </si>
  <si>
    <t>YUSLERY VILLARROEL</t>
  </si>
  <si>
    <t>MARVIN MENDEZ</t>
  </si>
  <si>
    <t>DISTRIBUIDOR 2</t>
  </si>
  <si>
    <t>GARBIS RAMIREZ</t>
  </si>
  <si>
    <t>CAROLYN COHEN</t>
  </si>
  <si>
    <t>EXPORTACIÓN</t>
  </si>
  <si>
    <t>PAÍS</t>
  </si>
  <si>
    <t>MACRODISTRIBUIDOR</t>
  </si>
  <si>
    <t>YELITZE PEREZ</t>
  </si>
  <si>
    <t>Distribuidores grandes con FFVV propia</t>
  </si>
  <si>
    <t>Cualquier transacción entre el grupo de empresas</t>
  </si>
  <si>
    <t>Ventas a empleados</t>
  </si>
  <si>
    <t>DONACIONES</t>
  </si>
  <si>
    <t>Donaciones</t>
  </si>
  <si>
    <t>CONSUMO INTERNO</t>
  </si>
  <si>
    <t>Obsequios al personal y muestras de cortesía donde el precio es asumido por P&amp;B.</t>
  </si>
  <si>
    <t>Clientes relacionados con personal directivo cuya venta es apartada en ocasiones puntuales</t>
  </si>
  <si>
    <t>CLIENTE SUBPRODUCTOS</t>
  </si>
  <si>
    <t>Clientes que nos compran subproductos del proceso productivo.</t>
  </si>
  <si>
    <t>Cuenta usada para registrar extravíos, robos, merma o devoluciones de PT al momento de su transporte</t>
  </si>
  <si>
    <t>VENTAS CORPORATIVAS</t>
  </si>
  <si>
    <t>Clientes a los cuáles se les vende en bolsas con combo de varios productos</t>
  </si>
  <si>
    <t>J294290248</t>
  </si>
  <si>
    <t>DISTRIBUIDORA MULTIMEDICA 1812 C.A.</t>
  </si>
  <si>
    <t>Contenido</t>
  </si>
  <si>
    <t>Peso</t>
  </si>
  <si>
    <t>gr</t>
  </si>
  <si>
    <t>cm</t>
  </si>
  <si>
    <t>ml</t>
  </si>
  <si>
    <t xml:space="preserve">ml </t>
  </si>
  <si>
    <t>Empaque</t>
  </si>
  <si>
    <t>J502738266</t>
  </si>
  <si>
    <t>DROGUERIA DROVIDA PLUS, C.A</t>
  </si>
  <si>
    <t>DROG DROVIDA P</t>
  </si>
  <si>
    <t>DENCORUB ICE ARNICA GEL 40X24</t>
  </si>
  <si>
    <t>J504755699</t>
  </si>
  <si>
    <t>ATLANTICO CENTER PZO, C.A</t>
  </si>
  <si>
    <t>ATLANTIC CENTER</t>
  </si>
  <si>
    <t>J500328800</t>
  </si>
  <si>
    <t>REDVITAL COMERCIALIZADORA, C.A.</t>
  </si>
  <si>
    <t>DROG PHARMAX</t>
  </si>
  <si>
    <t>J307665092</t>
  </si>
  <si>
    <t>DROGUERIA FALCON DE MEDICAMENTOS (DROFALMECA) C.A.</t>
  </si>
  <si>
    <t>DROFALMECA</t>
  </si>
  <si>
    <t>DROG BIOMEDIC</t>
  </si>
  <si>
    <t>SMART FOODS</t>
  </si>
  <si>
    <t>ALIMENT RB 2020</t>
  </si>
  <si>
    <t>80 CAMPESINO</t>
  </si>
  <si>
    <t>LA CAMPIRANA 2022, C.A</t>
  </si>
  <si>
    <t>LA CAMPIRANA</t>
  </si>
  <si>
    <t>J502308130</t>
  </si>
  <si>
    <t>J505937464</t>
  </si>
  <si>
    <t>INVERSIONES NIKI BELLEZA Y MAS C.A.</t>
  </si>
  <si>
    <t>INV NIKI BELLEZ</t>
  </si>
  <si>
    <t>J409355209</t>
  </si>
  <si>
    <t>DROGUERIA NAYFER C.A</t>
  </si>
  <si>
    <t>DROG NAYFERCA</t>
  </si>
  <si>
    <t>ALARCON ERICK</t>
  </si>
  <si>
    <t>ARS PUBLICIDAD</t>
  </si>
  <si>
    <t>ASMEDICAL</t>
  </si>
  <si>
    <t>HOGAR BAMBI</t>
  </si>
  <si>
    <t>BAENA ELIZABETH</t>
  </si>
  <si>
    <t>BCO CTRAL VZLA</t>
  </si>
  <si>
    <t>BCO TESORO</t>
  </si>
  <si>
    <t>BARRIOS VANESSA</t>
  </si>
  <si>
    <t>BCO BFC</t>
  </si>
  <si>
    <t>BIDROGO JORGE</t>
  </si>
  <si>
    <t>CERV REGIONAL</t>
  </si>
  <si>
    <t>AUT SUPER EXITO</t>
  </si>
  <si>
    <t>BRICEÃ‘O ADRIAN</t>
  </si>
  <si>
    <t>CABALLERO WALTE</t>
  </si>
  <si>
    <t>CABRERA MICHAEL</t>
  </si>
  <si>
    <t>NEGRA HIPOLITA</t>
  </si>
  <si>
    <t>BCO NAC VIVIEND</t>
  </si>
  <si>
    <t>CALDERA KATHERI</t>
  </si>
  <si>
    <t>CALDERON DULCE</t>
  </si>
  <si>
    <t>CAMPERO</t>
  </si>
  <si>
    <t>CARDENAS INGRIS</t>
  </si>
  <si>
    <t>CARTOFORMAS</t>
  </si>
  <si>
    <t>CARTON DE VZLA</t>
  </si>
  <si>
    <t>CASA DE OBLEA</t>
  </si>
  <si>
    <t>CASTRO RICARDO</t>
  </si>
  <si>
    <t>CHARCUTERI FINA</t>
  </si>
  <si>
    <t>COM HONG KONG</t>
  </si>
  <si>
    <t>COM INDRIAGO</t>
  </si>
  <si>
    <t>COMERC LOUMY</t>
  </si>
  <si>
    <t>COMERCIAL MAXI</t>
  </si>
  <si>
    <t>COM ORIENTE CEN</t>
  </si>
  <si>
    <t>COMERC RIO 21</t>
  </si>
  <si>
    <t>COMERC SAVI-LOR</t>
  </si>
  <si>
    <t>CANTV</t>
  </si>
  <si>
    <t>CONCOBLOSE</t>
  </si>
  <si>
    <t>CORDOVA VERONIC</t>
  </si>
  <si>
    <t>COORP MBH</t>
  </si>
  <si>
    <t>CORP S CEMENTO</t>
  </si>
  <si>
    <t>CORREA SERGIO</t>
  </si>
  <si>
    <t>DE OLIVEIRA AND</t>
  </si>
  <si>
    <t>DE SOUSA JENNY</t>
  </si>
  <si>
    <t>DEL TURCO ALEJA</t>
  </si>
  <si>
    <t>DIA DIA</t>
  </si>
  <si>
    <t>DIMARPA DIST</t>
  </si>
  <si>
    <t>DISAIN</t>
  </si>
  <si>
    <t>DISTOCCA</t>
  </si>
  <si>
    <t>DISTRIB ARMARES</t>
  </si>
  <si>
    <t>DISTRIBUID C.M.</t>
  </si>
  <si>
    <t>COSM RINALDI</t>
  </si>
  <si>
    <t>DIST ENERG&amp;ASOC</t>
  </si>
  <si>
    <t>DIST FOTOGR SUR</t>
  </si>
  <si>
    <t>DISTRIB TOTAL 3</t>
  </si>
  <si>
    <t>COSMET DULCINEA</t>
  </si>
  <si>
    <t>DISTRIB YURIC</t>
  </si>
  <si>
    <t>DISTRIUNIDOS SH</t>
  </si>
  <si>
    <t>DROARMI</t>
  </si>
  <si>
    <t>DROG DEL LAGO</t>
  </si>
  <si>
    <t>DROG INVERMED H</t>
  </si>
  <si>
    <t>DROG MAYORMEDIC</t>
  </si>
  <si>
    <t>DROG MECA FARM</t>
  </si>
  <si>
    <t>DROG MEDIC STAR</t>
  </si>
  <si>
    <t>DROG MULTIPHARM</t>
  </si>
  <si>
    <t>DROG PANAMERICA</t>
  </si>
  <si>
    <t>DROG SAN ANDRES</t>
  </si>
  <si>
    <t>DROSAMI</t>
  </si>
  <si>
    <t>DROG VITALIA</t>
  </si>
  <si>
    <t>DURACENTRO CAP</t>
  </si>
  <si>
    <t>E.M.J. DISTRIB</t>
  </si>
  <si>
    <t>EDUARDO MENDIBL</t>
  </si>
  <si>
    <t>35  EL FAMOSO</t>
  </si>
  <si>
    <t>FASSIP</t>
  </si>
  <si>
    <t>FARMAPATRIA</t>
  </si>
  <si>
    <t>FELICIDAD SOLAR</t>
  </si>
  <si>
    <t>FERMIN FREDDY</t>
  </si>
  <si>
    <t>FERRESURTIDORES</t>
  </si>
  <si>
    <t>FERR PORTUGUESA</t>
  </si>
  <si>
    <t>FIOL JUAN CARLO</t>
  </si>
  <si>
    <t>FIORELLA CONTRE</t>
  </si>
  <si>
    <t>FOIMCA VZLA</t>
  </si>
  <si>
    <t>FRANKLIN NAVARR</t>
  </si>
  <si>
    <t>FUND CAROLINA H</t>
  </si>
  <si>
    <t>FUNG CENTER</t>
  </si>
  <si>
    <t>GARELLI MARYNES</t>
  </si>
  <si>
    <t>GARIBALDI GABRI</t>
  </si>
  <si>
    <t>GAUDINO JUAN</t>
  </si>
  <si>
    <t>GIL ARMANDO</t>
  </si>
  <si>
    <t>GONZALEZ FRANCI</t>
  </si>
  <si>
    <t>GONZALEZ  MARIA</t>
  </si>
  <si>
    <t>GONZALEZ GONZAL</t>
  </si>
  <si>
    <t>GONZALEZ XIOMAR</t>
  </si>
  <si>
    <t>MERC FLORESTAN</t>
  </si>
  <si>
    <t>GR HNOS MARCANO</t>
  </si>
  <si>
    <t>GUERRA MARTHA</t>
  </si>
  <si>
    <t>GUERRA VANESSA</t>
  </si>
  <si>
    <t>GUTIERREZ DIANA</t>
  </si>
  <si>
    <t>GUTIERREZ RAIMA</t>
  </si>
  <si>
    <t>HECTOR CEDEÃ‘O</t>
  </si>
  <si>
    <t>HERNANDEZ ANDER</t>
  </si>
  <si>
    <t>HIDALGO HENRY</t>
  </si>
  <si>
    <t>HIP ASIA OCCIDE</t>
  </si>
  <si>
    <t>77 L.H.A.U. S/M</t>
  </si>
  <si>
    <t>HIPERSERVICE</t>
  </si>
  <si>
    <t>HMC DISTRIBUIDO</t>
  </si>
  <si>
    <t>IMPORT CARAVEN</t>
  </si>
  <si>
    <t>MULTY 17</t>
  </si>
  <si>
    <t>CONTINENTAL 88</t>
  </si>
  <si>
    <t>INV DOMICA</t>
  </si>
  <si>
    <t>INV EL SOL DE M</t>
  </si>
  <si>
    <t>FARMASTAR</t>
  </si>
  <si>
    <t>INV GRANGEMA</t>
  </si>
  <si>
    <t>INV HALTON</t>
  </si>
  <si>
    <t>INV LOS CUCUYOS</t>
  </si>
  <si>
    <t>INV MILI&amp;GONZAL</t>
  </si>
  <si>
    <t>INVERS ZOOM</t>
  </si>
  <si>
    <t>JUAN C QUEVEDO</t>
  </si>
  <si>
    <t>JUNIOR VIVERES</t>
  </si>
  <si>
    <t>KATHERINNE ESCO</t>
  </si>
  <si>
    <t>KOSMOCENTRO</t>
  </si>
  <si>
    <t>LA OVEJA NEGRA</t>
  </si>
  <si>
    <t>LAB NORVEL</t>
  </si>
  <si>
    <t>LIDER SUMINIST</t>
  </si>
  <si>
    <t>LILIAN OCA</t>
  </si>
  <si>
    <t>LOMBARDI JOSE</t>
  </si>
  <si>
    <t>LÃ“PEZ ARGELIDA</t>
  </si>
  <si>
    <t>LOPEZ RODOLFO</t>
  </si>
  <si>
    <t>LOURDES MARCILL</t>
  </si>
  <si>
    <t>LUGO MARYANGEL</t>
  </si>
  <si>
    <t>MARIA HERNANDEZ</t>
  </si>
  <si>
    <t>MARTINEZ MARCIA</t>
  </si>
  <si>
    <t>MATHEUS GABRIEL</t>
  </si>
  <si>
    <t>MAUCO FREDDY</t>
  </si>
  <si>
    <t>MEDINA LILIAN</t>
  </si>
  <si>
    <t>MEDINA ROSA</t>
  </si>
  <si>
    <t>MIGUEL A RADA</t>
  </si>
  <si>
    <t>MIN EDUC UNIV</t>
  </si>
  <si>
    <t>MOVEPAL</t>
  </si>
  <si>
    <t>MORILLO RICHIE</t>
  </si>
  <si>
    <t>NIETO MARITZA</t>
  </si>
  <si>
    <t>PEDRO AZUAJE</t>
  </si>
  <si>
    <t>PEÃ‘A ANGIE</t>
  </si>
  <si>
    <t>PEPSICO</t>
  </si>
  <si>
    <t>PEREZ LUZ MARIN</t>
  </si>
  <si>
    <t>PEREZ DORIS</t>
  </si>
  <si>
    <t>PERF SUPER ORIE</t>
  </si>
  <si>
    <t>PERF PROFESIONA</t>
  </si>
  <si>
    <t>PM LIST GLOBAL</t>
  </si>
  <si>
    <t>PORRAS GLADYS</t>
  </si>
  <si>
    <t>PORTUPINTURA</t>
  </si>
  <si>
    <t>PRC333</t>
  </si>
  <si>
    <t>PREMIUM EXPRESS</t>
  </si>
  <si>
    <t>PRIETO JORGE</t>
  </si>
  <si>
    <t>VZLANA ALIMENTO</t>
  </si>
  <si>
    <t>PRODUPLUS DISTR</t>
  </si>
  <si>
    <t>PROMEDICAL SAL</t>
  </si>
  <si>
    <t>QUINTERO THEYSO</t>
  </si>
  <si>
    <t>QUINTERO OYUSMA</t>
  </si>
  <si>
    <t>RAFAEL MADRID</t>
  </si>
  <si>
    <t>RECIC PALO VERD</t>
  </si>
  <si>
    <t>REPRE LATIFARMA</t>
  </si>
  <si>
    <t>RIVAS MARIOR</t>
  </si>
  <si>
    <t>RODRIGUEZ CHRIS</t>
  </si>
  <si>
    <t>RODRIGUEZ FREDD</t>
  </si>
  <si>
    <t>ROJAS LORENA</t>
  </si>
  <si>
    <t>ROMULO DELGADO</t>
  </si>
  <si>
    <t>ROSSIEL</t>
  </si>
  <si>
    <t>SEBASPLAST 2016</t>
  </si>
  <si>
    <t>SEGUROS VZLA</t>
  </si>
  <si>
    <t>SERV HUMAN TECH</t>
  </si>
  <si>
    <t>SERV REINPA</t>
  </si>
  <si>
    <t>SUAREZ LEONARDO</t>
  </si>
  <si>
    <t>SUMIN BELLAMED</t>
  </si>
  <si>
    <t>18 P. ENNE</t>
  </si>
  <si>
    <t>SUP FRANCYS II</t>
  </si>
  <si>
    <t>SUP MOR PALMA C</t>
  </si>
  <si>
    <t>TORIN V DAVID</t>
  </si>
  <si>
    <t>TRANSP CABEMIL</t>
  </si>
  <si>
    <t>VALERA ELIAS</t>
  </si>
  <si>
    <t>VARGAS MARIA A</t>
  </si>
  <si>
    <t>VENEMARKET</t>
  </si>
  <si>
    <t>VILLAMIZAR GREC</t>
  </si>
  <si>
    <t>VOCEM 2013 TELE</t>
  </si>
  <si>
    <t>WAVA DISTRIB</t>
  </si>
  <si>
    <t>WILMER VILLARRE</t>
  </si>
  <si>
    <t>ZAIDA GAMBOA</t>
  </si>
  <si>
    <t>GLOBAL IMPORT E</t>
  </si>
  <si>
    <t>ADMINT SD 1980</t>
  </si>
  <si>
    <t>ALIADOS COMERC</t>
  </si>
  <si>
    <t>ARCO SUMINISTRO</t>
  </si>
  <si>
    <t>EJERC BOLIVARIA</t>
  </si>
  <si>
    <t>ASOCOMPRA</t>
  </si>
  <si>
    <t>CHINAT SAN JUAN</t>
  </si>
  <si>
    <t>AUT COSMO FRONT</t>
  </si>
  <si>
    <t>AUTOMERCADO LUZ</t>
  </si>
  <si>
    <t>AUT SAN LORENZO</t>
  </si>
  <si>
    <t>STA ROSA LIMA</t>
  </si>
  <si>
    <t>AUT KLASSE</t>
  </si>
  <si>
    <t>AUTOM SUPER REY</t>
  </si>
  <si>
    <t>AVILA PINTURA</t>
  </si>
  <si>
    <t>BAZAR AVANZA</t>
  </si>
  <si>
    <t>BIG DISTRIB</t>
  </si>
  <si>
    <t>BLITZ 2010</t>
  </si>
  <si>
    <t>CASA TOKIO HIP</t>
  </si>
  <si>
    <t>C LOTO GUAYANA</t>
  </si>
  <si>
    <t>COLEG EL AVILA</t>
  </si>
  <si>
    <t>COM BIG BANG</t>
  </si>
  <si>
    <t>C CENTRO-CENTRO</t>
  </si>
  <si>
    <t>COMER ERIFAT EA</t>
  </si>
  <si>
    <t>COM LUCKY STAR</t>
  </si>
  <si>
    <t>COM PAGA POCO</t>
  </si>
  <si>
    <t>COM VICTORIA HL</t>
  </si>
  <si>
    <t>COMERCIAL WYNN</t>
  </si>
  <si>
    <t>COMERC AMIR</t>
  </si>
  <si>
    <t>C CTRO GUARENAS</t>
  </si>
  <si>
    <t>COM ALIM ARUMA</t>
  </si>
  <si>
    <t>COM DURACENTRO</t>
  </si>
  <si>
    <t>COM GRAN PROSPE</t>
  </si>
  <si>
    <t>COMERC HECHOS</t>
  </si>
  <si>
    <t>COM OCCIDENTAL</t>
  </si>
  <si>
    <t>COM ROMERO 2000</t>
  </si>
  <si>
    <t>DIST ROMHER</t>
  </si>
  <si>
    <t>COM VIRGEN D VA</t>
  </si>
  <si>
    <t>COMERVENCA</t>
  </si>
  <si>
    <t>CONF GUACAMAYA</t>
  </si>
  <si>
    <t>CORP SUM DESPA</t>
  </si>
  <si>
    <t>CORP 2 CIRCULOS</t>
  </si>
  <si>
    <t>CORP FARMA ORO</t>
  </si>
  <si>
    <t>GRUPO GENESIS</t>
  </si>
  <si>
    <t>CORP HARAFAL</t>
  </si>
  <si>
    <t>CORPORACION JRC</t>
  </si>
  <si>
    <t>CORP GRAND 2030</t>
  </si>
  <si>
    <t>METROMEDICA</t>
  </si>
  <si>
    <t>CORPOR SHARK 16</t>
  </si>
  <si>
    <t>CORP YOHIROMA</t>
  </si>
  <si>
    <t>COSM SANDRITA</t>
  </si>
  <si>
    <t>CREDESA</t>
  </si>
  <si>
    <t>DIADEMAS UNIDAS</t>
  </si>
  <si>
    <t>DIFARVENSA SUR</t>
  </si>
  <si>
    <t>DISCOBAR CA</t>
  </si>
  <si>
    <t>DISCOCENCA BR</t>
  </si>
  <si>
    <t>DISJOGRECA</t>
  </si>
  <si>
    <t>DISTRIBUCION 88</t>
  </si>
  <si>
    <t>DISTRIB MAXIMA</t>
  </si>
  <si>
    <t>DIST SUMISALUD</t>
  </si>
  <si>
    <t>DISTRIB VERA</t>
  </si>
  <si>
    <t>DIST &amp; SUMIN LC</t>
  </si>
  <si>
    <t>DISTRIB 4X4 LLA</t>
  </si>
  <si>
    <t>DIST BELHER 100</t>
  </si>
  <si>
    <t>DISTR BRICLAST</t>
  </si>
  <si>
    <t>DIST CEYJO</t>
  </si>
  <si>
    <t>DIST ANGELA</t>
  </si>
  <si>
    <t>DIST DESMED</t>
  </si>
  <si>
    <t>DISTRIB DREXA</t>
  </si>
  <si>
    <t>DISTRIB DT 2018</t>
  </si>
  <si>
    <t>DIST. EMISAN</t>
  </si>
  <si>
    <t>DIST FACECA</t>
  </si>
  <si>
    <t>DISTRIB FALFER</t>
  </si>
  <si>
    <t>DISTRIBUIDOR JM</t>
  </si>
  <si>
    <t>DIST SUPER 3000</t>
  </si>
  <si>
    <t>DIST LUIS&amp;MARIA</t>
  </si>
  <si>
    <t>DISTRIB MAAZ</t>
  </si>
  <si>
    <t>DIST MILETO</t>
  </si>
  <si>
    <t>DIST OBSESSION</t>
  </si>
  <si>
    <t>DIST R.G.L. 97</t>
  </si>
  <si>
    <t>DIST SAN DIMAS</t>
  </si>
  <si>
    <t>DIST SILLAS CAL</t>
  </si>
  <si>
    <t>SUPER ECOMAX HR</t>
  </si>
  <si>
    <t>D SURTIORIENTE</t>
  </si>
  <si>
    <t>TIENDA TIENDA</t>
  </si>
  <si>
    <t>DIST TODO CANAL</t>
  </si>
  <si>
    <t>DIST URMAR</t>
  </si>
  <si>
    <t>DOWN THE TRADE</t>
  </si>
  <si>
    <t>DROG BIOGENETIC</t>
  </si>
  <si>
    <t>DROG CATEDRAL</t>
  </si>
  <si>
    <t>DROGUERIA DC</t>
  </si>
  <si>
    <t>DROG DEL OESTE</t>
  </si>
  <si>
    <t>DROG DEL ORIENT</t>
  </si>
  <si>
    <t>DROG DICOMEDICA</t>
  </si>
  <si>
    <t>DROG DRODELCA</t>
  </si>
  <si>
    <t>DROG DROKYRCA</t>
  </si>
  <si>
    <t>DROG DROTACA</t>
  </si>
  <si>
    <t>DROBIENCA</t>
  </si>
  <si>
    <t>DROG EZZI GUERR</t>
  </si>
  <si>
    <t>DROG DAHINFAR</t>
  </si>
  <si>
    <t>DROG FREEMED</t>
  </si>
  <si>
    <t>DROGUERIA LALA</t>
  </si>
  <si>
    <t>DROGUERIA MEDIC</t>
  </si>
  <si>
    <t>DROG M ESPECIAL</t>
  </si>
  <si>
    <t>DROG MED JOSY</t>
  </si>
  <si>
    <t>DROG MEDICAFARM</t>
  </si>
  <si>
    <t>DROG MEFARCA976</t>
  </si>
  <si>
    <t>DR MEGA CTR-ORI</t>
  </si>
  <si>
    <t>DR MEGA AND-OCC</t>
  </si>
  <si>
    <t>DROG MUNDOSALUD</t>
  </si>
  <si>
    <t>DROG QUINFARCA</t>
  </si>
  <si>
    <t>DROG RR FARMACO</t>
  </si>
  <si>
    <t>DROG S GREGORIO</t>
  </si>
  <si>
    <t>DROG SA REMEDIO</t>
  </si>
  <si>
    <t>DROG SEBAOT</t>
  </si>
  <si>
    <t>SERVIFARMACOS</t>
  </si>
  <si>
    <t>DROG SOFIA</t>
  </si>
  <si>
    <t>DROSUMCA</t>
  </si>
  <si>
    <t>DROG SUPPLYFAR</t>
  </si>
  <si>
    <t>DROVENCENTRO</t>
  </si>
  <si>
    <t>DROG VIDIFAR</t>
  </si>
  <si>
    <t>DROTOCA</t>
  </si>
  <si>
    <t>DSM MEDICAL IMP</t>
  </si>
  <si>
    <t>ELITE METROPOLI</t>
  </si>
  <si>
    <t>EMPRESAS JUNIOR</t>
  </si>
  <si>
    <t>ENLACEÂ´S F &amp; S</t>
  </si>
  <si>
    <t>ESP QUIMICAS</t>
  </si>
  <si>
    <t>EURO MARKET,C.A</t>
  </si>
  <si>
    <t>EXQUISIT BRILL</t>
  </si>
  <si>
    <t>FARM AV UNIVERS</t>
  </si>
  <si>
    <t>FARM CARUPANO</t>
  </si>
  <si>
    <t>FARMA SERV MBO</t>
  </si>
  <si>
    <t>FARMAESTRELLA</t>
  </si>
  <si>
    <t>FARMAEXPRESS 24</t>
  </si>
  <si>
    <t>FARMARKET</t>
  </si>
  <si>
    <t>FARM LA FUENTE</t>
  </si>
  <si>
    <t>FAR GRAN PARADA</t>
  </si>
  <si>
    <t>FARMAC LA LAGO</t>
  </si>
  <si>
    <t>FARM LAS RUBIO</t>
  </si>
  <si>
    <t>FARM MEDITOTAL</t>
  </si>
  <si>
    <t>SUPERSALUD ZULI</t>
  </si>
  <si>
    <t>FARM TIERRA NEG</t>
  </si>
  <si>
    <t>FARM TODO SALUD</t>
  </si>
  <si>
    <t>FARMAGALENA 18</t>
  </si>
  <si>
    <t>FERR CER VALCRO</t>
  </si>
  <si>
    <t>FRESH MARKET</t>
  </si>
  <si>
    <t>FRESH VEGETABLE</t>
  </si>
  <si>
    <t>GLOBALFARMA</t>
  </si>
  <si>
    <t>GRI-GO MARKET E</t>
  </si>
  <si>
    <t>H.A ESPOSITO</t>
  </si>
  <si>
    <t>HIP FAMOSO</t>
  </si>
  <si>
    <t>HYPER MDO MODEL</t>
  </si>
  <si>
    <t>IMEX MERCHANT</t>
  </si>
  <si>
    <t>INDUSTRI KAIZEN</t>
  </si>
  <si>
    <t>INPROANDES</t>
  </si>
  <si>
    <t>INV ALEXAUR</t>
  </si>
  <si>
    <t>INV BARCELONA O</t>
  </si>
  <si>
    <t>INV DALINCA</t>
  </si>
  <si>
    <t>INV EL RENUEVO</t>
  </si>
  <si>
    <t>INV GASESOSA PE</t>
  </si>
  <si>
    <t>INVERS IHAN</t>
  </si>
  <si>
    <t>INVERSIONES K&amp;P</t>
  </si>
  <si>
    <t>INV LOJAMABA</t>
  </si>
  <si>
    <t>INV MADVEN</t>
  </si>
  <si>
    <t>INV MARLUIS</t>
  </si>
  <si>
    <t>INVERS TEROR</t>
  </si>
  <si>
    <t>INV TRAD MARKET</t>
  </si>
  <si>
    <t>INV Y SERV LARA</t>
  </si>
  <si>
    <t>J.J SUMINISTROS</t>
  </si>
  <si>
    <t>JUSTO Y BUENO,</t>
  </si>
  <si>
    <t>LAB PONCE</t>
  </si>
  <si>
    <t>LG DISTRIBUID</t>
  </si>
  <si>
    <t>LOS CAMPITOS II</t>
  </si>
  <si>
    <t>MAKARENA</t>
  </si>
  <si>
    <t>MARKET DISTRIB</t>
  </si>
  <si>
    <t>MASTER DISTRIB</t>
  </si>
  <si>
    <t>MAYFER DISTRIB</t>
  </si>
  <si>
    <t>MED GLOBAL LARA</t>
  </si>
  <si>
    <t>MEDIFAR SALUD,</t>
  </si>
  <si>
    <t>MEGAFARMA</t>
  </si>
  <si>
    <t>MI NEGOCIO</t>
  </si>
  <si>
    <t>NASA NAC D ALIM</t>
  </si>
  <si>
    <t>NEKSO</t>
  </si>
  <si>
    <t>OPTIMA DISTRIBU</t>
  </si>
  <si>
    <t>PAÑALES BQMTO</t>
  </si>
  <si>
    <t>PEREZ E YELITZE</t>
  </si>
  <si>
    <t>PER K-SA-BLANCA</t>
  </si>
  <si>
    <t>PERF ROYAL CENT</t>
  </si>
  <si>
    <t>ANA MARIA PONCE</t>
  </si>
  <si>
    <t>PROD Y SUM P&amp;M</t>
  </si>
  <si>
    <t>PRODUCTOS, C.A.</t>
  </si>
  <si>
    <t>QUIN LA REFORMA</t>
  </si>
  <si>
    <t>RECARE VZLA</t>
  </si>
  <si>
    <t>RECICL REPOLCA</t>
  </si>
  <si>
    <t>RED DE ABASTOS</t>
  </si>
  <si>
    <t>REPRES GREMA</t>
  </si>
  <si>
    <t>REPRES SURTIGAM</t>
  </si>
  <si>
    <t>REPRES TRIPLE A</t>
  </si>
  <si>
    <t>RESID JARDIN</t>
  </si>
  <si>
    <t>SAVIA FARMACIAS</t>
  </si>
  <si>
    <t>SENGE SAS 2013</t>
  </si>
  <si>
    <t>SHADDAI DRO BEE</t>
  </si>
  <si>
    <t>SNC PHARMA</t>
  </si>
  <si>
    <t>SPARK DISTRIB</t>
  </si>
  <si>
    <t>SUM LOXOR CCCT</t>
  </si>
  <si>
    <t>SUPER DISTRIB</t>
  </si>
  <si>
    <t>S MARKET STA BA</t>
  </si>
  <si>
    <t>SUPER PLAZA</t>
  </si>
  <si>
    <t>SURT MED CHACON</t>
  </si>
  <si>
    <t>TENERIA RUBIO</t>
  </si>
  <si>
    <t>COM TODO HOGAR</t>
  </si>
  <si>
    <t>TRANSP 1DA</t>
  </si>
  <si>
    <t>TRANSP ALEXAUR</t>
  </si>
  <si>
    <t>TRUST PEOPLE 21</t>
  </si>
  <si>
    <t>VARIED JUNQUITO</t>
  </si>
  <si>
    <t>VENEIMCA</t>
  </si>
  <si>
    <t>ZUKATI</t>
  </si>
  <si>
    <t>CORP RASA 2016</t>
  </si>
  <si>
    <t>INVERS ORIENTE</t>
  </si>
  <si>
    <t>FARM CMS</t>
  </si>
  <si>
    <t>MEND DELG LAB&amp;A</t>
  </si>
  <si>
    <t>SOLUCIONES HPT,</t>
  </si>
  <si>
    <t>GENERAL IMPORT</t>
  </si>
  <si>
    <t>CORP HOT WEARS</t>
  </si>
  <si>
    <t>FELCAT INTERNAT</t>
  </si>
  <si>
    <t>AREANSEB 2018</t>
  </si>
  <si>
    <t>COM Y BEB 2615</t>
  </si>
  <si>
    <t>SPA SIETE MARES</t>
  </si>
  <si>
    <t>CORP J &amp; M 2018</t>
  </si>
  <si>
    <t>FERRETOTAL CCS</t>
  </si>
  <si>
    <t>CALIFORNIA HOME</t>
  </si>
  <si>
    <t>DROG FARMALOR</t>
  </si>
  <si>
    <t>DROFARZUCA</t>
  </si>
  <si>
    <t>DIST HORNO RIO</t>
  </si>
  <si>
    <t>EL MASTRANTO</t>
  </si>
  <si>
    <t>FARM HIP AHORRO</t>
  </si>
  <si>
    <t>SUPERMARK BOGET</t>
  </si>
  <si>
    <t>DROG FARMAX</t>
  </si>
  <si>
    <t>COMERC THOR J.F</t>
  </si>
  <si>
    <t>DIST CONFRATELL</t>
  </si>
  <si>
    <t>PHAMACIE CITYFA</t>
  </si>
  <si>
    <t>GLOB PHARMACEUT</t>
  </si>
  <si>
    <t>DISTRIB RS 2017</t>
  </si>
  <si>
    <t>DIST SAL BAHIA</t>
  </si>
  <si>
    <t>BOD MILLENNIUM</t>
  </si>
  <si>
    <t>ALIMENTOS FM</t>
  </si>
  <si>
    <t>DISBELROS 3000,</t>
  </si>
  <si>
    <t>MAT SAN CRISTOB</t>
  </si>
  <si>
    <t>TODO VIVERES</t>
  </si>
  <si>
    <t>DISTRIMEDICA SA</t>
  </si>
  <si>
    <t>INVEPECA</t>
  </si>
  <si>
    <t>COM GLOBAL CYD</t>
  </si>
  <si>
    <t>FARM DON ORIENT</t>
  </si>
  <si>
    <t>TU ZONA MARKET,</t>
  </si>
  <si>
    <t>G.P COMERCIALIZ</t>
  </si>
  <si>
    <t>DROG GRACITANA</t>
  </si>
  <si>
    <t>INV CONFIEXPRES</t>
  </si>
  <si>
    <t>DROG GIMEDICA</t>
  </si>
  <si>
    <t>DES CASA ROSADA</t>
  </si>
  <si>
    <t>DROG DROMEPHAR</t>
  </si>
  <si>
    <t>DROG GENERICA</t>
  </si>
  <si>
    <t>DROG Y SUM MEGA</t>
  </si>
  <si>
    <t>INV POPOLIS I.P</t>
  </si>
  <si>
    <t>COM PRISMA 21</t>
  </si>
  <si>
    <t>INV GIOV 2518</t>
  </si>
  <si>
    <t>MEDEX DROGUERIA</t>
  </si>
  <si>
    <t>DIST MEDICA AND</t>
  </si>
  <si>
    <t>DROG DROVEL</t>
  </si>
  <si>
    <t>DROG EDIMECOS</t>
  </si>
  <si>
    <t>VEVAL SUMINISTR</t>
  </si>
  <si>
    <t>HECHOS DISTRIB</t>
  </si>
  <si>
    <t>COND EL NARANJA</t>
  </si>
  <si>
    <t>DROG SALVAVIDAS</t>
  </si>
  <si>
    <t>AMBIVEN</t>
  </si>
  <si>
    <t>MEGASIS 2020</t>
  </si>
  <si>
    <t>DROGUERIA FAR</t>
  </si>
  <si>
    <t>DIST L INTEGRAL</t>
  </si>
  <si>
    <t>UE CRISTOBAL M</t>
  </si>
  <si>
    <t>COM LA GITANA</t>
  </si>
  <si>
    <t>DROG UNIPHARMA</t>
  </si>
  <si>
    <t>INV BULL KING</t>
  </si>
  <si>
    <t>YEET VENEZUELA,</t>
  </si>
  <si>
    <t>IND EL PARAMO</t>
  </si>
  <si>
    <t>INV TOT SERVICE</t>
  </si>
  <si>
    <t>FORUM</t>
  </si>
  <si>
    <t>DROG GRUPO BIOS</t>
  </si>
  <si>
    <t>GIMAJO DISTRIB</t>
  </si>
  <si>
    <t>DROG ZIRCON</t>
  </si>
  <si>
    <t>DIST GARCIA MAR</t>
  </si>
  <si>
    <t>DROG MEDIANDES</t>
  </si>
  <si>
    <t>INV CALCAÑO MOT</t>
  </si>
  <si>
    <t>DISTRIB V&amp;V</t>
  </si>
  <si>
    <t>DROGUERIA BLV</t>
  </si>
  <si>
    <t>INV GRU ORIENTE</t>
  </si>
  <si>
    <t>M DENTAL LLANOS</t>
  </si>
  <si>
    <t>ALMAC MILROSS</t>
  </si>
  <si>
    <t>TOVARCA ANDINA</t>
  </si>
  <si>
    <t>SOLUCIONES OLJ</t>
  </si>
  <si>
    <t>FARMA ASISTENCI</t>
  </si>
  <si>
    <t>DROG VIDA Y SAL</t>
  </si>
  <si>
    <t>FARM ASISTENCIA</t>
  </si>
  <si>
    <t>CONF DISTR PHES</t>
  </si>
  <si>
    <t>GRAF UNIFLEX</t>
  </si>
  <si>
    <t>DROUNICA</t>
  </si>
  <si>
    <t>SERV ODONTOL LT</t>
  </si>
  <si>
    <t>AIDA C. MEDINA</t>
  </si>
  <si>
    <t>GRUPO SISEVENCA</t>
  </si>
  <si>
    <t>INSUMEDIC FRED</t>
  </si>
  <si>
    <t>ASOC C TEOLOGIA</t>
  </si>
  <si>
    <t>SUMINIS GERBLAN</t>
  </si>
  <si>
    <t>CORP. QUINCASIA</t>
  </si>
  <si>
    <t>LEOPOLDO MARQUE</t>
  </si>
  <si>
    <t>FRADEGNIS DIAZ</t>
  </si>
  <si>
    <t>DISTRIB ELOHIM</t>
  </si>
  <si>
    <t>ASOC DAMAS SALE</t>
  </si>
  <si>
    <t>COM MONTALBAN</t>
  </si>
  <si>
    <t>VICKMEDICAL</t>
  </si>
  <si>
    <t>DIST SAN MIGUEL</t>
  </si>
  <si>
    <t>DROG DROGUESI</t>
  </si>
  <si>
    <t>JAIRA GOMEZ</t>
  </si>
  <si>
    <t>DROG CALATRECA</t>
  </si>
  <si>
    <t>DROG HS MEDICAL</t>
  </si>
  <si>
    <t>SUPERM RIO VIDA</t>
  </si>
  <si>
    <t>DIST AVILA SAD</t>
  </si>
  <si>
    <t>INV DK 080322</t>
  </si>
  <si>
    <t>JLB MARKET, C.A</t>
  </si>
  <si>
    <t>BGON L CARIBEÑA</t>
  </si>
  <si>
    <t>DROG VITALCLINI</t>
  </si>
  <si>
    <t>LOTOMARKET, C.A</t>
  </si>
  <si>
    <t>COM BUEN FUTURO</t>
  </si>
  <si>
    <t>OFICENTER 48</t>
  </si>
  <si>
    <t>POL LA ARBOLEDA</t>
  </si>
  <si>
    <t>DROG DROPLUS OC</t>
  </si>
  <si>
    <t>ECUFAR MEDICAL</t>
  </si>
  <si>
    <t>MILAGROSA FREIT</t>
  </si>
  <si>
    <t>3J DISTRIBUCION</t>
  </si>
  <si>
    <t>FARMACIA MANAL</t>
  </si>
  <si>
    <t>DROG CENTRAL</t>
  </si>
  <si>
    <t>TODO MARKET</t>
  </si>
  <si>
    <t>ANGEL A SAYAGO</t>
  </si>
  <si>
    <t>DEMACA ANDINA</t>
  </si>
  <si>
    <t>SALVA FOODS2015</t>
  </si>
  <si>
    <t>FARMACEUTICA 24</t>
  </si>
  <si>
    <t>QUE PAPAYA</t>
  </si>
  <si>
    <t>DROG LOS ANDES</t>
  </si>
  <si>
    <t>DIST G CANAIMA</t>
  </si>
  <si>
    <t>HIPERMERC EL 93</t>
  </si>
  <si>
    <t>DROGUERIA RCK</t>
  </si>
  <si>
    <t>GRAN - PARADA</t>
  </si>
  <si>
    <t>DISTR ONE PRICE</t>
  </si>
  <si>
    <t>FARMAUNTENTICA</t>
  </si>
  <si>
    <t>LA WAWA</t>
  </si>
  <si>
    <t>INV MAMBO COCOA</t>
  </si>
  <si>
    <t>DROG MEDI EXPRE</t>
  </si>
  <si>
    <t>YOHANA MESA</t>
  </si>
  <si>
    <t>LOMA CAD DE TIE</t>
  </si>
  <si>
    <t>DIST TODOAKI</t>
  </si>
  <si>
    <t>MERCADOS MEGA</t>
  </si>
  <si>
    <t>DROG L GRANDEZA</t>
  </si>
  <si>
    <t>DARIO GOMEZ</t>
  </si>
  <si>
    <t>GRUPO TOTAL 99</t>
  </si>
  <si>
    <t>INS VIDA Y SAL</t>
  </si>
  <si>
    <t>BIOMERCADOS</t>
  </si>
  <si>
    <t>INSUAMINCA</t>
  </si>
  <si>
    <t>DROG CENTER</t>
  </si>
  <si>
    <t>INVERS RW 286</t>
  </si>
  <si>
    <t>COMERCIAL LV, C</t>
  </si>
  <si>
    <t>INVERS ALEDAN</t>
  </si>
  <si>
    <t>BAHIA SUPERMARK</t>
  </si>
  <si>
    <t>DIST DELZAM</t>
  </si>
  <si>
    <t>DROG VENEMEDICA</t>
  </si>
  <si>
    <t>SOLINOX DE VZLA</t>
  </si>
  <si>
    <t>LAB FARMAQUIMIC</t>
  </si>
  <si>
    <t>DERNIER COSMETI</t>
  </si>
  <si>
    <t>IND CORPAÑAL</t>
  </si>
  <si>
    <t>CARLOS ALVAREZ</t>
  </si>
  <si>
    <t>DROGUERIA ELITE</t>
  </si>
  <si>
    <t>DROG PHARMASTAT</t>
  </si>
  <si>
    <t>G SINAI PHARMA</t>
  </si>
  <si>
    <t>LOAGROS</t>
  </si>
  <si>
    <t>GRUPO SOL ROJO</t>
  </si>
  <si>
    <t>COME GRAN FAMIL</t>
  </si>
  <si>
    <t>SUP EXITO BERMU</t>
  </si>
  <si>
    <t>UNICENTRO CHINA</t>
  </si>
  <si>
    <t>DROGUERIA ALBA</t>
  </si>
  <si>
    <t>DROVEFAR</t>
  </si>
  <si>
    <t>PRODALCA DISTRI</t>
  </si>
  <si>
    <t>INV LOARI</t>
  </si>
  <si>
    <t>DROGUERIA EDA</t>
  </si>
  <si>
    <t>INV TORREF CAFE</t>
  </si>
  <si>
    <t>DROG INTERCONTI</t>
  </si>
  <si>
    <t>MERCADONACITO</t>
  </si>
  <si>
    <t>DISTRIB AV 668</t>
  </si>
  <si>
    <t>DRO M&amp;C PHARMAX</t>
  </si>
  <si>
    <t>S NVA ESPERANZA</t>
  </si>
  <si>
    <t>COLLINS VIVAS</t>
  </si>
  <si>
    <t>DROG M CARDIEL</t>
  </si>
  <si>
    <t>DROG PICO BOLIV</t>
  </si>
  <si>
    <t>AGROM TOCUYITO</t>
  </si>
  <si>
    <t>Y&amp;J 888</t>
  </si>
  <si>
    <t>BODEGON CANAIMA</t>
  </si>
  <si>
    <t>DROGUERIA PHARM</t>
  </si>
  <si>
    <t>BIG BANG IMPORT</t>
  </si>
  <si>
    <t>MARCAS MASIVAS</t>
  </si>
  <si>
    <t>MARIA CIRA</t>
  </si>
  <si>
    <t>JULIO GARCIA</t>
  </si>
  <si>
    <t>INV BERTMAR8986</t>
  </si>
  <si>
    <t>CLIN SOLUMEDICA</t>
  </si>
  <si>
    <t>QUIROP BLANCO</t>
  </si>
  <si>
    <t>MARIA A. ROJAS</t>
  </si>
  <si>
    <t>ERIC ARRIVILLEG</t>
  </si>
  <si>
    <t>DANIELA EGURROL</t>
  </si>
  <si>
    <t>ZAKIPHARMA, C.A</t>
  </si>
  <si>
    <t>DIGNA RAMOS</t>
  </si>
  <si>
    <t>STEPHEN SCHUBER</t>
  </si>
  <si>
    <t>MULT FARMAPLUS</t>
  </si>
  <si>
    <t>DISTRIB JF 2050</t>
  </si>
  <si>
    <t>MILAGRO QUINTER</t>
  </si>
  <si>
    <t>AURA STUDIO2022</t>
  </si>
  <si>
    <t>MARIANNYS MARCH</t>
  </si>
  <si>
    <t>SABORES SUJER</t>
  </si>
  <si>
    <t>AGROPA, C.A.</t>
  </si>
  <si>
    <t>HARISSA DROGUER</t>
  </si>
  <si>
    <t>IMPORT BOLONIA</t>
  </si>
  <si>
    <t>DROG YAS MEDIC</t>
  </si>
  <si>
    <t>PTO DEL JEAN´S</t>
  </si>
  <si>
    <t>COM CATARIVE</t>
  </si>
  <si>
    <t>CORP BIOKAT</t>
  </si>
  <si>
    <t>DIST MULTIMEDIC</t>
  </si>
  <si>
    <t>FARM LA PLAYA</t>
  </si>
  <si>
    <t>FARM BAHIA EXPR</t>
  </si>
  <si>
    <t>J403016372</t>
  </si>
  <si>
    <t>FOTOPIEL C.A.</t>
  </si>
  <si>
    <t>SANTIAGO CASAVECCHIA</t>
  </si>
  <si>
    <t>SANTIAGO CASAVE</t>
  </si>
  <si>
    <t>V314482405</t>
  </si>
  <si>
    <t>J504220922</t>
  </si>
  <si>
    <t>FARMABIEN 8B C.A.</t>
  </si>
  <si>
    <t>J303804608</t>
  </si>
  <si>
    <t>DROGUERIA Y DISTRIBUIDORA COLMEDICA C.A</t>
  </si>
  <si>
    <t>COLMEDICA</t>
  </si>
  <si>
    <t>J503546956</t>
  </si>
  <si>
    <t>COMERCIALIZADORA GRAM MARK 23, C.A</t>
  </si>
  <si>
    <t>COM GRAM MARK</t>
  </si>
  <si>
    <t>J503736852</t>
  </si>
  <si>
    <t>DAINCA COMERCIALIZADORA C.A</t>
  </si>
  <si>
    <t>DAINCA COMERC</t>
  </si>
  <si>
    <t>CABUDARE - LARA</t>
  </si>
  <si>
    <t>E007845955</t>
  </si>
  <si>
    <t>MARIA DO PATROCINIO RODRIGUEZ DE BATISTA</t>
  </si>
  <si>
    <t>MARGUER BATISTA</t>
  </si>
  <si>
    <t>V258991938</t>
  </si>
  <si>
    <t>STEPHANIE MERCEDES HERNÁNDEZ SOLÍS</t>
  </si>
  <si>
    <t>STEPHANIE HERNA</t>
  </si>
  <si>
    <t>J500417160</t>
  </si>
  <si>
    <t>BARAKI MULTITIENDA C.A.</t>
  </si>
  <si>
    <t>BODEGON BARAKI</t>
  </si>
  <si>
    <t>BARAKI BODEGON VALENCIA, C.A</t>
  </si>
  <si>
    <t>J506107104</t>
  </si>
  <si>
    <t>BARAKI VIÑEDO., C.A</t>
  </si>
  <si>
    <t>J500726856</t>
  </si>
  <si>
    <t>DROGUERIA EL AMPARO, C.A.</t>
  </si>
  <si>
    <t>DROG EL AMPARO</t>
  </si>
  <si>
    <t>J500811365</t>
  </si>
  <si>
    <t>J406620807</t>
  </si>
  <si>
    <t>DISTRIBUIDORA NAPA JC,C.A.</t>
  </si>
  <si>
    <t>DIST NAPA JC</t>
  </si>
  <si>
    <t>J505724967</t>
  </si>
  <si>
    <t>DROGUERIA LARA 1954, C.A.</t>
  </si>
  <si>
    <t>DROGUERIA LARA</t>
  </si>
  <si>
    <t>CERRÓ 1/7/25</t>
  </si>
  <si>
    <t>PHFEM GEL INTIMO DELICADO 280X12</t>
  </si>
  <si>
    <t>PHFEM GEL INTIMO HIDRATANTE 280X12</t>
  </si>
  <si>
    <t>PHFEM</t>
  </si>
  <si>
    <t>YARACUY</t>
  </si>
  <si>
    <t>APURE</t>
  </si>
  <si>
    <t>Ciudad</t>
  </si>
  <si>
    <t>MAIQUETIA</t>
  </si>
  <si>
    <t>PUERTO LA CRUZ</t>
  </si>
  <si>
    <t>CORO</t>
  </si>
  <si>
    <t>CHARALLAVE</t>
  </si>
  <si>
    <t>MACHIQUES</t>
  </si>
  <si>
    <t>CIUDAD GUAYANA</t>
  </si>
  <si>
    <t>OCUMARE DEL TUY</t>
  </si>
  <si>
    <t>LECHERIAS</t>
  </si>
  <si>
    <t>ARAURE</t>
  </si>
  <si>
    <t>TARIBA</t>
  </si>
  <si>
    <t>PALO NEGRO</t>
  </si>
  <si>
    <t>PUERTO ORDAZ</t>
  </si>
  <si>
    <t>CARACAS (PETARE)</t>
  </si>
  <si>
    <t>EL VIGIA</t>
  </si>
  <si>
    <t>TINAQUILLO</t>
  </si>
  <si>
    <t>SAN ANTONIO DEL TACHIRA</t>
  </si>
  <si>
    <t>SAN CARLOS</t>
  </si>
  <si>
    <t>LOS TEQUES</t>
  </si>
  <si>
    <t>SAN FRANCISCO</t>
  </si>
  <si>
    <t>SAN FELIPE</t>
  </si>
  <si>
    <t>COLON</t>
  </si>
  <si>
    <t>BARCELONA</t>
  </si>
  <si>
    <t>PUNTO FIJO</t>
  </si>
  <si>
    <t>SANTA TERESA DEL TUY</t>
  </si>
  <si>
    <t>ANACO</t>
  </si>
  <si>
    <t>CATIA LA MAR</t>
  </si>
  <si>
    <t>CARUPANO</t>
  </si>
  <si>
    <t>CALABOZO</t>
  </si>
  <si>
    <t>SAN ANTONIO DE LOS ALTOS</t>
  </si>
  <si>
    <t>PAMPATAR</t>
  </si>
  <si>
    <t>NAGUANAGUA</t>
  </si>
  <si>
    <t>TURMERO</t>
  </si>
  <si>
    <t>LOS GUAYOS</t>
  </si>
  <si>
    <t>EJIDO</t>
  </si>
  <si>
    <t>SAN FELIX</t>
  </si>
  <si>
    <t>SAN MATEO</t>
  </si>
  <si>
    <t>MACUTO</t>
  </si>
  <si>
    <t>SAN JOSECITO</t>
  </si>
  <si>
    <t>SANTA CRUZ</t>
  </si>
  <si>
    <t>SAN JOSE DE LOS ALTOS</t>
  </si>
  <si>
    <t>PALMIRA</t>
  </si>
  <si>
    <t>SAN RAFAEL DE ALCAZAR</t>
  </si>
  <si>
    <t>(VALERA)</t>
  </si>
  <si>
    <t>EL TIGRITO</t>
  </si>
  <si>
    <t>LA GRITA</t>
  </si>
  <si>
    <t>LOS PUERTOS DE ALTAGRACIA</t>
  </si>
  <si>
    <t>PUNTA CARDON</t>
  </si>
  <si>
    <t>SAN FERNANDO DE APURE</t>
  </si>
  <si>
    <t>ZARAZA</t>
  </si>
  <si>
    <t>EL TIGRE</t>
  </si>
  <si>
    <t>JUDIBANA</t>
  </si>
  <si>
    <t>YARITAGUA</t>
  </si>
  <si>
    <t>ALTAGRACIA DE ORITUCO</t>
  </si>
  <si>
    <t>PARACOTOS</t>
  </si>
  <si>
    <t>SABANETA</t>
  </si>
  <si>
    <t>CANTAURA</t>
  </si>
  <si>
    <t>LA SABANA</t>
  </si>
  <si>
    <t>URENA</t>
  </si>
  <si>
    <t>TOVAR</t>
  </si>
  <si>
    <t>CARVAJAL</t>
  </si>
  <si>
    <t>CARACAS (EL HATILLO</t>
  </si>
  <si>
    <t>SOCOPO</t>
  </si>
  <si>
    <t>Ecommerce - Bolívares</t>
  </si>
  <si>
    <t>Ecommerce - Dólares</t>
  </si>
  <si>
    <t>INSIDE MARKET, SUPERMERCADO RIO, C.A</t>
  </si>
  <si>
    <t>J502472746</t>
  </si>
  <si>
    <t>COMERCIALIZADORA CIANFAR, C.A.</t>
  </si>
  <si>
    <t>SAN DIEGO</t>
  </si>
  <si>
    <t>MARACAIBO (LA LIMPIA)</t>
  </si>
  <si>
    <t>LISANDRO ALVARADO</t>
  </si>
  <si>
    <t>RIO LAMA</t>
  </si>
  <si>
    <t>CC CRISTAL</t>
  </si>
  <si>
    <t>5 DE JULIO</t>
  </si>
  <si>
    <t>BELLA VISTA</t>
  </si>
  <si>
    <t>PADILLA</t>
  </si>
  <si>
    <t>GUAPARO</t>
  </si>
  <si>
    <t>LA VIÑA (PATTISERIE)</t>
  </si>
  <si>
    <t>LA VIÑA</t>
  </si>
  <si>
    <t>LA YAGUARA</t>
  </si>
  <si>
    <t>V068169379</t>
  </si>
  <si>
    <t>RAFAEL JOSE BOCARANDA LEON</t>
  </si>
  <si>
    <t>DIOX ROLL BICARB 90 TRIPACKx1</t>
  </si>
  <si>
    <t>TRIPACK DIOXOGEN</t>
  </si>
  <si>
    <t>RAFAEL BOCARAN</t>
  </si>
  <si>
    <t>V087521458</t>
  </si>
  <si>
    <t>LEYLA JOSEFINA MARRERO</t>
  </si>
  <si>
    <t>LEYLA MARRERO</t>
  </si>
  <si>
    <t>ANIUSKA VELASCO ROJAS</t>
  </si>
  <si>
    <t>V252349304</t>
  </si>
  <si>
    <t>ANIUSKA VELASCO</t>
  </si>
  <si>
    <t>J505842099</t>
  </si>
  <si>
    <t>DROGUERIA MEGAFAR CA</t>
  </si>
  <si>
    <t>DROG MEGAFAR</t>
  </si>
  <si>
    <t>DIOX JAB LIQUIDO MED 240 TRIPACKx1</t>
  </si>
  <si>
    <t>DIOX ROLL ORIG 90 TRIPACKx1</t>
  </si>
  <si>
    <t>DIOX ROLL TALCO 90 TRIPACKx1</t>
  </si>
  <si>
    <t>DIOX ROLL ALOE 90 TRIPACKx1</t>
  </si>
  <si>
    <t>TRIPACK JAB LIQ</t>
  </si>
  <si>
    <t>DIOX INTEN CARE GEL DE DUCHA 280 TRIPACKx1</t>
  </si>
  <si>
    <t>TRIPACK INTEN CARE</t>
  </si>
  <si>
    <t>V044444492</t>
  </si>
  <si>
    <t>ANTONIO LEIDENZ RIVERO</t>
  </si>
  <si>
    <t>ANTONIO LEIDENZ</t>
  </si>
  <si>
    <t>V195126093</t>
  </si>
  <si>
    <t>ERIKA DOS SANTOS CIVEIRA</t>
  </si>
  <si>
    <t>ERIKA DOS SANTO</t>
  </si>
  <si>
    <t>J317411153</t>
  </si>
  <si>
    <t>BIOIMPORT C.A.</t>
  </si>
  <si>
    <t>CAMBIO DE RAZÓN SOCIAL A COMERCIALIZADORA CIANFAR, C.A.</t>
  </si>
  <si>
    <t>J295158548</t>
  </si>
  <si>
    <t>PARROQUIA SAN JOAQUIN Y SANTA ANA</t>
  </si>
  <si>
    <t>PQUIA SJSA</t>
  </si>
  <si>
    <t>DIOX GEL ANTIB REFRESC 50 TRIPACKx1</t>
  </si>
  <si>
    <t>DIOXOGEN SOLUCION 115 TRIPACKx1</t>
  </si>
  <si>
    <t>DIOXOGEN SOLUCION 460 TRIPACKx1</t>
  </si>
  <si>
    <t>ARM SALUD, C.A.</t>
  </si>
  <si>
    <t>J505925237</t>
  </si>
  <si>
    <t>MERCA CHEVERE</t>
  </si>
  <si>
    <t>V264115295</t>
  </si>
  <si>
    <t>GÉNESIS JUDIMETH RIVAS BASTARDO</t>
  </si>
  <si>
    <t>GENESIS RIVAS</t>
  </si>
  <si>
    <t>V297978574</t>
  </si>
  <si>
    <t>AILIN ALEJANDRA ROMERO PIMENTEL</t>
  </si>
  <si>
    <t>AILIN ROMERO</t>
  </si>
  <si>
    <t>J506408660</t>
  </si>
  <si>
    <t>INVERSIONES 71588, C.A</t>
  </si>
  <si>
    <t>INV 71588</t>
  </si>
  <si>
    <t>J305636583</t>
  </si>
  <si>
    <t>DROGUERIA SYMCA C.A. DROSYMCA</t>
  </si>
  <si>
    <t>DROSYMCA</t>
  </si>
  <si>
    <t>ABIGAIL ISABEL BARCENAS SALGADO</t>
  </si>
  <si>
    <t>V203075550</t>
  </si>
  <si>
    <t>ABIGAIL ISABEL</t>
  </si>
  <si>
    <t>ELENA CARABALLO HENRIQUEZ</t>
  </si>
  <si>
    <t>ELENA CARABALLO</t>
  </si>
  <si>
    <t>J506787652</t>
  </si>
  <si>
    <t>MULTITIENDAS FARMAPLUS LOS HATICOS, C.A</t>
  </si>
  <si>
    <t xml:space="preserve">AV 19 (ANTES CALLE INFORMACION O CARRETERA CORITO) </t>
  </si>
  <si>
    <t>CON CALLE INTERNACIONAL 111 CASA NRO 110B-46 BARRIO CERRO PELAO</t>
  </si>
  <si>
    <t>V071743914</t>
  </si>
  <si>
    <t>WILLIAN FERMIN</t>
  </si>
  <si>
    <t>J317281616</t>
  </si>
  <si>
    <t>CHILDRENS, C. A.</t>
  </si>
  <si>
    <t>CHILDRENS</t>
  </si>
  <si>
    <t>CALLE BETHEL LOCAL NRO A-2 SECTOR NEGRO PRIMERO</t>
  </si>
  <si>
    <t>PARROQUIA VISTA HERMOSA MUNICIPIO ANGOSTURA DEL ORINOCO</t>
  </si>
  <si>
    <t>V165627721</t>
  </si>
  <si>
    <t>DEISY EVELIN ALVAREZ VILLAMIZAR</t>
  </si>
  <si>
    <t>DEISY ALVAREZ</t>
  </si>
  <si>
    <t>J001307001</t>
  </si>
  <si>
    <t>BANCO DE DROGAS ANTINEOPLASICAS BADAN (FUNDACION BADAN)</t>
  </si>
  <si>
    <t>BADAN</t>
  </si>
  <si>
    <t>V168499775</t>
  </si>
  <si>
    <t>YOSELIN JOSEFINA</t>
  </si>
  <si>
    <t>YOSELIN JOSEFIN</t>
  </si>
  <si>
    <t>J503971452</t>
  </si>
  <si>
    <t>ALIADOS COMERCIALES DEL CARIBE C.A.</t>
  </si>
  <si>
    <t>J506172488</t>
  </si>
  <si>
    <t>FARMACIA TOP 24 C.A</t>
  </si>
  <si>
    <t>J502801774</t>
  </si>
  <si>
    <t>TODO BARATIIICO, C.A.</t>
  </si>
  <si>
    <t>TODO BARATIIICO</t>
  </si>
  <si>
    <t>J500887230</t>
  </si>
  <si>
    <t>QUALITYMED, C.A.</t>
  </si>
  <si>
    <t>QUALITYMED, C.A</t>
  </si>
  <si>
    <t>Lab Ponce</t>
  </si>
  <si>
    <t>MEGA DISTRIBUCIONES DE OCCIDENTE, C.A</t>
  </si>
  <si>
    <t>J507391477</t>
  </si>
  <si>
    <t>J506691663</t>
  </si>
  <si>
    <t>PRECIOS BAJITOS, C.A</t>
  </si>
  <si>
    <t>22</t>
  </si>
  <si>
    <t>21/11/25 va a facturar por TOTAL SERVICE</t>
  </si>
  <si>
    <t>J507219011</t>
  </si>
  <si>
    <t>HOME GENERAL, C.A.</t>
  </si>
  <si>
    <t>HOME GENERAL</t>
  </si>
  <si>
    <t>Mas 5% canal 01 - Bolívares</t>
  </si>
  <si>
    <t>Mas 5% del canal 21 - Dólares</t>
  </si>
  <si>
    <t>V214659421</t>
  </si>
  <si>
    <t>YADIRA JIMENEZ DE DUQUE</t>
  </si>
  <si>
    <t>DENCORUB ICE ARNICA SPRAY 115X12</t>
  </si>
  <si>
    <t>Cambio de razón social a FARMACIA TOP 24 C.A</t>
  </si>
  <si>
    <t>J307240512</t>
  </si>
  <si>
    <t>PHARMATENCION SERVICIOS FARMACEUTICOS C.A.</t>
  </si>
  <si>
    <t>J507692183</t>
  </si>
  <si>
    <t>OCCI DIST, C.A</t>
  </si>
  <si>
    <t>SAN RAFAEL DE CARVAJAL</t>
  </si>
  <si>
    <t>DROGUERIA IKO 2025, C.A.</t>
  </si>
  <si>
    <t>DROGUERIA IKO</t>
  </si>
  <si>
    <t>PHFEM GEL INTIMO DELICADO MUESTRA 30X48</t>
  </si>
  <si>
    <t>PHFEM GEL INTIMO HIDRATANTE MUESTRA 30x48</t>
  </si>
  <si>
    <t>J501534071</t>
  </si>
  <si>
    <t>V127820526</t>
  </si>
  <si>
    <t>MARINEL ESTACIO D</t>
  </si>
  <si>
    <t>MARINEL ESTACIO</t>
  </si>
  <si>
    <t>FIN DE SIGLO</t>
  </si>
  <si>
    <t>J500109598</t>
  </si>
  <si>
    <t>GRUPO A2J, C.A</t>
  </si>
  <si>
    <t>EAN13</t>
  </si>
  <si>
    <t>ADEL UNGÜENTO 50GR</t>
  </si>
  <si>
    <t>DENCOFEN GEL 20GR</t>
  </si>
  <si>
    <t>DENCOFEN GEL 40GR</t>
  </si>
  <si>
    <t>DENCOFEN GEL 80GR</t>
  </si>
  <si>
    <t>DENCORUB CREMA 20GR</t>
  </si>
  <si>
    <t>DENCORUB CREMA 40GR</t>
  </si>
  <si>
    <t>DENCORUB CREMA 80GR</t>
  </si>
  <si>
    <t>DENCORUB AIR 75</t>
  </si>
  <si>
    <t>DENCORUB GEL 40GR</t>
  </si>
  <si>
    <t>DENCORUB GEL 80GR</t>
  </si>
  <si>
    <t>DENCORUB ICE 40GR</t>
  </si>
  <si>
    <t>DENCORUB ICE 80GR</t>
  </si>
  <si>
    <t>DENCORUB ICE ARNICA 90GR</t>
  </si>
  <si>
    <t>DENCORUB ICE ROLL ON 80GR</t>
  </si>
  <si>
    <t>DENCORUB ICE SPRAY 120</t>
  </si>
  <si>
    <t>DENCORUB ICE ARNICA ROLL ON 80GR</t>
  </si>
  <si>
    <t>DENCORUB ICE ARNICA SPRAY 115</t>
  </si>
  <si>
    <t>DENCORUB ICE ARNICA GEL 40GR</t>
  </si>
  <si>
    <t>DIOXOGEN INTEN CARE 280GR</t>
  </si>
  <si>
    <t>DIOXOGEN JAB.LIQUIDO MED 240GR</t>
  </si>
  <si>
    <t>DIOXOGEN JAB.LIQUIDO MED 950GR</t>
  </si>
  <si>
    <t>DIOXOGEN ROLL ON BICARBONATO 90GR</t>
  </si>
  <si>
    <t>DIOXOGEN ROLL ON ORIGINAL 90GR</t>
  </si>
  <si>
    <t>DIOXOGEN ROLL ON TALCO 90GR</t>
  </si>
  <si>
    <t>DIOXOGEN ROLL ON ALOE 90GR</t>
  </si>
  <si>
    <t>DIOXOGEN SOLUCIÓN 115ml</t>
  </si>
  <si>
    <t>DIOXOGEN SOLUCIÓN 230ml</t>
  </si>
  <si>
    <t>DIOXOGEN SOLUCIÓN 460ml</t>
  </si>
  <si>
    <t>DIOXOGEN AERO ORIGINAL 175</t>
  </si>
  <si>
    <t>DIOXOGEN AERO TALCO 175</t>
  </si>
  <si>
    <t>DIOXOGEN AERO BICARBONATO 175</t>
  </si>
  <si>
    <t>OVERSKIN 40% 50GR</t>
  </si>
  <si>
    <t>OVERSKIN 13% 50GR</t>
  </si>
  <si>
    <t>VITENOL 15GR</t>
  </si>
  <si>
    <t>DIOXOGEN GEL REFRESCANTE 50GR</t>
  </si>
  <si>
    <t>DIOXOGEN GEL REFRESCANTE 230GR</t>
  </si>
  <si>
    <t>DIOXOGEN GEL REFRESCANTE 950GR</t>
  </si>
  <si>
    <t>DIOXOGEN AERO ALOE 175</t>
  </si>
  <si>
    <t>WAMPOLE TUTTI 240ml</t>
  </si>
  <si>
    <t>WAMPOLE TUTTI 360ml</t>
  </si>
  <si>
    <t>WAMPOLE NARANJA 240ml</t>
  </si>
  <si>
    <t>WAMPOLE NARANJA 360ml</t>
  </si>
  <si>
    <t>WAMPOLE FRESA 240ml</t>
  </si>
  <si>
    <t>WAMPOLE FRESA 360ml</t>
  </si>
  <si>
    <t>DIOXOGEN GEL REFRESCANTE POMPER 950GR</t>
  </si>
  <si>
    <t>WAMPOLE NARANJA 200ml</t>
  </si>
  <si>
    <t>WAMPOLE FRESA 200ml</t>
  </si>
  <si>
    <t>WAMPOLE TUTTI 200ml</t>
  </si>
  <si>
    <t>OVERSKIN 2EN1 280GR</t>
  </si>
  <si>
    <t>PHFEM GEL INTIMO HIDRATANTE 280GR</t>
  </si>
  <si>
    <t>PHFEM GEL INTIMO DELICADO 280GR</t>
  </si>
  <si>
    <t>DIOXOGEN JAB LIQ MED 240ml</t>
  </si>
  <si>
    <t>DIOX ROLL BICARB TRIPACK 90GR</t>
  </si>
  <si>
    <t>DIOX ROLL ORIG TRIPACK 90GR</t>
  </si>
  <si>
    <t>DIOX ROLL TALCO TRIPACK 90GR</t>
  </si>
  <si>
    <t>DIOX ROLL ALOE TRIPACK 90GR</t>
  </si>
  <si>
    <t>DIOX GEL ANTIB REFRESC TRIPACK 50GR</t>
  </si>
  <si>
    <t>DIOX JAB LIQ MED TRIPACK 240GR</t>
  </si>
  <si>
    <t>DIOX SOLUCION TRIPACK 115ml</t>
  </si>
  <si>
    <t>DIOX SOLUCION TRIPACK 460ml</t>
  </si>
  <si>
    <t>J508023340</t>
  </si>
  <si>
    <t>TIENDAS CADEGAR C.A</t>
  </si>
  <si>
    <t>DROGUERIA MIRANDA DROMIRCA, C.A.</t>
  </si>
  <si>
    <t>DIOXOGEN ROLL ON ORIGINAL 50X12</t>
  </si>
  <si>
    <t>DIOXOGEN ROLL ON TALCO 50X12</t>
  </si>
  <si>
    <t>DIOXOGEN ROLL ON ALOE 50X12</t>
  </si>
  <si>
    <t>DIOXOGEN ROLL ON BICARBONATO 50X12</t>
  </si>
  <si>
    <t>DIOXOGEN ROLL ON ORIGINAL 50GR</t>
  </si>
  <si>
    <t>DIOXOGEN ROLL ON TALCO 50GR</t>
  </si>
  <si>
    <t>DIOXOGEN ROLL ON ALOE 50GR</t>
  </si>
  <si>
    <t>DIOXOGEN ROLL ON BICARBONATO 50GR</t>
  </si>
  <si>
    <t>J504624691</t>
  </si>
  <si>
    <t>GRUPO MEDICO FOCO SALUD, C.A.</t>
  </si>
  <si>
    <t>FOCO SALUD</t>
  </si>
  <si>
    <t>ahora trabaja como MEGA DISTRIBUCIONES DE OCCIDENTE, C.A.</t>
  </si>
  <si>
    <t>J500930798</t>
  </si>
  <si>
    <t>DROGUERIA SURDELAGO, C.A</t>
  </si>
  <si>
    <t>DROG SURDELAGO</t>
  </si>
  <si>
    <t>J502034315</t>
  </si>
  <si>
    <t>DISTRIBUIDORA QUINCALLA EXPRESS, C.A.</t>
  </si>
  <si>
    <t>DISTRIBUIDORA Q</t>
  </si>
  <si>
    <t>J065008709</t>
  </si>
  <si>
    <t>DISTRIBUIDORA ROSARIO, C. A</t>
  </si>
  <si>
    <t>DIROCA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</si>
</sst>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00%"/>
  </numFmts>
  <fonts count="14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sz val="9"/>
      <name val="Segoe UI"/>
      <family val="2"/>
    </font>
    <font>
      <sz val="9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9"/>
      <name val="Segoe UI"/>
      <family val="2"/>
    </font>
    <font>
      <b/>
      <sz val="9"/>
      <name val="Segoe U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name val="Tahoma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4" tint="-0.249977111117893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theme="4" tint="0.79982909634693444"/>
      </patternFill>
    </fill>
    <fill>
      <patternFill patternType="solid">
        <fgColor theme="8"/>
        <bgColor theme="8"/>
      </patternFill>
    </fill>
    <fill>
      <patternFill patternType="solid">
        <fgColor theme="8" tint="0.79982909634693444"/>
        <bgColor theme="8" tint="0.79982909634693444"/>
      </patternFill>
    </fill>
  </fills>
  <borders count="13">
    <border>
      <left/>
      <right/>
      <top/>
      <bottom/>
      <diagonal/>
    </border>
    <border>
      <left/>
      <right/>
      <top style="thin">
        <color theme="4" tint="0.39982299264503923"/>
      </top>
      <bottom style="thin">
        <color theme="4" tint="0.39982299264503923"/>
      </bottom>
      <diagonal/>
    </border>
    <border>
      <left/>
      <right/>
      <top style="medium">
        <color theme="8" tint="0.39979247413556324"/>
      </top>
      <bottom style="medium">
        <color theme="8" tint="0.39979247413556324"/>
      </bottom>
      <diagonal/>
    </border>
    <border>
      <left/>
      <right/>
      <top style="thin">
        <color theme="8" tint="0.39982299264503923"/>
      </top>
      <bottom style="thin">
        <color theme="4" tint="0.39982299264503923"/>
      </bottom>
      <diagonal/>
    </border>
    <border>
      <left/>
      <right/>
      <top style="thin">
        <color theme="8" tint="0.39982299264503923"/>
      </top>
      <bottom style="medium">
        <color theme="8" tint="0.39979247413556324"/>
      </bottom>
      <diagonal/>
    </border>
    <border>
      <left/>
      <right/>
      <top style="medium">
        <color theme="8" tint="-0.249977111117893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83">
    <xf numFmtId="0" fontId="0" fillId="0" borderId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164" fontId="92" fillId="0" borderId="0" applyFont="0" applyFill="0" applyBorder="0" applyAlignment="0" applyProtection="0"/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92" fillId="0" borderId="0"/>
    <xf numFmtId="0" fontId="88" fillId="0" borderId="0">
      <alignment vertical="center"/>
    </xf>
    <xf numFmtId="0" fontId="88" fillId="0" borderId="0">
      <alignment vertical="center"/>
    </xf>
    <xf numFmtId="0" fontId="126" fillId="0" borderId="0" applyNumberFormat="0" applyFill="0" applyBorder="0" applyAlignment="0" applyProtection="0"/>
    <xf numFmtId="0" fontId="13" fillId="0" borderId="0"/>
  </cellStyleXfs>
  <cellXfs count="277">
    <xf numFmtId="0" fontId="0" fillId="0" borderId="0" xfId="0"/>
    <xf numFmtId="0" fontId="85" fillId="2" borderId="0" xfId="0" applyFont="1" applyFill="1" applyAlignment="1">
      <alignment horizontal="center"/>
    </xf>
    <xf numFmtId="0" fontId="86" fillId="3" borderId="0" xfId="0" applyFont="1" applyFill="1" applyAlignment="1">
      <alignment horizontal="center" vertical="center"/>
    </xf>
    <xf numFmtId="0" fontId="86" fillId="3" borderId="0" xfId="0" applyFont="1" applyFill="1" applyAlignment="1">
      <alignment vertical="center"/>
    </xf>
    <xf numFmtId="0" fontId="86" fillId="3" borderId="0" xfId="0" applyFont="1" applyFill="1" applyAlignment="1">
      <alignment horizontal="left" vertical="center"/>
    </xf>
    <xf numFmtId="0" fontId="87" fillId="0" borderId="0" xfId="0" applyFont="1"/>
    <xf numFmtId="0" fontId="86" fillId="0" borderId="0" xfId="0" applyFont="1" applyAlignment="1">
      <alignment vertical="center"/>
    </xf>
    <xf numFmtId="0" fontId="88" fillId="0" borderId="0" xfId="80">
      <alignment vertical="center"/>
    </xf>
    <xf numFmtId="0" fontId="88" fillId="0" borderId="0" xfId="80" applyAlignment="1">
      <alignment horizontal="center" vertical="center"/>
    </xf>
    <xf numFmtId="1" fontId="88" fillId="0" borderId="0" xfId="80" applyNumberFormat="1">
      <alignment vertical="center"/>
    </xf>
    <xf numFmtId="14" fontId="88" fillId="0" borderId="0" xfId="80" applyNumberFormat="1">
      <alignment vertical="center"/>
    </xf>
    <xf numFmtId="0" fontId="88" fillId="4" borderId="0" xfId="80" applyFill="1">
      <alignment vertical="center"/>
    </xf>
    <xf numFmtId="0" fontId="89" fillId="0" borderId="0" xfId="0" applyFont="1" applyAlignment="1">
      <alignment vertical="center"/>
    </xf>
    <xf numFmtId="165" fontId="89" fillId="0" borderId="0" xfId="0" applyNumberFormat="1" applyFont="1" applyAlignment="1">
      <alignment vertical="center"/>
    </xf>
    <xf numFmtId="0" fontId="89" fillId="4" borderId="0" xfId="0" applyFont="1" applyFill="1" applyAlignment="1">
      <alignment vertical="center"/>
    </xf>
    <xf numFmtId="14" fontId="89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90" fillId="0" borderId="0" xfId="0" applyFont="1" applyAlignment="1">
      <alignment horizontal="center" vertical="center"/>
    </xf>
    <xf numFmtId="0" fontId="90" fillId="0" borderId="0" xfId="0" applyFont="1" applyAlignment="1">
      <alignment vertical="center"/>
    </xf>
    <xf numFmtId="0" fontId="9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85" fillId="0" borderId="0" xfId="0" applyFont="1" applyAlignment="1">
      <alignment horizontal="center" vertical="center" wrapText="1"/>
    </xf>
    <xf numFmtId="0" fontId="86" fillId="0" borderId="0" xfId="0" applyFont="1" applyAlignment="1">
      <alignment horizontal="center" vertical="center"/>
    </xf>
    <xf numFmtId="0" fontId="86" fillId="0" borderId="0" xfId="0" applyFont="1" applyAlignment="1">
      <alignment horizontal="left" vertical="center"/>
    </xf>
    <xf numFmtId="0" fontId="91" fillId="0" borderId="0" xfId="0" applyFont="1"/>
    <xf numFmtId="0" fontId="86" fillId="0" borderId="1" xfId="0" applyFont="1" applyBorder="1" applyAlignment="1">
      <alignment vertical="center"/>
    </xf>
    <xf numFmtId="0" fontId="86" fillId="5" borderId="2" xfId="0" applyFont="1" applyFill="1" applyBorder="1" applyAlignment="1">
      <alignment vertical="center"/>
    </xf>
    <xf numFmtId="0" fontId="86" fillId="5" borderId="3" xfId="0" applyFont="1" applyFill="1" applyBorder="1" applyAlignment="1">
      <alignment horizontal="left" vertical="center"/>
    </xf>
    <xf numFmtId="0" fontId="86" fillId="5" borderId="3" xfId="0" applyFont="1" applyFill="1" applyBorder="1" applyAlignment="1">
      <alignment vertical="center"/>
    </xf>
    <xf numFmtId="0" fontId="86" fillId="5" borderId="1" xfId="0" applyFont="1" applyFill="1" applyBorder="1" applyAlignment="1">
      <alignment vertical="center"/>
    </xf>
    <xf numFmtId="0" fontId="86" fillId="5" borderId="4" xfId="0" applyFont="1" applyFill="1" applyBorder="1" applyAlignment="1">
      <alignment vertical="center"/>
    </xf>
    <xf numFmtId="0" fontId="85" fillId="6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2" fillId="0" borderId="0" xfId="0" applyFont="1"/>
    <xf numFmtId="0" fontId="92" fillId="0" borderId="0" xfId="0" applyFont="1" applyAlignment="1">
      <alignment vertical="center"/>
    </xf>
    <xf numFmtId="0" fontId="88" fillId="0" borderId="0" xfId="73">
      <alignment vertical="center"/>
    </xf>
    <xf numFmtId="0" fontId="88" fillId="0" borderId="0" xfId="73" applyAlignment="1">
      <alignment horizontal="center" vertical="center"/>
    </xf>
    <xf numFmtId="0" fontId="88" fillId="0" borderId="6" xfId="73" applyBorder="1">
      <alignment vertical="center"/>
    </xf>
    <xf numFmtId="0" fontId="88" fillId="0" borderId="7" xfId="73" applyBorder="1">
      <alignment vertical="center"/>
    </xf>
    <xf numFmtId="0" fontId="88" fillId="0" borderId="8" xfId="73" applyBorder="1" applyAlignment="1">
      <alignment horizontal="center" vertical="center"/>
    </xf>
    <xf numFmtId="0" fontId="88" fillId="0" borderId="9" xfId="73" applyBorder="1">
      <alignment vertical="center"/>
    </xf>
    <xf numFmtId="0" fontId="88" fillId="0" borderId="10" xfId="73" applyBorder="1" applyAlignment="1">
      <alignment horizontal="center" vertical="center"/>
    </xf>
    <xf numFmtId="0" fontId="93" fillId="0" borderId="11" xfId="73" applyFont="1" applyBorder="1">
      <alignment vertical="center"/>
    </xf>
    <xf numFmtId="0" fontId="94" fillId="0" borderId="11" xfId="73" applyFont="1" applyBorder="1" applyAlignment="1">
      <alignment horizontal="center" vertical="center"/>
    </xf>
    <xf numFmtId="0" fontId="88" fillId="0" borderId="11" xfId="73" applyBorder="1">
      <alignment vertical="center"/>
    </xf>
    <xf numFmtId="0" fontId="88" fillId="0" borderId="0" xfId="79">
      <alignment vertical="center"/>
    </xf>
    <xf numFmtId="0" fontId="88" fillId="0" borderId="12" xfId="73" applyBorder="1">
      <alignment vertical="center"/>
    </xf>
    <xf numFmtId="0" fontId="85" fillId="6" borderId="5" xfId="0" applyFont="1" applyFill="1" applyBorder="1" applyAlignment="1">
      <alignment horizontal="center" vertical="center" wrapText="1"/>
    </xf>
    <xf numFmtId="0" fontId="85" fillId="6" borderId="0" xfId="0" applyFont="1" applyFill="1" applyAlignment="1">
      <alignment horizontal="center" vertical="center"/>
    </xf>
    <xf numFmtId="0" fontId="90" fillId="7" borderId="0" xfId="0" applyFont="1" applyFill="1"/>
    <xf numFmtId="0" fontId="85" fillId="6" borderId="0" xfId="0" applyFont="1" applyFill="1" applyAlignment="1">
      <alignment horizontal="center" vertical="center" wrapText="1"/>
    </xf>
    <xf numFmtId="0" fontId="95" fillId="7" borderId="0" xfId="0" applyFont="1" applyFill="1"/>
    <xf numFmtId="0" fontId="95" fillId="0" borderId="0" xfId="0" applyFont="1"/>
    <xf numFmtId="0" fontId="96" fillId="0" borderId="0" xfId="0" applyFont="1" applyAlignment="1">
      <alignment horizontal="center"/>
    </xf>
    <xf numFmtId="0" fontId="96" fillId="0" borderId="0" xfId="0" applyFont="1"/>
    <xf numFmtId="0" fontId="97" fillId="7" borderId="0" xfId="0" applyFont="1" applyFill="1"/>
    <xf numFmtId="0" fontId="97" fillId="0" borderId="0" xfId="0" applyFont="1"/>
    <xf numFmtId="0" fontId="98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center"/>
    </xf>
    <xf numFmtId="0" fontId="88" fillId="0" borderId="10" xfId="73" quotePrefix="1" applyBorder="1" applyAlignment="1">
      <alignment horizontal="center" vertical="center"/>
    </xf>
    <xf numFmtId="0" fontId="88" fillId="0" borderId="11" xfId="73" quotePrefix="1" applyBorder="1" applyAlignment="1">
      <alignment horizontal="center" vertical="center"/>
    </xf>
    <xf numFmtId="0" fontId="88" fillId="0" borderId="0" xfId="73" quotePrefix="1" applyAlignment="1">
      <alignment horizontal="center" vertical="center"/>
    </xf>
    <xf numFmtId="0" fontId="86" fillId="0" borderId="0" xfId="0" quotePrefix="1" applyFont="1" applyAlignment="1">
      <alignment horizontal="center" vertical="center"/>
    </xf>
    <xf numFmtId="0" fontId="88" fillId="0" borderId="0" xfId="80" quotePrefix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0" borderId="0" xfId="0" applyFont="1" applyAlignment="1">
      <alignment vertical="center"/>
    </xf>
    <xf numFmtId="0" fontId="100" fillId="0" borderId="0" xfId="0" applyFont="1" applyAlignment="1">
      <alignment horizontal="left" vertical="center"/>
    </xf>
    <xf numFmtId="0" fontId="101" fillId="6" borderId="0" xfId="0" applyFont="1" applyFill="1" applyAlignment="1">
      <alignment horizontal="center" vertical="center"/>
    </xf>
    <xf numFmtId="0" fontId="84" fillId="0" borderId="0" xfId="0" applyFont="1"/>
    <xf numFmtId="0" fontId="83" fillId="0" borderId="0" xfId="0" applyFont="1"/>
    <xf numFmtId="0" fontId="83" fillId="0" borderId="0" xfId="0" applyFont="1" applyAlignment="1">
      <alignment vertical="center"/>
    </xf>
    <xf numFmtId="0" fontId="82" fillId="0" borderId="0" xfId="0" applyFont="1"/>
    <xf numFmtId="0" fontId="102" fillId="0" borderId="0" xfId="0" applyFont="1"/>
    <xf numFmtId="0" fontId="103" fillId="7" borderId="0" xfId="0" applyFont="1" applyFill="1"/>
    <xf numFmtId="0" fontId="103" fillId="0" borderId="0" xfId="0" applyFont="1"/>
    <xf numFmtId="0" fontId="104" fillId="0" borderId="0" xfId="0" applyFont="1" applyAlignment="1">
      <alignment horizontal="center"/>
    </xf>
    <xf numFmtId="0" fontId="104" fillId="0" borderId="0" xfId="0" applyFont="1"/>
    <xf numFmtId="0" fontId="81" fillId="0" borderId="0" xfId="0" applyFont="1"/>
    <xf numFmtId="0" fontId="80" fillId="0" borderId="0" xfId="0" applyFont="1"/>
    <xf numFmtId="0" fontId="79" fillId="0" borderId="0" xfId="0" applyFont="1"/>
    <xf numFmtId="0" fontId="78" fillId="0" borderId="0" xfId="0" applyFont="1"/>
    <xf numFmtId="0" fontId="77" fillId="0" borderId="0" xfId="0" applyFont="1"/>
    <xf numFmtId="0" fontId="90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98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76" fillId="0" borderId="0" xfId="0" applyFont="1"/>
    <xf numFmtId="0" fontId="105" fillId="7" borderId="0" xfId="0" applyFont="1" applyFill="1"/>
    <xf numFmtId="0" fontId="105" fillId="0" borderId="0" xfId="0" applyFont="1"/>
    <xf numFmtId="0" fontId="106" fillId="0" borderId="0" xfId="0" applyFont="1" applyAlignment="1">
      <alignment horizontal="center"/>
    </xf>
    <xf numFmtId="0" fontId="105" fillId="0" borderId="0" xfId="0" applyFont="1" applyAlignment="1">
      <alignment horizontal="center"/>
    </xf>
    <xf numFmtId="0" fontId="106" fillId="0" borderId="0" xfId="0" applyFont="1"/>
    <xf numFmtId="0" fontId="75" fillId="0" borderId="0" xfId="0" applyFont="1"/>
    <xf numFmtId="0" fontId="74" fillId="0" borderId="0" xfId="0" applyFont="1" applyAlignment="1">
      <alignment horizontal="center"/>
    </xf>
    <xf numFmtId="0" fontId="73" fillId="0" borderId="0" xfId="0" applyFont="1"/>
    <xf numFmtId="0" fontId="107" fillId="7" borderId="0" xfId="0" applyFont="1" applyFill="1"/>
    <xf numFmtId="0" fontId="107" fillId="0" borderId="0" xfId="0" applyFont="1"/>
    <xf numFmtId="0" fontId="108" fillId="0" borderId="0" xfId="0" applyFont="1" applyAlignment="1">
      <alignment horizontal="center"/>
    </xf>
    <xf numFmtId="0" fontId="107" fillId="0" borderId="0" xfId="0" applyFont="1" applyAlignment="1">
      <alignment horizontal="center"/>
    </xf>
    <xf numFmtId="0" fontId="108" fillId="0" borderId="0" xfId="0" applyFont="1"/>
    <xf numFmtId="0" fontId="72" fillId="0" borderId="0" xfId="0" applyFont="1"/>
    <xf numFmtId="0" fontId="71" fillId="0" borderId="0" xfId="0" applyFont="1"/>
    <xf numFmtId="0" fontId="70" fillId="0" borderId="0" xfId="0" applyFont="1"/>
    <xf numFmtId="0" fontId="69" fillId="0" borderId="0" xfId="0" applyFont="1"/>
    <xf numFmtId="0" fontId="68" fillId="0" borderId="0" xfId="0" applyFont="1"/>
    <xf numFmtId="0" fontId="109" fillId="7" borderId="0" xfId="0" applyFont="1" applyFill="1"/>
    <xf numFmtId="0" fontId="109" fillId="0" borderId="0" xfId="0" applyFont="1"/>
    <xf numFmtId="0" fontId="110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10" fillId="0" borderId="0" xfId="0" applyFont="1"/>
    <xf numFmtId="0" fontId="67" fillId="0" borderId="0" xfId="0" applyFont="1"/>
    <xf numFmtId="0" fontId="66" fillId="0" borderId="0" xfId="0" applyFont="1" applyAlignment="1">
      <alignment vertical="center"/>
    </xf>
    <xf numFmtId="0" fontId="65" fillId="0" borderId="0" xfId="0" applyFont="1"/>
    <xf numFmtId="0" fontId="111" fillId="7" borderId="0" xfId="0" applyFont="1" applyFill="1"/>
    <xf numFmtId="0" fontId="111" fillId="0" borderId="0" xfId="0" applyFont="1"/>
    <xf numFmtId="0" fontId="112" fillId="0" borderId="0" xfId="0" applyFont="1" applyAlignment="1">
      <alignment horizontal="center"/>
    </xf>
    <xf numFmtId="0" fontId="111" fillId="0" borderId="0" xfId="0" applyFont="1" applyAlignment="1">
      <alignment horizontal="center"/>
    </xf>
    <xf numFmtId="0" fontId="112" fillId="0" borderId="0" xfId="0" applyFont="1"/>
    <xf numFmtId="0" fontId="64" fillId="0" borderId="0" xfId="0" applyFont="1"/>
    <xf numFmtId="0" fontId="63" fillId="0" borderId="0" xfId="0" applyFont="1"/>
    <xf numFmtId="0" fontId="62" fillId="0" borderId="0" xfId="0" applyFont="1"/>
    <xf numFmtId="0" fontId="113" fillId="7" borderId="0" xfId="0" applyFont="1" applyFill="1"/>
    <xf numFmtId="0" fontId="113" fillId="0" borderId="0" xfId="0" applyFont="1"/>
    <xf numFmtId="0" fontId="114" fillId="0" borderId="0" xfId="0" applyFont="1" applyAlignment="1">
      <alignment horizontal="center"/>
    </xf>
    <xf numFmtId="0" fontId="113" fillId="0" borderId="0" xfId="0" applyFont="1" applyAlignment="1">
      <alignment horizontal="center"/>
    </xf>
    <xf numFmtId="0" fontId="114" fillId="0" borderId="0" xfId="0" applyFont="1"/>
    <xf numFmtId="0" fontId="61" fillId="0" borderId="0" xfId="0" applyFont="1"/>
    <xf numFmtId="0" fontId="60" fillId="0" borderId="0" xfId="0" applyFont="1"/>
    <xf numFmtId="0" fontId="59" fillId="0" borderId="0" xfId="0" applyFont="1"/>
    <xf numFmtId="0" fontId="58" fillId="0" borderId="0" xfId="0" applyFont="1"/>
    <xf numFmtId="0" fontId="57" fillId="0" borderId="0" xfId="0" applyFont="1"/>
    <xf numFmtId="0" fontId="56" fillId="0" borderId="0" xfId="0" applyFont="1"/>
    <xf numFmtId="0" fontId="115" fillId="7" borderId="0" xfId="0" applyFont="1" applyFill="1"/>
    <xf numFmtId="0" fontId="115" fillId="0" borderId="0" xfId="0" applyFont="1"/>
    <xf numFmtId="0" fontId="116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16" fillId="0" borderId="0" xfId="0" applyFont="1"/>
    <xf numFmtId="0" fontId="55" fillId="0" borderId="0" xfId="0" applyFont="1"/>
    <xf numFmtId="0" fontId="54" fillId="0" borderId="0" xfId="0" applyFont="1"/>
    <xf numFmtId="0" fontId="117" fillId="7" borderId="0" xfId="0" applyFont="1" applyFill="1"/>
    <xf numFmtId="0" fontId="117" fillId="0" borderId="0" xfId="0" applyFont="1"/>
    <xf numFmtId="0" fontId="118" fillId="0" borderId="0" xfId="0" applyFont="1" applyAlignment="1">
      <alignment horizontal="center"/>
    </xf>
    <xf numFmtId="0" fontId="117" fillId="0" borderId="0" xfId="0" applyFont="1" applyAlignment="1">
      <alignment horizontal="center"/>
    </xf>
    <xf numFmtId="0" fontId="118" fillId="0" borderId="0" xfId="0" applyFont="1"/>
    <xf numFmtId="0" fontId="119" fillId="0" borderId="0" xfId="0" applyFont="1" applyAlignment="1">
      <alignment horizontal="center"/>
    </xf>
    <xf numFmtId="0" fontId="119" fillId="0" borderId="0" xfId="0" applyFont="1" applyAlignment="1">
      <alignment vertical="center"/>
    </xf>
    <xf numFmtId="0" fontId="53" fillId="0" borderId="0" xfId="0" applyFont="1"/>
    <xf numFmtId="0" fontId="53" fillId="0" borderId="0" xfId="0" applyFont="1" applyAlignment="1">
      <alignment horizontal="center"/>
    </xf>
    <xf numFmtId="0" fontId="52" fillId="0" borderId="0" xfId="0" applyFont="1"/>
    <xf numFmtId="0" fontId="51" fillId="0" borderId="0" xfId="0" applyFont="1"/>
    <xf numFmtId="0" fontId="50" fillId="0" borderId="0" xfId="0" applyFont="1"/>
    <xf numFmtId="0" fontId="49" fillId="0" borderId="0" xfId="0" applyFont="1"/>
    <xf numFmtId="0" fontId="49" fillId="0" borderId="0" xfId="0" applyFont="1" applyAlignment="1">
      <alignment horizontal="center"/>
    </xf>
    <xf numFmtId="0" fontId="48" fillId="0" borderId="0" xfId="0" applyFont="1"/>
    <xf numFmtId="0" fontId="47" fillId="0" borderId="0" xfId="0" applyFont="1"/>
    <xf numFmtId="0" fontId="46" fillId="0" borderId="0" xfId="0" applyFont="1"/>
    <xf numFmtId="0" fontId="120" fillId="7" borderId="0" xfId="0" applyFont="1" applyFill="1"/>
    <xf numFmtId="0" fontId="120" fillId="0" borderId="0" xfId="0" applyFont="1"/>
    <xf numFmtId="0" fontId="121" fillId="0" borderId="0" xfId="0" applyFont="1" applyAlignment="1">
      <alignment horizontal="center"/>
    </xf>
    <xf numFmtId="0" fontId="120" fillId="0" borderId="0" xfId="0" applyFont="1" applyAlignment="1">
      <alignment horizontal="center"/>
    </xf>
    <xf numFmtId="0" fontId="121" fillId="0" borderId="0" xfId="0" applyFont="1"/>
    <xf numFmtId="0" fontId="45" fillId="0" borderId="0" xfId="0" applyFont="1"/>
    <xf numFmtId="0" fontId="122" fillId="7" borderId="0" xfId="0" applyFont="1" applyFill="1"/>
    <xf numFmtId="0" fontId="122" fillId="0" borderId="0" xfId="0" applyFont="1"/>
    <xf numFmtId="0" fontId="123" fillId="0" borderId="0" xfId="0" applyFont="1" applyAlignment="1">
      <alignment horizontal="center"/>
    </xf>
    <xf numFmtId="0" fontId="122" fillId="0" borderId="0" xfId="0" applyFont="1" applyAlignment="1">
      <alignment horizontal="center"/>
    </xf>
    <xf numFmtId="0" fontId="123" fillId="0" borderId="0" xfId="0" applyFont="1"/>
    <xf numFmtId="0" fontId="44" fillId="0" borderId="0" xfId="0" applyFont="1"/>
    <xf numFmtId="0" fontId="43" fillId="0" borderId="0" xfId="0" applyFont="1"/>
    <xf numFmtId="0" fontId="42" fillId="0" borderId="0" xfId="0" applyFont="1"/>
    <xf numFmtId="0" fontId="41" fillId="0" borderId="0" xfId="0" applyFont="1"/>
    <xf numFmtId="0" fontId="40" fillId="0" borderId="0" xfId="0" applyFont="1"/>
    <xf numFmtId="0" fontId="39" fillId="0" borderId="0" xfId="0" applyFont="1"/>
    <xf numFmtId="0" fontId="124" fillId="7" borderId="0" xfId="0" applyFont="1" applyFill="1"/>
    <xf numFmtId="0" fontId="124" fillId="0" borderId="0" xfId="0" applyFont="1"/>
    <xf numFmtId="0" fontId="125" fillId="0" borderId="0" xfId="0" applyFont="1" applyAlignment="1">
      <alignment horizontal="center"/>
    </xf>
    <xf numFmtId="0" fontId="124" fillId="0" borderId="0" xfId="0" applyFont="1" applyAlignment="1">
      <alignment horizontal="center"/>
    </xf>
    <xf numFmtId="0" fontId="125" fillId="0" borderId="0" xfId="0" applyFont="1"/>
    <xf numFmtId="0" fontId="38" fillId="0" borderId="0" xfId="0" applyFont="1"/>
    <xf numFmtId="0" fontId="37" fillId="0" borderId="0" xfId="0" applyFont="1"/>
    <xf numFmtId="0" fontId="126" fillId="0" borderId="0" xfId="81"/>
    <xf numFmtId="0" fontId="36" fillId="0" borderId="0" xfId="0" applyFont="1"/>
    <xf numFmtId="0" fontId="127" fillId="7" borderId="0" xfId="0" applyFont="1" applyFill="1"/>
    <xf numFmtId="0" fontId="127" fillId="0" borderId="0" xfId="0" applyFont="1"/>
    <xf numFmtId="0" fontId="128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8" fillId="0" borderId="0" xfId="0" applyFont="1"/>
    <xf numFmtId="0" fontId="35" fillId="0" borderId="0" xfId="0" applyFont="1"/>
    <xf numFmtId="0" fontId="34" fillId="0" borderId="0" xfId="0" applyFont="1"/>
    <xf numFmtId="0" fontId="33" fillId="0" borderId="0" xfId="0" applyFont="1"/>
    <xf numFmtId="0" fontId="32" fillId="0" borderId="0" xfId="0" applyFont="1"/>
    <xf numFmtId="0" fontId="31" fillId="0" borderId="0" xfId="0" applyFont="1"/>
    <xf numFmtId="0" fontId="129" fillId="0" borderId="0" xfId="0" applyFont="1"/>
    <xf numFmtId="0" fontId="30" fillId="0" borderId="0" xfId="0" applyFont="1"/>
    <xf numFmtId="0" fontId="130" fillId="7" borderId="0" xfId="0" applyFont="1" applyFill="1"/>
    <xf numFmtId="0" fontId="130" fillId="0" borderId="0" xfId="0" applyFont="1"/>
    <xf numFmtId="0" fontId="131" fillId="0" borderId="0" xfId="0" applyFont="1" applyAlignment="1">
      <alignment horizontal="center"/>
    </xf>
    <xf numFmtId="0" fontId="130" fillId="0" borderId="0" xfId="0" applyFont="1" applyAlignment="1">
      <alignment horizontal="center"/>
    </xf>
    <xf numFmtId="0" fontId="131" fillId="0" borderId="0" xfId="0" applyFont="1"/>
    <xf numFmtId="0" fontId="29" fillId="0" borderId="0" xfId="0" applyFont="1"/>
    <xf numFmtId="0" fontId="28" fillId="0" borderId="0" xfId="0" applyFont="1"/>
    <xf numFmtId="0" fontId="27" fillId="0" borderId="0" xfId="0" applyFont="1"/>
    <xf numFmtId="0" fontId="26" fillId="0" borderId="0" xfId="0" applyFont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132" fillId="7" borderId="0" xfId="0" applyFont="1" applyFill="1"/>
    <xf numFmtId="0" fontId="132" fillId="0" borderId="0" xfId="0" applyFont="1"/>
    <xf numFmtId="0" fontId="133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0" fontId="133" fillId="0" borderId="0" xfId="0" applyFont="1"/>
    <xf numFmtId="0" fontId="20" fillId="0" borderId="0" xfId="0" applyFont="1"/>
    <xf numFmtId="0" fontId="119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16" fillId="0" borderId="0" xfId="0" applyFont="1"/>
    <xf numFmtId="0" fontId="134" fillId="7" borderId="0" xfId="0" applyFont="1" applyFill="1"/>
    <xf numFmtId="0" fontId="134" fillId="0" borderId="0" xfId="0" applyFont="1"/>
    <xf numFmtId="0" fontId="135" fillId="0" borderId="0" xfId="0" applyFont="1" applyAlignment="1">
      <alignment horizontal="center"/>
    </xf>
    <xf numFmtId="0" fontId="134" fillId="0" borderId="0" xfId="0" applyFont="1" applyAlignment="1">
      <alignment horizontal="center"/>
    </xf>
    <xf numFmtId="0" fontId="135" fillId="0" borderId="0" xfId="0" applyFont="1"/>
    <xf numFmtId="0" fontId="15" fillId="0" borderId="0" xfId="0" applyFont="1"/>
    <xf numFmtId="0" fontId="85" fillId="6" borderId="5" xfId="0" applyFont="1" applyFill="1" applyBorder="1" applyAlignment="1">
      <alignment horizontal="left" vertical="center" wrapText="1" indent="1"/>
    </xf>
    <xf numFmtId="0" fontId="14" fillId="0" borderId="0" xfId="0" applyFont="1"/>
    <xf numFmtId="0" fontId="137" fillId="0" borderId="0" xfId="0" applyFont="1" applyAlignment="1">
      <alignment horizontal="center"/>
    </xf>
    <xf numFmtId="0" fontId="136" fillId="0" borderId="0" xfId="0" applyFont="1" applyAlignment="1">
      <alignment horizontal="center"/>
    </xf>
    <xf numFmtId="0" fontId="137" fillId="0" borderId="0" xfId="0" applyFont="1"/>
    <xf numFmtId="0" fontId="13" fillId="0" borderId="0" xfId="82" applyAlignment="1">
      <alignment horizontal="center"/>
    </xf>
    <xf numFmtId="0" fontId="13" fillId="0" borderId="0" xfId="82"/>
    <xf numFmtId="0" fontId="12" fillId="0" borderId="0" xfId="0" applyFont="1"/>
    <xf numFmtId="0" fontId="138" fillId="7" borderId="0" xfId="0" applyFont="1" applyFill="1"/>
    <xf numFmtId="0" fontId="138" fillId="0" borderId="0" xfId="0" applyFont="1"/>
    <xf numFmtId="0" fontId="139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139" fillId="0" borderId="0" xfId="0" applyFont="1"/>
    <xf numFmtId="0" fontId="11" fillId="0" borderId="0" xfId="0" applyFont="1"/>
    <xf numFmtId="0" fontId="140" fillId="0" borderId="0" xfId="0" applyFont="1"/>
    <xf numFmtId="0" fontId="10" fillId="0" borderId="0" xfId="0" applyFont="1"/>
    <xf numFmtId="1" fontId="0" fillId="0" borderId="0" xfId="0" applyNumberFormat="1"/>
    <xf numFmtId="1" fontId="90" fillId="0" borderId="0" xfId="0" applyNumberFormat="1" applyFont="1"/>
    <xf numFmtId="1" fontId="17" fillId="0" borderId="0" xfId="0" applyNumberFormat="1" applyFont="1"/>
    <xf numFmtId="1" fontId="53" fillId="0" borderId="0" xfId="0" applyNumberFormat="1" applyFont="1"/>
    <xf numFmtId="1" fontId="49" fillId="0" borderId="0" xfId="0" applyNumberFormat="1" applyFont="1"/>
    <xf numFmtId="1" fontId="9" fillId="0" borderId="0" xfId="0" applyNumberFormat="1" applyFont="1"/>
    <xf numFmtId="0" fontId="8" fillId="0" borderId="0" xfId="0" applyFont="1" applyAlignment="1">
      <alignment horizontal="center"/>
    </xf>
    <xf numFmtId="0" fontId="7" fillId="0" borderId="0" xfId="0" applyFont="1"/>
    <xf numFmtId="0" fontId="141" fillId="7" borderId="0" xfId="0" applyFont="1" applyFill="1"/>
    <xf numFmtId="0" fontId="141" fillId="0" borderId="0" xfId="0" applyFont="1"/>
    <xf numFmtId="0" fontId="142" fillId="0" borderId="0" xfId="0" applyFont="1" applyAlignment="1">
      <alignment horizontal="center"/>
    </xf>
    <xf numFmtId="0" fontId="141" fillId="0" borderId="0" xfId="0" applyFont="1" applyAlignment="1">
      <alignment horizontal="center"/>
    </xf>
    <xf numFmtId="0" fontId="142" fillId="0" borderId="0" xfId="0" applyFont="1"/>
    <xf numFmtId="0" fontId="143" fillId="0" borderId="0" xfId="0" applyFont="1"/>
    <xf numFmtId="1" fontId="7" fillId="0" borderId="0" xfId="0" applyNumberFormat="1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94" fillId="0" borderId="0" xfId="73" applyFont="1">
      <alignment vertical="center"/>
    </xf>
    <xf numFmtId="0" fontId="3" fillId="0" borderId="0" xfId="0" applyFont="1"/>
    <xf numFmtId="0" fontId="144" fillId="7" borderId="0" xfId="0" applyFont="1" applyFill="1"/>
    <xf numFmtId="0" fontId="144" fillId="0" borderId="0" xfId="0" applyFont="1"/>
    <xf numFmtId="0" fontId="145" fillId="0" borderId="0" xfId="0" applyFont="1" applyAlignment="1">
      <alignment horizontal="center"/>
    </xf>
    <xf numFmtId="0" fontId="144" fillId="0" borderId="0" xfId="0" applyFont="1" applyAlignment="1">
      <alignment horizontal="center"/>
    </xf>
    <xf numFmtId="0" fontId="145" fillId="0" borderId="0" xfId="0" applyFont="1"/>
    <xf numFmtId="0" fontId="2" fillId="0" borderId="0" xfId="0" applyFont="1"/>
    <xf numFmtId="0" fontId="1" fillId="0" borderId="0" xfId="0" applyFont="1"/>
    <xf numFmtId="0" fontId="145" fillId="0" borderId="0" xfId="0" applyFont="1" applyFill="1" applyAlignment="1">
      <alignment horizontal="center"/>
    </xf>
    <xf numFmtId="0" fontId="144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NumberFormat="1"/>
  </cellXfs>
  <cellStyles count="83">
    <cellStyle name="Hipervínculo" xfId="81" builtinId="8"/>
    <cellStyle name="Millares 2" xfId="1" xr:uid="{00000000-0005-0000-0000-000001000000}"/>
    <cellStyle name="Millares 2 10" xfId="2" xr:uid="{00000000-0005-0000-0000-000002000000}"/>
    <cellStyle name="Millares 2 2" xfId="3" xr:uid="{00000000-0005-0000-0000-000003000000}"/>
    <cellStyle name="Millares 2 2 2" xfId="4" xr:uid="{00000000-0005-0000-0000-000004000000}"/>
    <cellStyle name="Millares 2 2 2 2" xfId="5" xr:uid="{00000000-0005-0000-0000-000005000000}"/>
    <cellStyle name="Millares 2 2 2 2 2" xfId="6" xr:uid="{00000000-0005-0000-0000-000006000000}"/>
    <cellStyle name="Millares 2 2 2 3" xfId="7" xr:uid="{00000000-0005-0000-0000-000007000000}"/>
    <cellStyle name="Millares 2 2 3" xfId="8" xr:uid="{00000000-0005-0000-0000-000008000000}"/>
    <cellStyle name="Millares 2 2 3 2" xfId="9" xr:uid="{00000000-0005-0000-0000-000009000000}"/>
    <cellStyle name="Millares 2 2 3 2 2" xfId="10" xr:uid="{00000000-0005-0000-0000-00000A000000}"/>
    <cellStyle name="Millares 2 2 3 3" xfId="11" xr:uid="{00000000-0005-0000-0000-00000B000000}"/>
    <cellStyle name="Millares 2 2 4" xfId="12" xr:uid="{00000000-0005-0000-0000-00000C000000}"/>
    <cellStyle name="Millares 2 2 4 2" xfId="13" xr:uid="{00000000-0005-0000-0000-00000D000000}"/>
    <cellStyle name="Millares 2 2 4 2 2" xfId="14" xr:uid="{00000000-0005-0000-0000-00000E000000}"/>
    <cellStyle name="Millares 2 2 4 3" xfId="15" xr:uid="{00000000-0005-0000-0000-00000F000000}"/>
    <cellStyle name="Millares 2 2 5" xfId="16" xr:uid="{00000000-0005-0000-0000-000010000000}"/>
    <cellStyle name="Millares 2 2 5 2" xfId="17" xr:uid="{00000000-0005-0000-0000-000011000000}"/>
    <cellStyle name="Millares 2 2 5 2 2" xfId="18" xr:uid="{00000000-0005-0000-0000-000012000000}"/>
    <cellStyle name="Millares 2 2 5 3" xfId="19" xr:uid="{00000000-0005-0000-0000-000013000000}"/>
    <cellStyle name="Millares 2 2 6" xfId="20" xr:uid="{00000000-0005-0000-0000-000014000000}"/>
    <cellStyle name="Millares 2 2 6 2" xfId="21" xr:uid="{00000000-0005-0000-0000-000015000000}"/>
    <cellStyle name="Millares 2 2 6 2 2" xfId="22" xr:uid="{00000000-0005-0000-0000-000016000000}"/>
    <cellStyle name="Millares 2 2 6 3" xfId="23" xr:uid="{00000000-0005-0000-0000-000017000000}"/>
    <cellStyle name="Millares 2 2 7" xfId="24" xr:uid="{00000000-0005-0000-0000-000018000000}"/>
    <cellStyle name="Millares 2 2 7 2" xfId="25" xr:uid="{00000000-0005-0000-0000-000019000000}"/>
    <cellStyle name="Millares 2 2 8" xfId="26" xr:uid="{00000000-0005-0000-0000-00001A000000}"/>
    <cellStyle name="Millares 2 3" xfId="27" xr:uid="{00000000-0005-0000-0000-00001B000000}"/>
    <cellStyle name="Millares 2 3 2" xfId="28" xr:uid="{00000000-0005-0000-0000-00001C000000}"/>
    <cellStyle name="Millares 2 3 2 2" xfId="29" xr:uid="{00000000-0005-0000-0000-00001D000000}"/>
    <cellStyle name="Millares 2 3 2 2 2" xfId="30" xr:uid="{00000000-0005-0000-0000-00001E000000}"/>
    <cellStyle name="Millares 2 3 2 3" xfId="31" xr:uid="{00000000-0005-0000-0000-00001F000000}"/>
    <cellStyle name="Millares 2 3 3" xfId="32" xr:uid="{00000000-0005-0000-0000-000020000000}"/>
    <cellStyle name="Millares 2 3 3 2" xfId="33" xr:uid="{00000000-0005-0000-0000-000021000000}"/>
    <cellStyle name="Millares 2 3 3 2 2" xfId="34" xr:uid="{00000000-0005-0000-0000-000022000000}"/>
    <cellStyle name="Millares 2 3 3 3" xfId="35" xr:uid="{00000000-0005-0000-0000-000023000000}"/>
    <cellStyle name="Millares 2 3 4" xfId="36" xr:uid="{00000000-0005-0000-0000-000024000000}"/>
    <cellStyle name="Millares 2 3 4 2" xfId="37" xr:uid="{00000000-0005-0000-0000-000025000000}"/>
    <cellStyle name="Millares 2 3 4 2 2" xfId="38" xr:uid="{00000000-0005-0000-0000-000026000000}"/>
    <cellStyle name="Millares 2 3 4 3" xfId="39" xr:uid="{00000000-0005-0000-0000-000027000000}"/>
    <cellStyle name="Millares 2 3 5" xfId="40" xr:uid="{00000000-0005-0000-0000-000028000000}"/>
    <cellStyle name="Millares 2 3 5 2" xfId="41" xr:uid="{00000000-0005-0000-0000-000029000000}"/>
    <cellStyle name="Millares 2 3 5 2 2" xfId="42" xr:uid="{00000000-0005-0000-0000-00002A000000}"/>
    <cellStyle name="Millares 2 3 5 3" xfId="43" xr:uid="{00000000-0005-0000-0000-00002B000000}"/>
    <cellStyle name="Millares 2 3 6" xfId="44" xr:uid="{00000000-0005-0000-0000-00002C000000}"/>
    <cellStyle name="Millares 2 3 6 2" xfId="45" xr:uid="{00000000-0005-0000-0000-00002D000000}"/>
    <cellStyle name="Millares 2 3 6 2 2" xfId="46" xr:uid="{00000000-0005-0000-0000-00002E000000}"/>
    <cellStyle name="Millares 2 3 6 3" xfId="47" xr:uid="{00000000-0005-0000-0000-00002F000000}"/>
    <cellStyle name="Millares 2 3 7" xfId="48" xr:uid="{00000000-0005-0000-0000-000030000000}"/>
    <cellStyle name="Millares 2 3 7 2" xfId="49" xr:uid="{00000000-0005-0000-0000-000031000000}"/>
    <cellStyle name="Millares 2 3 8" xfId="50" xr:uid="{00000000-0005-0000-0000-000032000000}"/>
    <cellStyle name="Millares 2 4" xfId="51" xr:uid="{00000000-0005-0000-0000-000033000000}"/>
    <cellStyle name="Millares 2 4 2" xfId="52" xr:uid="{00000000-0005-0000-0000-000034000000}"/>
    <cellStyle name="Millares 2 4 2 2" xfId="53" xr:uid="{00000000-0005-0000-0000-000035000000}"/>
    <cellStyle name="Millares 2 4 3" xfId="54" xr:uid="{00000000-0005-0000-0000-000036000000}"/>
    <cellStyle name="Millares 2 5" xfId="55" xr:uid="{00000000-0005-0000-0000-000037000000}"/>
    <cellStyle name="Millares 2 5 2" xfId="56" xr:uid="{00000000-0005-0000-0000-000038000000}"/>
    <cellStyle name="Millares 2 5 2 2" xfId="57" xr:uid="{00000000-0005-0000-0000-000039000000}"/>
    <cellStyle name="Millares 2 5 3" xfId="58" xr:uid="{00000000-0005-0000-0000-00003A000000}"/>
    <cellStyle name="Millares 2 6" xfId="59" xr:uid="{00000000-0005-0000-0000-00003B000000}"/>
    <cellStyle name="Millares 2 6 2" xfId="60" xr:uid="{00000000-0005-0000-0000-00003C000000}"/>
    <cellStyle name="Millares 2 6 2 2" xfId="61" xr:uid="{00000000-0005-0000-0000-00003D000000}"/>
    <cellStyle name="Millares 2 6 3" xfId="62" xr:uid="{00000000-0005-0000-0000-00003E000000}"/>
    <cellStyle name="Millares 2 7" xfId="63" xr:uid="{00000000-0005-0000-0000-00003F000000}"/>
    <cellStyle name="Millares 2 7 2" xfId="64" xr:uid="{00000000-0005-0000-0000-000040000000}"/>
    <cellStyle name="Millares 2 7 2 2" xfId="65" xr:uid="{00000000-0005-0000-0000-000041000000}"/>
    <cellStyle name="Millares 2 7 3" xfId="66" xr:uid="{00000000-0005-0000-0000-000042000000}"/>
    <cellStyle name="Millares 2 8" xfId="67" xr:uid="{00000000-0005-0000-0000-000043000000}"/>
    <cellStyle name="Millares 2 8 2" xfId="68" xr:uid="{00000000-0005-0000-0000-000044000000}"/>
    <cellStyle name="Millares 2 8 2 2" xfId="69" xr:uid="{00000000-0005-0000-0000-000045000000}"/>
    <cellStyle name="Millares 2 8 3" xfId="70" xr:uid="{00000000-0005-0000-0000-000046000000}"/>
    <cellStyle name="Millares 2 9" xfId="71" xr:uid="{00000000-0005-0000-0000-000047000000}"/>
    <cellStyle name="Millares 2 9 2" xfId="72" xr:uid="{00000000-0005-0000-0000-000048000000}"/>
    <cellStyle name="Normal" xfId="0" builtinId="0"/>
    <cellStyle name="Normal 2" xfId="73" xr:uid="{00000000-0005-0000-0000-00004A000000}"/>
    <cellStyle name="Normal 2 2" xfId="74" xr:uid="{00000000-0005-0000-0000-00004B000000}"/>
    <cellStyle name="Normal 2 3" xfId="75" xr:uid="{00000000-0005-0000-0000-00004C000000}"/>
    <cellStyle name="Normal 3" xfId="76" xr:uid="{00000000-0005-0000-0000-00004D000000}"/>
    <cellStyle name="Normal 3 2" xfId="77" xr:uid="{00000000-0005-0000-0000-00004E000000}"/>
    <cellStyle name="Normal 3 3 2 2" xfId="82" xr:uid="{00000000-0005-0000-0000-00004F000000}"/>
    <cellStyle name="Normal 4" xfId="78" xr:uid="{00000000-0005-0000-0000-000050000000}"/>
    <cellStyle name="Normal 5" xfId="79" xr:uid="{00000000-0005-0000-0000-000051000000}"/>
    <cellStyle name="Normal 6" xfId="80" xr:uid="{00000000-0005-0000-0000-000052000000}"/>
  </cellStyles>
  <dxfs count="48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alignment vertical="center"/>
    </dxf>
    <dxf>
      <alignment vertical="center"/>
    </dxf>
    <dxf>
      <alignment horizontal="center"/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  <alignment vertical="center"/>
    </dxf>
    <dxf>
      <fill>
        <patternFill patternType="none"/>
      </fill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  <alignment vertical="center"/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  <alignment horizontal="center" vertical="center"/>
    </dxf>
    <dxf>
      <numFmt numFmtId="1" formatCode="0"/>
    </dxf>
    <dxf>
      <numFmt numFmtId="1" formatCode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fill>
        <patternFill patternType="none"/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center"/>
    </dxf>
    <dxf>
      <alignment horizontal="center"/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/>
        <i val="0"/>
        <strike val="0"/>
        <u val="no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/>
    </dxf>
    <dxf>
      <font>
        <b/>
        <i val="0"/>
        <strike val="0"/>
        <u val="none"/>
        <sz val="11"/>
        <color theme="1"/>
        <name val="Calibri"/>
        <scheme val="none"/>
      </font>
    </dxf>
    <dxf>
      <font>
        <b/>
        <i val="0"/>
        <strike val="0"/>
        <u val="none"/>
        <sz val="11"/>
        <color theme="1"/>
        <name val="Calibri"/>
        <scheme val="none"/>
      </font>
      <fill>
        <patternFill patternType="solid">
          <fgColor theme="8" tint="0.79982909634693444"/>
          <bgColor theme="8" tint="0.799829096346934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114300</xdr:colOff>
      <xdr:row>1</xdr:row>
      <xdr:rowOff>47625</xdr:rowOff>
    </xdr:from>
    <xdr:to>
      <xdr:col>15</xdr:col>
      <xdr:colOff>633845</xdr:colOff>
      <xdr:row>5</xdr:row>
      <xdr:rowOff>145473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94678" b="84326"/>
        <a:stretch>
          <a:fillRect/>
        </a:stretch>
      </xdr:blipFill>
      <xdr:spPr>
        <a:xfrm>
          <a:off x="17030065" y="619125"/>
          <a:ext cx="519430" cy="8597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santos/Documents/Archivos%20Comunes/Hist&#243;rico%20de%20Ventas/Enviados/Seguimiento%20Diario%20de%20Ventas%20(29May).xlsx" TargetMode="External"/><Relationship Id="rId1" Type="http://schemas.openxmlformats.org/officeDocument/2006/relationships/externalLinkPath" Target="/Users/csantos/Documents/Archivos%20Comunes/Hist&#243;rico%20de%20Ventas/Enviados/Seguimiento%20Diario%20de%20Ventas%20(29May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cova/Documents/RRHH/2020/Febrero/Comisiones/Potencial%20por%20Zona.xlsx" TargetMode="External"/><Relationship Id="rId1" Type="http://schemas.openxmlformats.org/officeDocument/2006/relationships/externalLinkPath" Target="/Users/ncova/Documents/RRHH/2020/Febrero/Comisiones/Potencial%20por%20Zo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sta Precios Mayo PB"/>
      <sheetName val="Lista de Precios LP Mayo 2017"/>
      <sheetName val="TD LP Total Mes"/>
      <sheetName val="TD P&amp;B Total Mes"/>
      <sheetName val="Detalle diario P&amp;B Und"/>
      <sheetName val="Detalle diario P&amp;B Bs"/>
      <sheetName val="Detalle diario LP Und"/>
      <sheetName val="Detalle diario LP Bs"/>
      <sheetName val="Gráfico Diario x Marca"/>
      <sheetName val="Gráfico R Vs C"/>
      <sheetName val="Tiempos de Liberación"/>
      <sheetName val="Base Total M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Total general</v>
          </cell>
        </row>
        <row r="2">
          <cell r="A2">
            <v>0</v>
          </cell>
        </row>
        <row r="3">
          <cell r="A3" t="str">
            <v>Adel</v>
          </cell>
        </row>
        <row r="4">
          <cell r="A4" t="str">
            <v>Bengay</v>
          </cell>
        </row>
        <row r="5">
          <cell r="A5" t="str">
            <v>Búfalo</v>
          </cell>
        </row>
        <row r="6">
          <cell r="A6" t="str">
            <v>Cali</v>
          </cell>
        </row>
        <row r="7">
          <cell r="A7" t="str">
            <v>Dencofen</v>
          </cell>
        </row>
        <row r="8">
          <cell r="A8" t="str">
            <v>Dencorub</v>
          </cell>
        </row>
        <row r="9">
          <cell r="A9" t="str">
            <v>Dencorub Ice</v>
          </cell>
        </row>
        <row r="10">
          <cell r="A10" t="str">
            <v>Dioxogen Antibacterial</v>
          </cell>
        </row>
        <row r="11">
          <cell r="A11" t="str">
            <v>Dioxogen Desodorante</v>
          </cell>
        </row>
        <row r="12">
          <cell r="A12" t="str">
            <v>Dioxogen Intensive Care</v>
          </cell>
        </row>
        <row r="13">
          <cell r="A13" t="str">
            <v>Dioxogen Jabón Líquido</v>
          </cell>
        </row>
        <row r="14">
          <cell r="A14" t="str">
            <v>Dioxogen Loción</v>
          </cell>
        </row>
        <row r="15">
          <cell r="A15" t="str">
            <v>Dioxogen Med</v>
          </cell>
        </row>
        <row r="16">
          <cell r="A16" t="str">
            <v>Fabis</v>
          </cell>
        </row>
        <row r="17">
          <cell r="A17" t="str">
            <v>L-Bar</v>
          </cell>
        </row>
        <row r="18">
          <cell r="A18" t="str">
            <v>OverSkin</v>
          </cell>
        </row>
        <row r="19">
          <cell r="A19" t="str">
            <v>Starkids</v>
          </cell>
        </row>
        <row r="20">
          <cell r="A20" t="str">
            <v>Vitenol</v>
          </cell>
        </row>
        <row r="21">
          <cell r="A21" t="str">
            <v>Wampole</v>
          </cell>
        </row>
        <row r="27">
          <cell r="A27" t="str">
            <v>Und</v>
          </cell>
        </row>
        <row r="28">
          <cell r="A28" t="str">
            <v>m Bs</v>
          </cell>
        </row>
        <row r="30">
          <cell r="A30" t="str">
            <v>Total</v>
          </cell>
        </row>
        <row r="31">
          <cell r="A31" t="str">
            <v>P&amp;B</v>
          </cell>
        </row>
        <row r="32">
          <cell r="A32" t="str">
            <v>LP</v>
          </cell>
        </row>
      </sheetData>
      <sheetData sheetId="9">
        <row r="18">
          <cell r="A18" t="str">
            <v>Total</v>
          </cell>
        </row>
        <row r="20">
          <cell r="A20" t="str">
            <v>Adel</v>
          </cell>
        </row>
        <row r="21">
          <cell r="A21" t="str">
            <v>Bengay</v>
          </cell>
        </row>
        <row r="22">
          <cell r="A22" t="str">
            <v>Búfalo</v>
          </cell>
        </row>
        <row r="23">
          <cell r="A23" t="str">
            <v>Cali</v>
          </cell>
        </row>
        <row r="24">
          <cell r="A24" t="str">
            <v>Dencofen</v>
          </cell>
        </row>
        <row r="25">
          <cell r="A25" t="str">
            <v>Dencorub</v>
          </cell>
        </row>
        <row r="26">
          <cell r="A26" t="str">
            <v>Dencorub Ice</v>
          </cell>
        </row>
        <row r="27">
          <cell r="A27" t="str">
            <v>Dioxogen Antibacterial</v>
          </cell>
        </row>
        <row r="28">
          <cell r="A28" t="str">
            <v>Dioxogen Desodorante</v>
          </cell>
        </row>
        <row r="29">
          <cell r="A29" t="str">
            <v>Dioxogen Intensive Care</v>
          </cell>
        </row>
        <row r="30">
          <cell r="A30" t="str">
            <v>Dioxogen Jabón Líquido</v>
          </cell>
        </row>
        <row r="31">
          <cell r="A31" t="str">
            <v>Dioxogen Loción</v>
          </cell>
        </row>
        <row r="32">
          <cell r="A32" t="str">
            <v>Dioxogen Med</v>
          </cell>
        </row>
        <row r="33">
          <cell r="A33" t="str">
            <v>Fabis</v>
          </cell>
        </row>
        <row r="34">
          <cell r="A34" t="str">
            <v>L-Bar</v>
          </cell>
        </row>
        <row r="35">
          <cell r="A35" t="str">
            <v>OverSkin</v>
          </cell>
        </row>
        <row r="36">
          <cell r="A36" t="str">
            <v>Starkids</v>
          </cell>
        </row>
        <row r="37">
          <cell r="A37" t="str">
            <v>Vitenol</v>
          </cell>
        </row>
        <row r="38">
          <cell r="A38" t="str">
            <v>Wampole</v>
          </cell>
        </row>
        <row r="40">
          <cell r="A40" t="str">
            <v>Total</v>
          </cell>
        </row>
        <row r="42">
          <cell r="A42" t="str">
            <v>ADEL UGUENTO 50X48</v>
          </cell>
        </row>
        <row r="43">
          <cell r="A43" t="str">
            <v>BUFALO BRILL BLANCO 60X24</v>
          </cell>
        </row>
        <row r="44">
          <cell r="A44" t="str">
            <v>BUFALO BRILL MARRON 60X24</v>
          </cell>
        </row>
        <row r="45">
          <cell r="A45" t="str">
            <v>BUFALO BRILL NEGRO 60X24</v>
          </cell>
        </row>
        <row r="46">
          <cell r="A46" t="str">
            <v>BUFALO CREMA VINOTINTO 36X12</v>
          </cell>
        </row>
        <row r="47">
          <cell r="A47" t="str">
            <v>BUFALO PROTEXOL 72X72</v>
          </cell>
        </row>
        <row r="48">
          <cell r="A48" t="str">
            <v>CALI GANCHOS 10X144</v>
          </cell>
        </row>
        <row r="49">
          <cell r="A49" t="str">
            <v>CALI GANCHOS 10X24</v>
          </cell>
        </row>
        <row r="50">
          <cell r="A50" t="str">
            <v>DENCORUB ICE (80X24)</v>
          </cell>
        </row>
        <row r="51">
          <cell r="A51" t="str">
            <v>DENCORUB ICE(40X24)</v>
          </cell>
        </row>
        <row r="52">
          <cell r="A52" t="str">
            <v>DENCORUB ICE ARNICA 90X48</v>
          </cell>
        </row>
        <row r="53">
          <cell r="A53" t="str">
            <v>DIOX.GEL ANTIBACTERIAL 110X12</v>
          </cell>
        </row>
        <row r="54">
          <cell r="A54" t="str">
            <v>DIOX.GEL ANTIBACTERIAL 220X12</v>
          </cell>
        </row>
        <row r="55">
          <cell r="A55" t="str">
            <v>DIOX DES AER TAL(NAC) 175X12</v>
          </cell>
        </row>
        <row r="56">
          <cell r="A56" t="str">
            <v>DIOX DES AERO BICAR(NAC)175X12</v>
          </cell>
        </row>
        <row r="57">
          <cell r="A57" t="str">
            <v>DIOX DES AERO ORIG(NAC)175X12</v>
          </cell>
        </row>
        <row r="58">
          <cell r="A58" t="str">
            <v>DIOX.ROLL ALOE 90X36</v>
          </cell>
        </row>
        <row r="59">
          <cell r="A59" t="str">
            <v>DIOX.ROLL BICARBONATO 90X36</v>
          </cell>
        </row>
        <row r="60">
          <cell r="A60" t="str">
            <v>DIOX.ROLL ORIG 90X36</v>
          </cell>
        </row>
        <row r="61">
          <cell r="A61" t="str">
            <v>DIOX.ROLL TALCO 90X36</v>
          </cell>
        </row>
        <row r="62">
          <cell r="A62" t="str">
            <v>DIOX INTEN C GEL LIMP ANT HIP 280X12</v>
          </cell>
        </row>
        <row r="63">
          <cell r="A63" t="str">
            <v>DIOX.JAB LIQ.ALGODÓN 230X24</v>
          </cell>
        </row>
        <row r="64">
          <cell r="A64" t="str">
            <v>DIOX.JAB LIQ.ALOE VERA 230X24</v>
          </cell>
        </row>
        <row r="65">
          <cell r="A65" t="str">
            <v>DIOX.JAB LIQ.EXTRA.PROTE230X24</v>
          </cell>
        </row>
        <row r="66">
          <cell r="A66" t="str">
            <v xml:space="preserve">DIOX.LOCION ACEITE DE COCO 260X12 </v>
          </cell>
        </row>
        <row r="67">
          <cell r="A67" t="str">
            <v xml:space="preserve">DIOX.LOCION ALMENDRAS 260X12  </v>
          </cell>
        </row>
        <row r="68">
          <cell r="A68" t="str">
            <v xml:space="preserve">DIOX.LOCION ALOE VERA 260X12  </v>
          </cell>
        </row>
        <row r="69">
          <cell r="A69" t="str">
            <v>DIOX. GEL ANTIBACTERIAL  Q10.110X12</v>
          </cell>
        </row>
        <row r="70">
          <cell r="A70" t="str">
            <v>DIOXOGEN SOLUCION 115X24</v>
          </cell>
        </row>
        <row r="71">
          <cell r="A71" t="str">
            <v>DIOXOGEN SOLUCION 230X24</v>
          </cell>
        </row>
        <row r="72">
          <cell r="A72" t="str">
            <v>DIOXOGEN SOLUCION 460X12</v>
          </cell>
        </row>
        <row r="73">
          <cell r="A73" t="str">
            <v>DIOXOGEN BLOQUEADOR SOLAR 80G</v>
          </cell>
        </row>
        <row r="74">
          <cell r="A74" t="str">
            <v>DIOXOGEN GEL AFTERSUN 250G</v>
          </cell>
        </row>
        <row r="75">
          <cell r="A75" t="str">
            <v>DIOXOGEN PROTECTOR SOLAR 250G</v>
          </cell>
        </row>
        <row r="76">
          <cell r="A76" t="str">
            <v>DIOXOGEN PROTECTOR SOLAR CON CITRONELA 250G</v>
          </cell>
        </row>
        <row r="77">
          <cell r="A77" t="str">
            <v>FABIS (DETERG COCIN) 1000ML 40%</v>
          </cell>
        </row>
        <row r="78">
          <cell r="A78" t="str">
            <v>FABIS (DETERG COCIN) 750ML 60%</v>
          </cell>
        </row>
        <row r="79">
          <cell r="A79" t="str">
            <v>FABIS DESINFECTANTE 500ML</v>
          </cell>
        </row>
        <row r="80">
          <cell r="A80" t="str">
            <v>FABIS LIM VIDRIO 500X12</v>
          </cell>
        </row>
        <row r="81">
          <cell r="A81" t="str">
            <v>FABIS LIMP MULT FLORAL(PIS)490X12</v>
          </cell>
        </row>
        <row r="82">
          <cell r="A82" t="str">
            <v>FABISDESENGLIMON (PIS) 950X12</v>
          </cell>
        </row>
        <row r="83">
          <cell r="A83" t="str">
            <v>FABISDESENGLIMON (REP) 950X12</v>
          </cell>
        </row>
        <row r="84">
          <cell r="A84" t="str">
            <v>FABLIMPFRESCOAROMA(PIS)490X12</v>
          </cell>
        </row>
        <row r="85">
          <cell r="A85" t="str">
            <v>FABLIMPFRESCOAROMA(REP)490X12</v>
          </cell>
        </row>
        <row r="86">
          <cell r="A86" t="str">
            <v>FABLIMPMULTFLORAL(REP)490X12</v>
          </cell>
        </row>
        <row r="87">
          <cell r="A87" t="str">
            <v>L-BAR DET LIQ QUITAMANCHAS 200ml 30%</v>
          </cell>
        </row>
        <row r="88">
          <cell r="A88" t="str">
            <v>L-BAR DET LIQ QUITAMANCHAS 450x8 30%</v>
          </cell>
        </row>
        <row r="89">
          <cell r="A89" t="str">
            <v>L-BAR DET LIQ QUITAMANCHAS 900mlX8 40%</v>
          </cell>
        </row>
        <row r="90">
          <cell r="A90" t="str">
            <v>L-BAR DET LIQ ROPA DEL 1000x8</v>
          </cell>
        </row>
        <row r="91">
          <cell r="A91" t="str">
            <v>L-BAR DET LIQ TTROPA 1000X8</v>
          </cell>
        </row>
        <row r="92">
          <cell r="A92" t="str">
            <v>OVERSKIN ANTI CREMA TUBO 50X12</v>
          </cell>
        </row>
        <row r="93">
          <cell r="A93" t="str">
            <v>OVERSKIN CREMA HUM 250X12</v>
          </cell>
        </row>
        <row r="94">
          <cell r="A94" t="str">
            <v>OVERSKIN SHAMPOO 2 EN 1</v>
          </cell>
        </row>
        <row r="95">
          <cell r="A95" t="str">
            <v>OVERSKIN TUBO PANALIT10% 50X12</v>
          </cell>
        </row>
        <row r="96">
          <cell r="A96" t="str">
            <v>STARKIDS CREMA 250X12</v>
          </cell>
        </row>
        <row r="97">
          <cell r="A97" t="str">
            <v>VITENOL CREMA 15X24</v>
          </cell>
        </row>
        <row r="98">
          <cell r="A98" t="str">
            <v>WAMPOLE EMULS FRESA 240X36</v>
          </cell>
        </row>
        <row r="99">
          <cell r="A99" t="str">
            <v>WAMPOLE EMULS FRESA 360X24</v>
          </cell>
        </row>
        <row r="100">
          <cell r="A100" t="str">
            <v>WAMPOLE EMULS NARANJA 240X36</v>
          </cell>
        </row>
        <row r="101">
          <cell r="A101" t="str">
            <v>WAMPOLE EMULS NARANJA 360X24</v>
          </cell>
        </row>
        <row r="102">
          <cell r="A102" t="str">
            <v>WAMPOLE EMULS TUT FRUTI 240X36</v>
          </cell>
        </row>
        <row r="103">
          <cell r="A103" t="str">
            <v>WAMPOLE EMULS TUT FRUTI 360X24</v>
          </cell>
        </row>
        <row r="104">
          <cell r="A104" t="str">
            <v>WAMPOLE MERENGADA AVENA PTFAMILIA 400g</v>
          </cell>
        </row>
        <row r="105">
          <cell r="A105" t="str">
            <v>WAMPOLE MERENGADA AVENA PTFAMILIA 900g</v>
          </cell>
        </row>
        <row r="107">
          <cell r="A107" t="str">
            <v>BENGAY CREMA 40X48 (E)</v>
          </cell>
        </row>
        <row r="108">
          <cell r="A108" t="str">
            <v>DENCOFEN 1,16%C-GEL 20X48 (E)</v>
          </cell>
        </row>
        <row r="109">
          <cell r="A109" t="str">
            <v>DENCOFEN 1,16%C-GEL 40X48 (E)</v>
          </cell>
        </row>
        <row r="110">
          <cell r="A110" t="str">
            <v>DENCOFEN 1,16%C-GEL 80X48 (E)</v>
          </cell>
        </row>
        <row r="111">
          <cell r="A111" t="str">
            <v>DENCORUB CREMA 20X48 (E)</v>
          </cell>
        </row>
        <row r="112">
          <cell r="A112" t="str">
            <v>DENCORUB CREMA 40X48 (E)</v>
          </cell>
        </row>
        <row r="113">
          <cell r="A113" t="str">
            <v>DENCORUB CREMA 80X48 (E)</v>
          </cell>
        </row>
        <row r="114">
          <cell r="A114" t="str">
            <v>DENCORUB GEL 40X48 (E)</v>
          </cell>
        </row>
        <row r="115">
          <cell r="A115" t="str">
            <v>DENCORUB GEL 80X48 (E)</v>
          </cell>
        </row>
        <row r="116">
          <cell r="A116" t="str">
            <v>DENCORUB AIR 75X24 (E)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"/>
      <sheetName val="POTENCIAL X ZONA"/>
      <sheetName val="Hoja3"/>
    </sheetNames>
    <sheetDataSet>
      <sheetData sheetId="0" refreshError="1"/>
      <sheetData sheetId="1" refreshError="1">
        <row r="4">
          <cell r="B4" t="str">
            <v>NUEVA RUTA</v>
          </cell>
          <cell r="C4" t="str">
            <v>Nombre corto</v>
          </cell>
          <cell r="D4" t="str">
            <v>Nombre de cliente de maestro de cliente</v>
          </cell>
          <cell r="E4" t="str">
            <v>Suma de MAX</v>
          </cell>
          <cell r="F4" t="str">
            <v>Peso</v>
          </cell>
          <cell r="G4" t="str">
            <v>AC</v>
          </cell>
        </row>
        <row r="5">
          <cell r="B5">
            <v>30</v>
          </cell>
          <cell r="E5">
            <v>126260</v>
          </cell>
          <cell r="F5">
            <v>0.19175306894514499</v>
          </cell>
          <cell r="G5" t="str">
            <v>C</v>
          </cell>
        </row>
        <row r="6">
          <cell r="B6">
            <v>11</v>
          </cell>
          <cell r="E6">
            <v>15916</v>
          </cell>
          <cell r="F6">
            <v>2.41718821901706E-2</v>
          </cell>
          <cell r="G6" t="str">
            <v>B</v>
          </cell>
        </row>
        <row r="7">
          <cell r="B7">
            <v>62</v>
          </cell>
          <cell r="E7">
            <v>60677.666666666701</v>
          </cell>
          <cell r="F7">
            <v>9.2152136858576705E-2</v>
          </cell>
          <cell r="G7" t="str">
            <v>S</v>
          </cell>
        </row>
        <row r="8">
          <cell r="B8">
            <v>21</v>
          </cell>
          <cell r="E8">
            <v>42908</v>
          </cell>
          <cell r="F8">
            <v>6.5165061637084604E-2</v>
          </cell>
          <cell r="G8" t="str">
            <v>S</v>
          </cell>
        </row>
        <row r="9">
          <cell r="B9">
            <v>12</v>
          </cell>
          <cell r="E9">
            <v>39804</v>
          </cell>
          <cell r="F9">
            <v>6.0450967497961097E-2</v>
          </cell>
          <cell r="G9" t="str">
            <v>P</v>
          </cell>
        </row>
        <row r="10">
          <cell r="B10">
            <v>20</v>
          </cell>
          <cell r="E10">
            <v>26858</v>
          </cell>
          <cell r="F10">
            <v>4.0789671516938998E-2</v>
          </cell>
          <cell r="G10" t="str">
            <v>P</v>
          </cell>
        </row>
        <row r="11">
          <cell r="B11">
            <v>52</v>
          </cell>
          <cell r="E11">
            <v>54260</v>
          </cell>
          <cell r="F11">
            <v>8.2405524480940906E-2</v>
          </cell>
          <cell r="G11" t="str">
            <v>S</v>
          </cell>
        </row>
        <row r="12">
          <cell r="B12">
            <v>23</v>
          </cell>
          <cell r="E12">
            <v>52948</v>
          </cell>
          <cell r="F12">
            <v>8.0412969226259803E-2</v>
          </cell>
          <cell r="G12" t="str">
            <v>S</v>
          </cell>
        </row>
        <row r="13">
          <cell r="B13">
            <v>60</v>
          </cell>
          <cell r="E13">
            <v>45212</v>
          </cell>
          <cell r="F13">
            <v>6.8664183059939196E-2</v>
          </cell>
          <cell r="G13" t="str">
            <v>S</v>
          </cell>
        </row>
        <row r="14">
          <cell r="B14">
            <v>61</v>
          </cell>
          <cell r="E14">
            <v>38761.666666666701</v>
          </cell>
          <cell r="F14">
            <v>5.8867959296389001E-2</v>
          </cell>
          <cell r="G14" t="str">
            <v>P</v>
          </cell>
        </row>
        <row r="15">
          <cell r="B15">
            <v>51</v>
          </cell>
          <cell r="E15">
            <v>34343.333333333299</v>
          </cell>
          <cell r="F15">
            <v>5.2157766232162103E-2</v>
          </cell>
          <cell r="G15" t="str">
            <v>P</v>
          </cell>
        </row>
        <row r="16">
          <cell r="B16">
            <v>50</v>
          </cell>
          <cell r="E16">
            <v>25572</v>
          </cell>
          <cell r="F16">
            <v>3.8836602875536697E-2</v>
          </cell>
          <cell r="G16" t="str">
            <v>B</v>
          </cell>
        </row>
        <row r="17">
          <cell r="B17">
            <v>10</v>
          </cell>
          <cell r="E17">
            <v>24027</v>
          </cell>
          <cell r="F17">
            <v>3.6490186817242302E-2</v>
          </cell>
          <cell r="G17" t="str">
            <v>B</v>
          </cell>
        </row>
        <row r="18">
          <cell r="B18">
            <v>22</v>
          </cell>
          <cell r="E18">
            <v>23080</v>
          </cell>
          <cell r="F18">
            <v>3.5051962864358903E-2</v>
          </cell>
          <cell r="G18" t="str">
            <v>B</v>
          </cell>
        </row>
        <row r="19">
          <cell r="B19">
            <v>53</v>
          </cell>
          <cell r="E19">
            <v>19060</v>
          </cell>
          <cell r="F19">
            <v>2.8946724965107501E-2</v>
          </cell>
          <cell r="G19" t="str">
            <v>B</v>
          </cell>
        </row>
        <row r="20">
          <cell r="B20">
            <v>54</v>
          </cell>
          <cell r="E20">
            <v>16352</v>
          </cell>
          <cell r="F20">
            <v>2.4834042320537101E-2</v>
          </cell>
          <cell r="G20" t="str">
            <v>B</v>
          </cell>
        </row>
        <row r="21">
          <cell r="B21">
            <v>55</v>
          </cell>
          <cell r="E21">
            <v>12411.333333333299</v>
          </cell>
          <cell r="F21">
            <v>1.8849289215649101E-2</v>
          </cell>
          <cell r="G21" t="str">
            <v>B</v>
          </cell>
        </row>
      </sheetData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3" displayName="Tabla3" ref="A1:V853" totalsRowShown="0">
  <autoFilter ref="A1:V853" xr:uid="{00000000-0009-0000-0100-000003000000}"/>
  <tableColumns count="22">
    <tableColumn id="1" xr3:uid="{00000000-0010-0000-0000-000001000000}" name="Número de cliente" dataDxfId="484"/>
    <tableColumn id="2" xr3:uid="{00000000-0010-0000-0000-000002000000}" name="Nombre de cliente de maestro de cliente" dataDxfId="483"/>
    <tableColumn id="3" xr3:uid="{00000000-0010-0000-0000-000003000000}" name="ID ASESOR ANTERIOR" dataDxfId="482"/>
    <tableColumn id="4" xr3:uid="{00000000-0010-0000-0000-000004000000}" name="NUEVA RUTA" dataDxfId="481"/>
    <tableColumn id="5" xr3:uid="{00000000-0010-0000-0000-000005000000}" name="NUEVO ASESOR" dataDxfId="480">
      <calculatedColumnFormula>VLOOKUP($D2,'ESTRUCTURA P&amp;B - LP'!$A$1:$F$31,5,0)</calculatedColumnFormula>
    </tableColumn>
    <tableColumn id="6" xr3:uid="{00000000-0010-0000-0000-000006000000}" name="NUEVO GERENTE" dataDxfId="479">
      <calculatedColumnFormula>VLOOKUP($D2,'ESTRUCTURA P&amp;B - LP'!$A$1:$F$31,6,0)</calculatedColumnFormula>
    </tableColumn>
    <tableColumn id="7" xr3:uid="{00000000-0010-0000-0000-000007000000}" name="Estado o provincia" dataDxfId="478"/>
    <tableColumn id="8" xr3:uid="{00000000-0010-0000-0000-000008000000}" name="REGIÓN" dataDxfId="477"/>
    <tableColumn id="9" xr3:uid="{00000000-0010-0000-0000-000009000000}" name="NOMBRE CORTO">
      <calculatedColumnFormula>VLOOKUP($A2,Clientes!$A$1:$C$1999,3,0)</calculatedColumnFormula>
    </tableColumn>
    <tableColumn id="10" xr3:uid="{00000000-0010-0000-0000-00000A000000}" name="ZONA COBRANZA" dataDxfId="476"/>
    <tableColumn id="11" xr3:uid="{00000000-0010-0000-0000-00000B000000}" name="ASESOR COBRANZA" dataDxfId="475">
      <calculatedColumnFormula>VLOOKUP($J2,'ESTRUCTURA P&amp;B - LP'!$A$1:$F$40,5,0)</calculatedColumnFormula>
    </tableColumn>
    <tableColumn id="12" xr3:uid="{00000000-0010-0000-0000-00000C000000}" name="POTENCIAL ZONA" dataDxfId="474">
      <calculatedColumnFormula>IFERROR(VLOOKUP($J2,'[2]POTENCIAL X ZONA'!$B$4:$G$21,6,0),0)</calculatedColumnFormula>
    </tableColumn>
    <tableColumn id="13" xr3:uid="{00000000-0010-0000-0000-00000D000000}" name="CONVENIO" dataDxfId="473">
      <calculatedColumnFormula>IFERROR(VLOOKUP($A2,'Convenio Clientes'!$D:$F,3,0),"SN CNV")</calculatedColumnFormula>
    </tableColumn>
    <tableColumn id="14" xr3:uid="{00000000-0010-0000-0000-00000E000000}" name="Clase de cliente" dataDxfId="472"/>
    <tableColumn id="15" xr3:uid="{00000000-0010-0000-0000-00000F000000}" name="Días crédito" dataDxfId="471"/>
    <tableColumn id="16" xr3:uid="{00000000-0010-0000-0000-000010000000}" name="FRECUENCIA"/>
    <tableColumn id="17" xr3:uid="{00000000-0010-0000-0000-000011000000}" name="APTO" dataDxfId="470"/>
    <tableColumn id="18" xr3:uid="{00000000-0010-0000-0000-000012000000}" name="Desc Clase de Cliente">
      <calculatedColumnFormula>VLOOKUP($N2,Tabla2[#All],3,0)</calculatedColumnFormula>
    </tableColumn>
    <tableColumn id="19" xr3:uid="{00000000-0010-0000-0000-000013000000}" name="Dirección 1"/>
    <tableColumn id="20" xr3:uid="{00000000-0010-0000-0000-000014000000}" name="Dirección 2"/>
    <tableColumn id="21" xr3:uid="{00000000-0010-0000-0000-000015000000}" name="Ciudad" dataDxfId="469"/>
    <tableColumn id="22" xr3:uid="{00000000-0010-0000-0000-000016000000}" name="Observacion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4" displayName="Tabla4" ref="A1:O290" totalsRowShown="0" headerRowDxfId="468">
  <autoFilter ref="A1:O290" xr:uid="{00000000-0009-0000-0100-000004000000}"/>
  <tableColumns count="15">
    <tableColumn id="1" xr3:uid="{00000000-0010-0000-0100-000001000000}" name="Número de artículo" dataDxfId="467"/>
    <tableColumn id="2" xr3:uid="{00000000-0010-0000-0100-000002000000}" name="Descripción artículo"/>
    <tableColumn id="3" xr3:uid="{00000000-0010-0000-0100-000003000000}" name="MARCA"/>
    <tableColumn id="4" xr3:uid="{00000000-0010-0000-0100-000004000000}" name="ORIGEN"/>
    <tableColumn id="5" xr3:uid="{00000000-0010-0000-0100-000005000000}" name="FAMILIA"/>
    <tableColumn id="6" xr3:uid="{00000000-0010-0000-0100-000006000000}" name="U de M" dataDxfId="466"/>
    <tableColumn id="7" xr3:uid="{00000000-0010-0000-0100-000007000000}" name="SUB - MARCA"/>
    <tableColumn id="8" xr3:uid="{00000000-0010-0000-0100-000008000000}" name="COMPAÑÍA"/>
    <tableColumn id="9" xr3:uid="{00000000-0010-0000-0100-000009000000}" name="ESTATUS" dataDxfId="465"/>
    <tableColumn id="10" xr3:uid="{00000000-0010-0000-0100-00000A000000}" name="PROVEEDOR"/>
    <tableColumn id="13" xr3:uid="{00000000-0010-0000-0100-00000D000000}" name="EAN13" dataDxfId="464"/>
    <tableColumn id="15" xr3:uid="{00000000-0010-0000-0100-00000F000000}" name="NOMBRE CORTO" dataDxfId="463"/>
    <tableColumn id="11" xr3:uid="{00000000-0010-0000-0100-00000B000000}" name="Contenido"/>
    <tableColumn id="12" xr3:uid="{00000000-0010-0000-0100-00000C000000}" name="Peso"/>
    <tableColumn id="14" xr3:uid="{00000000-0010-0000-0100-00000E000000}" name="Empaqu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a1" displayName="Tabla1" ref="A1:P31" totalsRowShown="0">
  <autoFilter ref="A1:P31" xr:uid="{00000000-0009-0000-0100-000001000000}"/>
  <tableColumns count="16">
    <tableColumn id="1" xr3:uid="{00000000-0010-0000-0200-000001000000}" name="ID DE VENDEDOR" dataDxfId="462"/>
    <tableColumn id="2" xr3:uid="{00000000-0010-0000-0200-000002000000}" name="CATEGORÍA" dataDxfId="461"/>
    <tableColumn id="3" xr3:uid="{00000000-0010-0000-0200-000003000000}" name="SUBCATEGORÍA" dataDxfId="460"/>
    <tableColumn id="4" xr3:uid="{00000000-0010-0000-0200-000004000000}" name="ID DE TERRITORIO" dataDxfId="459"/>
    <tableColumn id="5" xr3:uid="{00000000-0010-0000-0200-000005000000}" name="ASESOR COMERCIAL" dataDxfId="458"/>
    <tableColumn id="6" xr3:uid="{00000000-0010-0000-0200-000006000000}" name="GERENTE DE DISTRITO" dataDxfId="457">
      <calculatedColumnFormula>+E2</calculatedColumnFormula>
    </tableColumn>
    <tableColumn id="7" xr3:uid="{00000000-0010-0000-0200-000007000000}" name="COMPAÑÍA" dataDxfId="456"/>
    <tableColumn id="8" xr3:uid="{00000000-0010-0000-0200-000008000000}" name="CLIENTES CODIF" dataDxfId="455"/>
    <tableColumn id="9" xr3:uid="{00000000-0010-0000-0200-000009000000}" name="VISITAS REALES" dataDxfId="454"/>
    <tableColumn id="10" xr3:uid="{00000000-0010-0000-0200-00000A000000}" name="UBICACIÓN FÍSICA" dataDxfId="453"/>
    <tableColumn id="11" xr3:uid="{00000000-0010-0000-0200-00000B000000}" name="CUBRE GEOGRÁFICAMENTE" dataDxfId="452"/>
    <tableColumn id="12" xr3:uid="{00000000-0010-0000-0200-00000C000000}" name="ATIENDE" dataDxfId="451"/>
    <tableColumn id="13" xr3:uid="{00000000-0010-0000-0200-00000D000000}" name="TELÉFONO" dataDxfId="450"/>
    <tableColumn id="14" xr3:uid="{00000000-0010-0000-0200-00000E000000}" name="POTENCIAL ZONA" dataDxfId="449"/>
    <tableColumn id="15" xr3:uid="{00000000-0010-0000-0200-00000F000000}" name="AB POT ZONA" dataDxfId="448"/>
    <tableColumn id="17" xr3:uid="{00000000-0010-0000-0200-000011000000}" name="PICTURE" dataDxfId="4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a2" displayName="Tabla2" ref="B2:D21" totalsRowShown="0">
  <autoFilter ref="B2:D21" xr:uid="{00000000-0009-0000-0100-000002000000}"/>
  <tableColumns count="3">
    <tableColumn id="1" xr3:uid="{00000000-0010-0000-0300-000001000000}" name="Clase de cliente" dataDxfId="446"/>
    <tableColumn id="2" xr3:uid="{00000000-0010-0000-0300-000002000000}" name="Clase de cliente2" dataDxfId="445"/>
    <tableColumn id="3" xr3:uid="{00000000-0010-0000-0300-000003000000}" name="Descripción" dataDxfId="44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almacen@drogueriabiogenetica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50"/>
  </sheetPr>
  <dimension ref="A1:L1052"/>
  <sheetViews>
    <sheetView showGridLines="0" tabSelected="1" zoomScale="85" zoomScaleNormal="85" workbookViewId="0">
      <pane ySplit="1" topLeftCell="A2" activePane="bottomLeft" state="frozen"/>
      <selection activeCell="L2" sqref="L2"/>
      <selection pane="bottomLeft" activeCell="B9" sqref="B9"/>
    </sheetView>
  </sheetViews>
  <sheetFormatPr baseColWidth="10" defaultColWidth="11" defaultRowHeight="15"/>
  <cols>
    <col min="1" max="1" width="12.42578125" customWidth="1"/>
    <col min="2" max="2" width="62.42578125" customWidth="1"/>
    <col min="3" max="3" width="20.85546875" customWidth="1"/>
    <col min="4" max="4" width="32.7109375" bestFit="1" customWidth="1"/>
    <col min="5" max="5" width="20.7109375" customWidth="1"/>
    <col min="6" max="6" width="15.28515625" style="16" customWidth="1"/>
    <col min="7" max="7" width="20" style="16" customWidth="1"/>
    <col min="8" max="8" width="14" customWidth="1"/>
    <col min="9" max="9" width="27.7109375" customWidth="1"/>
    <col min="10" max="10" width="12.5703125" customWidth="1"/>
    <col min="11" max="11" width="14.85546875" customWidth="1"/>
    <col min="14" max="14" width="1.85546875" customWidth="1"/>
    <col min="15" max="15" width="3" customWidth="1"/>
  </cols>
  <sheetData>
    <row r="1" spans="1:12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</row>
    <row r="2" spans="1:12">
      <c r="A2" t="s">
        <v>11</v>
      </c>
      <c r="B2" t="s">
        <v>12</v>
      </c>
      <c r="C2" t="s">
        <v>6225</v>
      </c>
      <c r="D2" t="str">
        <f>+VLOOKUP(A2,Tabla3[],18,0)</f>
        <v>CADENAS - SUPERMERCADOS</v>
      </c>
      <c r="E2" t="str">
        <f>+VLOOKUP(A2,Tabla3[],7,0)</f>
        <v>ARAGUA</v>
      </c>
      <c r="F2" s="16" t="s">
        <v>14</v>
      </c>
      <c r="G2" s="16">
        <v>20001</v>
      </c>
      <c r="I2" t="s">
        <v>15</v>
      </c>
      <c r="J2" t="s">
        <v>16</v>
      </c>
      <c r="L2" t="str">
        <f>+A2</f>
        <v>J317255208</v>
      </c>
    </row>
    <row r="3" spans="1:12">
      <c r="A3" t="s">
        <v>17</v>
      </c>
      <c r="B3" t="s">
        <v>18</v>
      </c>
      <c r="C3" t="s">
        <v>6040</v>
      </c>
      <c r="D3" t="e">
        <f>+VLOOKUP(A3,Tabla3[],18,0)</f>
        <v>#N/A</v>
      </c>
      <c r="E3" t="e">
        <f>+VLOOKUP(A3,Tabla3[],7,0)</f>
        <v>#N/A</v>
      </c>
      <c r="I3" t="s">
        <v>15</v>
      </c>
      <c r="J3">
        <v>0</v>
      </c>
      <c r="L3" t="str">
        <f t="shared" ref="L3:L66" si="0">+A3</f>
        <v>V170806634</v>
      </c>
    </row>
    <row r="4" spans="1:12">
      <c r="A4" t="s">
        <v>21</v>
      </c>
      <c r="B4" t="s">
        <v>22</v>
      </c>
      <c r="C4" t="s">
        <v>22</v>
      </c>
      <c r="D4" t="e">
        <f>+VLOOKUP(A4,Tabla3[],18,0)</f>
        <v>#N/A</v>
      </c>
      <c r="E4" t="e">
        <f>+VLOOKUP(A4,Tabla3[],7,0)</f>
        <v>#N/A</v>
      </c>
      <c r="I4" t="s">
        <v>15</v>
      </c>
      <c r="J4">
        <v>0</v>
      </c>
      <c r="L4" t="str">
        <f t="shared" si="0"/>
        <v>V235652923</v>
      </c>
    </row>
    <row r="5" spans="1:12">
      <c r="A5" t="s">
        <v>23</v>
      </c>
      <c r="B5" t="s">
        <v>24</v>
      </c>
      <c r="C5" t="s">
        <v>6226</v>
      </c>
      <c r="D5" t="str">
        <f>+VLOOKUP(A5,Tabla3[],18,0)</f>
        <v>DISTRIBUIDOR</v>
      </c>
      <c r="E5" t="str">
        <f>+VLOOKUP(A5,Tabla3[],7,0)</f>
        <v>FALCON</v>
      </c>
      <c r="F5" s="16" t="s">
        <v>26</v>
      </c>
      <c r="G5" s="16">
        <v>65001</v>
      </c>
      <c r="I5" t="s">
        <v>15</v>
      </c>
      <c r="J5" t="s">
        <v>27</v>
      </c>
      <c r="L5" t="str">
        <f t="shared" si="0"/>
        <v>J402835604</v>
      </c>
    </row>
    <row r="6" spans="1:12" ht="15" customHeight="1">
      <c r="A6" t="s">
        <v>28</v>
      </c>
      <c r="B6" t="s">
        <v>29</v>
      </c>
      <c r="C6" t="s">
        <v>30</v>
      </c>
      <c r="D6" t="str">
        <f>+VLOOKUP(A6,Tabla3[],18,0)</f>
        <v>DISTRIBUIDOR</v>
      </c>
      <c r="E6" t="str">
        <f>+VLOOKUP(A6,Tabla3[],7,0)</f>
        <v>ZULIA</v>
      </c>
      <c r="F6" s="16" t="s">
        <v>32</v>
      </c>
      <c r="G6" s="16">
        <v>64001</v>
      </c>
      <c r="I6" t="s">
        <v>25</v>
      </c>
      <c r="J6">
        <v>0</v>
      </c>
      <c r="L6" t="str">
        <f t="shared" si="0"/>
        <v>J402802218</v>
      </c>
    </row>
    <row r="7" spans="1:12" ht="15" customHeight="1">
      <c r="A7" t="s">
        <v>33</v>
      </c>
      <c r="B7" t="s">
        <v>34</v>
      </c>
      <c r="C7" t="s">
        <v>35</v>
      </c>
      <c r="D7" t="str">
        <f>+VLOOKUP(A7,Tabla3[],18,0)</f>
        <v>CADENAS - FARMACIAS</v>
      </c>
      <c r="E7" t="str">
        <f>+VLOOKUP(A7,Tabla3[],7,0)</f>
        <v>CARABOBO</v>
      </c>
      <c r="F7" s="16" t="s">
        <v>37</v>
      </c>
      <c r="G7" s="16">
        <v>11001</v>
      </c>
      <c r="I7" t="s">
        <v>36</v>
      </c>
      <c r="J7" t="s">
        <v>16</v>
      </c>
      <c r="L7" t="str">
        <f t="shared" si="0"/>
        <v>J312492031</v>
      </c>
    </row>
    <row r="8" spans="1:12">
      <c r="A8" t="s">
        <v>38</v>
      </c>
      <c r="B8" t="s">
        <v>39</v>
      </c>
      <c r="C8" t="s">
        <v>39</v>
      </c>
      <c r="D8" t="e">
        <f>+VLOOKUP(A8,Tabla3[],18,0)</f>
        <v>#N/A</v>
      </c>
      <c r="E8" t="e">
        <f>+VLOOKUP(A8,Tabla3[],7,0)</f>
        <v>#N/A</v>
      </c>
      <c r="I8" t="s">
        <v>19</v>
      </c>
      <c r="J8">
        <v>0</v>
      </c>
      <c r="L8" t="str">
        <f t="shared" si="0"/>
        <v>V195648545</v>
      </c>
    </row>
    <row r="9" spans="1:12">
      <c r="A9" t="s">
        <v>40</v>
      </c>
      <c r="B9" t="s">
        <v>41</v>
      </c>
      <c r="C9" t="s">
        <v>41</v>
      </c>
      <c r="D9" t="e">
        <f>+VLOOKUP(A9,Tabla3[],18,0)</f>
        <v>#N/A</v>
      </c>
      <c r="E9" t="e">
        <f>+VLOOKUP(A9,Tabla3[],7,0)</f>
        <v>#N/A</v>
      </c>
      <c r="I9" t="s">
        <v>19</v>
      </c>
      <c r="J9">
        <v>0</v>
      </c>
      <c r="L9" t="str">
        <f t="shared" si="0"/>
        <v>V206532960</v>
      </c>
    </row>
    <row r="10" spans="1:12">
      <c r="A10" t="s">
        <v>42</v>
      </c>
      <c r="B10" t="s">
        <v>43</v>
      </c>
      <c r="C10" t="s">
        <v>6227</v>
      </c>
      <c r="D10" t="str">
        <f>+VLOOKUP(A10,Tabla3[],18,0)</f>
        <v>DISTRIBUIDOR</v>
      </c>
      <c r="E10" t="str">
        <f>+VLOOKUP(A10,Tabla3[],7,0)</f>
        <v>MERIDA</v>
      </c>
      <c r="F10" s="16">
        <v>63</v>
      </c>
      <c r="G10" s="16">
        <v>63037</v>
      </c>
      <c r="I10" t="s">
        <v>15</v>
      </c>
      <c r="J10">
        <v>0</v>
      </c>
      <c r="L10" t="str">
        <f t="shared" si="0"/>
        <v>J298008040</v>
      </c>
    </row>
    <row r="11" spans="1:12">
      <c r="A11" t="s">
        <v>45</v>
      </c>
      <c r="B11" t="s">
        <v>46</v>
      </c>
      <c r="C11" t="s">
        <v>6041</v>
      </c>
      <c r="D11" t="e">
        <f>+VLOOKUP(A11,Tabla3[],18,0)</f>
        <v>#N/A</v>
      </c>
      <c r="E11" t="e">
        <f>+VLOOKUP(A11,Tabla3[],7,0)</f>
        <v>#N/A</v>
      </c>
      <c r="F11" s="16" t="s">
        <v>48</v>
      </c>
      <c r="G11" s="16">
        <v>51021</v>
      </c>
      <c r="I11" t="s">
        <v>15</v>
      </c>
      <c r="J11">
        <v>0</v>
      </c>
      <c r="L11" t="str">
        <f t="shared" si="0"/>
        <v>J303032338</v>
      </c>
    </row>
    <row r="12" spans="1:12">
      <c r="A12" t="s">
        <v>49</v>
      </c>
      <c r="B12" t="s">
        <v>50</v>
      </c>
      <c r="C12" t="s">
        <v>6042</v>
      </c>
      <c r="D12" t="e">
        <f>+VLOOKUP(A12,Tabla3[],18,0)</f>
        <v>#N/A</v>
      </c>
      <c r="E12" t="e">
        <f>+VLOOKUP(A12,Tabla3[],7,0)</f>
        <v>#N/A</v>
      </c>
      <c r="I12" t="s">
        <v>15</v>
      </c>
      <c r="J12">
        <v>0</v>
      </c>
      <c r="L12" t="str">
        <f t="shared" si="0"/>
        <v>J308597724</v>
      </c>
    </row>
    <row r="13" spans="1:12">
      <c r="A13" t="s">
        <v>52</v>
      </c>
      <c r="B13" t="s">
        <v>53</v>
      </c>
      <c r="C13" t="s">
        <v>6228</v>
      </c>
      <c r="D13" t="str">
        <f>+VLOOKUP(A13,Tabla3[],18,0)</f>
        <v>INSTITUCIONAL</v>
      </c>
      <c r="E13" t="str">
        <f>+VLOOKUP(A13,Tabla3[],7,0)</f>
        <v>DISTRITO CAPITAL</v>
      </c>
      <c r="F13" s="16">
        <v>10</v>
      </c>
      <c r="I13" t="s">
        <v>15</v>
      </c>
      <c r="J13">
        <v>0</v>
      </c>
      <c r="L13" t="str">
        <f t="shared" si="0"/>
        <v>J294462847</v>
      </c>
    </row>
    <row r="14" spans="1:12">
      <c r="A14" t="s">
        <v>56</v>
      </c>
      <c r="B14" t="s">
        <v>57</v>
      </c>
      <c r="C14" t="s">
        <v>6043</v>
      </c>
      <c r="D14" t="e">
        <f>+VLOOKUP(A14,Tabla3[],18,0)</f>
        <v>#N/A</v>
      </c>
      <c r="E14" t="e">
        <f>+VLOOKUP(A14,Tabla3[],7,0)</f>
        <v>#N/A</v>
      </c>
      <c r="I14" t="s">
        <v>15</v>
      </c>
      <c r="J14">
        <v>0</v>
      </c>
      <c r="L14" t="str">
        <f t="shared" si="0"/>
        <v>J302517079</v>
      </c>
    </row>
    <row r="15" spans="1:12">
      <c r="A15" t="s">
        <v>58</v>
      </c>
      <c r="B15" t="s">
        <v>59</v>
      </c>
      <c r="C15" t="s">
        <v>6229</v>
      </c>
      <c r="D15" t="str">
        <f>+VLOOKUP(A15,Tabla3[],18,0)</f>
        <v>INSTITUCIONAL</v>
      </c>
      <c r="E15" t="str">
        <f>+VLOOKUP(A15,Tabla3[],7,0)</f>
        <v>MIRANDA</v>
      </c>
      <c r="F15" s="16" t="s">
        <v>60</v>
      </c>
      <c r="G15" s="16">
        <v>95001</v>
      </c>
      <c r="I15" t="s">
        <v>15</v>
      </c>
      <c r="J15" t="s">
        <v>61</v>
      </c>
      <c r="L15" t="str">
        <f t="shared" si="0"/>
        <v>J404498923</v>
      </c>
    </row>
    <row r="16" spans="1:12">
      <c r="A16" t="s">
        <v>62</v>
      </c>
      <c r="B16" t="s">
        <v>63</v>
      </c>
      <c r="C16" t="s">
        <v>64</v>
      </c>
      <c r="D16" t="str">
        <f>+VLOOKUP(A16,Tabla3[],18,0)</f>
        <v>CADENAS - SUPERMERCADOS</v>
      </c>
      <c r="E16" t="str">
        <f>+VLOOKUP(A16,Tabla3[],7,0)</f>
        <v>ARAGUA</v>
      </c>
      <c r="F16" s="16">
        <v>12</v>
      </c>
      <c r="G16" s="16">
        <v>12025</v>
      </c>
      <c r="I16" t="s">
        <v>65</v>
      </c>
      <c r="J16" t="s">
        <v>16</v>
      </c>
      <c r="L16" t="str">
        <f t="shared" si="0"/>
        <v>J075245113</v>
      </c>
    </row>
    <row r="17" spans="1:12">
      <c r="A17" t="s">
        <v>66</v>
      </c>
      <c r="B17" t="s">
        <v>67</v>
      </c>
      <c r="C17" t="s">
        <v>6230</v>
      </c>
      <c r="D17" t="str">
        <f>+VLOOKUP(A17,Tabla3[],18,0)</f>
        <v>MAYORISTAS</v>
      </c>
      <c r="E17" t="str">
        <f>+VLOOKUP(A17,Tabla3[],7,0)</f>
        <v>DISTRITO CAPITAL</v>
      </c>
      <c r="F17" s="16">
        <v>58</v>
      </c>
      <c r="G17" s="16">
        <v>54018</v>
      </c>
      <c r="I17" t="s">
        <v>65</v>
      </c>
      <c r="J17" t="s">
        <v>61</v>
      </c>
      <c r="L17" t="str">
        <f t="shared" si="0"/>
        <v>J413118440</v>
      </c>
    </row>
    <row r="18" spans="1:12">
      <c r="A18" t="s">
        <v>68</v>
      </c>
      <c r="B18" t="s">
        <v>69</v>
      </c>
      <c r="C18" t="s">
        <v>6231</v>
      </c>
      <c r="D18" t="str">
        <f>+VLOOKUP(A18,Tabla3[],18,0)</f>
        <v>SUPERMERCADOS INDEPENDIENTES</v>
      </c>
      <c r="E18" t="str">
        <f>+VLOOKUP(A18,Tabla3[],7,0)</f>
        <v>TACHIRA</v>
      </c>
      <c r="F18" s="16" t="s">
        <v>71</v>
      </c>
      <c r="G18" s="16">
        <v>63029</v>
      </c>
      <c r="I18" t="s">
        <v>65</v>
      </c>
      <c r="J18">
        <v>0</v>
      </c>
      <c r="L18" t="str">
        <f t="shared" si="0"/>
        <v>J304983905</v>
      </c>
    </row>
    <row r="19" spans="1:12">
      <c r="A19" t="s">
        <v>72</v>
      </c>
      <c r="B19" t="s">
        <v>73</v>
      </c>
      <c r="C19" t="s">
        <v>74</v>
      </c>
      <c r="D19" t="str">
        <f>+VLOOKUP(A19,Tabla3[],18,0)</f>
        <v>CADENAS - SUPERMERCADOS</v>
      </c>
      <c r="E19" t="str">
        <f>+VLOOKUP(A19,Tabla3[],7,0)</f>
        <v>MIRANDA</v>
      </c>
      <c r="F19" s="16">
        <v>57</v>
      </c>
      <c r="G19" s="16">
        <v>50001</v>
      </c>
      <c r="I19" t="s">
        <v>65</v>
      </c>
      <c r="J19" t="s">
        <v>61</v>
      </c>
      <c r="L19" t="str">
        <f t="shared" si="0"/>
        <v>J000859400</v>
      </c>
    </row>
    <row r="20" spans="1:12">
      <c r="A20" t="s">
        <v>75</v>
      </c>
      <c r="B20" t="s">
        <v>76</v>
      </c>
      <c r="C20" t="s">
        <v>77</v>
      </c>
      <c r="D20" t="str">
        <f>+VLOOKUP(A20,Tabla3[],18,0)</f>
        <v>SUPERMERCADOS INDEPENDIENTES</v>
      </c>
      <c r="E20" t="str">
        <f>+VLOOKUP(A20,Tabla3[],7,0)</f>
        <v>MIRANDA</v>
      </c>
      <c r="F20" s="16">
        <v>57</v>
      </c>
      <c r="G20" s="16">
        <v>50026</v>
      </c>
      <c r="H20">
        <v>2019</v>
      </c>
      <c r="I20" t="s">
        <v>65</v>
      </c>
      <c r="J20" t="s">
        <v>61</v>
      </c>
      <c r="L20" t="str">
        <f t="shared" si="0"/>
        <v>J003720224</v>
      </c>
    </row>
    <row r="21" spans="1:12">
      <c r="A21" t="s">
        <v>78</v>
      </c>
      <c r="B21" t="s">
        <v>79</v>
      </c>
      <c r="C21" t="s">
        <v>6232</v>
      </c>
      <c r="D21" t="str">
        <f>+VLOOKUP(A21,Tabla3[],18,0)</f>
        <v>CADENAS - SUPERMERCADOS</v>
      </c>
      <c r="E21" t="str">
        <f>+VLOOKUP(A21,Tabla3[],7,0)</f>
        <v>MIRANDA</v>
      </c>
      <c r="F21" s="16" t="s">
        <v>80</v>
      </c>
      <c r="G21" s="16">
        <v>50002</v>
      </c>
      <c r="I21" t="s">
        <v>65</v>
      </c>
      <c r="J21" t="s">
        <v>61</v>
      </c>
      <c r="L21" t="str">
        <f t="shared" si="0"/>
        <v>J000811601</v>
      </c>
    </row>
    <row r="22" spans="1:12">
      <c r="A22" t="s">
        <v>81</v>
      </c>
      <c r="B22" t="s">
        <v>82</v>
      </c>
      <c r="C22" t="s">
        <v>6233</v>
      </c>
      <c r="D22" t="str">
        <f>+VLOOKUP(A22,Tabla3[],18,0)</f>
        <v>SUPERMERCADOS INDEPENDIENTES</v>
      </c>
      <c r="E22" t="str">
        <f>+VLOOKUP(A22,Tabla3[],7,0)</f>
        <v>MIRANDA</v>
      </c>
      <c r="F22" s="16">
        <v>57</v>
      </c>
      <c r="G22" s="16">
        <v>50003</v>
      </c>
      <c r="I22" t="s">
        <v>65</v>
      </c>
      <c r="J22" t="s">
        <v>61</v>
      </c>
      <c r="L22" t="str">
        <f t="shared" si="0"/>
        <v>J000537585</v>
      </c>
    </row>
    <row r="23" spans="1:12">
      <c r="A23" t="s">
        <v>83</v>
      </c>
      <c r="B23" t="s">
        <v>84</v>
      </c>
      <c r="C23" t="s">
        <v>6234</v>
      </c>
      <c r="D23" t="str">
        <f>+VLOOKUP(A23,Tabla3[],18,0)</f>
        <v>SUPERMERCADOS INDEPENDIENTES</v>
      </c>
      <c r="E23" t="str">
        <f>+VLOOKUP(A23,Tabla3[],7,0)</f>
        <v>MIRANDA</v>
      </c>
      <c r="F23" s="16">
        <v>57</v>
      </c>
      <c r="G23" s="16">
        <v>50004</v>
      </c>
      <c r="I23" t="s">
        <v>65</v>
      </c>
      <c r="J23" t="s">
        <v>61</v>
      </c>
      <c r="L23" t="str">
        <f t="shared" si="0"/>
        <v>J002099712</v>
      </c>
    </row>
    <row r="24" spans="1:12">
      <c r="A24" t="s">
        <v>85</v>
      </c>
      <c r="B24" t="s">
        <v>86</v>
      </c>
      <c r="C24" t="s">
        <v>6051</v>
      </c>
      <c r="D24" t="e">
        <f>+VLOOKUP(A24,Tabla3[],18,0)</f>
        <v>#N/A</v>
      </c>
      <c r="E24" t="e">
        <f>+VLOOKUP(A24,Tabla3[],7,0)</f>
        <v>#N/A</v>
      </c>
      <c r="I24" t="s">
        <v>65</v>
      </c>
      <c r="J24">
        <v>0</v>
      </c>
      <c r="L24" t="str">
        <f t="shared" si="0"/>
        <v>J314301870</v>
      </c>
    </row>
    <row r="25" spans="1:12">
      <c r="A25" t="s">
        <v>88</v>
      </c>
      <c r="B25" t="s">
        <v>89</v>
      </c>
      <c r="C25" t="s">
        <v>90</v>
      </c>
      <c r="D25" t="str">
        <f>+VLOOKUP(A25,Tabla3[],18,0)</f>
        <v>SUPERMERCADOS INDEPENDIENTES</v>
      </c>
      <c r="E25" t="str">
        <f>+VLOOKUP(A25,Tabla3[],7,0)</f>
        <v>MIRANDA</v>
      </c>
      <c r="F25" s="16">
        <v>10</v>
      </c>
      <c r="G25" s="16">
        <v>51001</v>
      </c>
      <c r="I25" t="s">
        <v>65</v>
      </c>
      <c r="J25">
        <v>0</v>
      </c>
      <c r="L25" t="str">
        <f t="shared" si="0"/>
        <v>J298782366</v>
      </c>
    </row>
    <row r="26" spans="1:12">
      <c r="A26" t="s">
        <v>91</v>
      </c>
      <c r="B26" t="s">
        <v>92</v>
      </c>
      <c r="C26" t="s">
        <v>6235</v>
      </c>
      <c r="D26" t="str">
        <f>+VLOOKUP(A26,Tabla3[],18,0)</f>
        <v>SUPERMERCADOS INDEPENDIENTES</v>
      </c>
      <c r="E26" t="str">
        <f>+VLOOKUP(A26,Tabla3[],7,0)</f>
        <v>MIRANDA</v>
      </c>
      <c r="F26" s="16" t="s">
        <v>80</v>
      </c>
      <c r="G26" s="16">
        <v>50005</v>
      </c>
      <c r="I26" t="s">
        <v>65</v>
      </c>
      <c r="J26">
        <v>0</v>
      </c>
      <c r="L26" t="str">
        <f t="shared" si="0"/>
        <v>J305113530</v>
      </c>
    </row>
    <row r="27" spans="1:12">
      <c r="A27" t="s">
        <v>93</v>
      </c>
      <c r="B27" t="s">
        <v>94</v>
      </c>
      <c r="C27" t="s">
        <v>95</v>
      </c>
      <c r="D27" t="str">
        <f>+VLOOKUP(A27,Tabla3[],18,0)</f>
        <v>CADENAS - SUPERMERCADOS</v>
      </c>
      <c r="E27" t="str">
        <f>+VLOOKUP(A27,Tabla3[],7,0)</f>
        <v>MIRANDA</v>
      </c>
      <c r="F27" s="16">
        <v>10</v>
      </c>
      <c r="G27" s="16">
        <v>10040</v>
      </c>
      <c r="I27" t="s">
        <v>65</v>
      </c>
      <c r="J27" t="s">
        <v>61</v>
      </c>
      <c r="L27" t="str">
        <f t="shared" si="0"/>
        <v>J306725024</v>
      </c>
    </row>
    <row r="28" spans="1:12">
      <c r="A28" t="s">
        <v>96</v>
      </c>
      <c r="B28" t="s">
        <v>97</v>
      </c>
      <c r="C28" t="s">
        <v>6236</v>
      </c>
      <c r="D28" t="str">
        <f>+VLOOKUP(A28,Tabla3[],18,0)</f>
        <v>SUPERMERCADOS INDEPENDIENTES</v>
      </c>
      <c r="E28" t="str">
        <f>+VLOOKUP(A28,Tabla3[],7,0)</f>
        <v>CARABOBO</v>
      </c>
      <c r="F28" s="16">
        <v>20</v>
      </c>
      <c r="G28" s="16">
        <v>20053</v>
      </c>
      <c r="I28" t="s">
        <v>65</v>
      </c>
      <c r="J28" t="s">
        <v>16</v>
      </c>
      <c r="L28" t="str">
        <f t="shared" si="0"/>
        <v>J407238035</v>
      </c>
    </row>
    <row r="29" spans="1:12">
      <c r="A29" t="s">
        <v>98</v>
      </c>
      <c r="B29" t="s">
        <v>99</v>
      </c>
      <c r="C29" t="s">
        <v>6236</v>
      </c>
      <c r="D29" t="str">
        <f>+VLOOKUP(A29,Tabla3[],18,0)</f>
        <v>SUPERMERCADOS INDEPENDIENTES</v>
      </c>
      <c r="E29" t="str">
        <f>+VLOOKUP(A29,Tabla3[],7,0)</f>
        <v>ARAGUA</v>
      </c>
      <c r="F29" s="16">
        <v>20</v>
      </c>
      <c r="G29" s="16">
        <v>20022</v>
      </c>
      <c r="I29" t="s">
        <v>65</v>
      </c>
      <c r="J29" t="s">
        <v>16</v>
      </c>
      <c r="L29" t="str">
        <f t="shared" si="0"/>
        <v>J316324311</v>
      </c>
    </row>
    <row r="30" spans="1:12">
      <c r="A30" t="s">
        <v>100</v>
      </c>
      <c r="B30" t="s">
        <v>101</v>
      </c>
      <c r="C30" t="s">
        <v>35</v>
      </c>
      <c r="D30" t="str">
        <f>+VLOOKUP(A30,Tabla3[],18,0)</f>
        <v>CADENAS - FARMACIAS</v>
      </c>
      <c r="E30" t="str">
        <f>+VLOOKUP(A30,Tabla3[],7,0)</f>
        <v>CARABOBO</v>
      </c>
      <c r="F30" s="16">
        <v>11</v>
      </c>
      <c r="G30" s="16">
        <v>11002</v>
      </c>
      <c r="I30" t="s">
        <v>65</v>
      </c>
      <c r="J30">
        <v>0</v>
      </c>
      <c r="L30" t="str">
        <f t="shared" si="0"/>
        <v>J310186839</v>
      </c>
    </row>
    <row r="31" spans="1:12">
      <c r="A31" t="s">
        <v>103</v>
      </c>
      <c r="B31" t="s">
        <v>104</v>
      </c>
      <c r="C31" t="s">
        <v>6237</v>
      </c>
      <c r="D31" t="str">
        <f>+VLOOKUP(A31,Tabla3[],18,0)</f>
        <v>INSTITUCIONAL</v>
      </c>
      <c r="E31" t="str">
        <f>+VLOOKUP(A31,Tabla3[],7,0)</f>
        <v>MIRANDA</v>
      </c>
      <c r="F31" s="16">
        <v>95</v>
      </c>
      <c r="G31" s="16">
        <v>95012</v>
      </c>
      <c r="I31" t="s">
        <v>15</v>
      </c>
      <c r="J31">
        <v>0</v>
      </c>
      <c r="L31" t="str">
        <f t="shared" si="0"/>
        <v>J316786110</v>
      </c>
    </row>
    <row r="32" spans="1:12">
      <c r="A32" t="s">
        <v>105</v>
      </c>
      <c r="B32" t="s">
        <v>106</v>
      </c>
      <c r="C32" t="s">
        <v>6044</v>
      </c>
      <c r="D32" t="e">
        <f>+VLOOKUP(A32,Tabla3[],18,0)</f>
        <v>#N/A</v>
      </c>
      <c r="E32" t="e">
        <f>+VLOOKUP(A32,Tabla3[],7,0)</f>
        <v>#N/A</v>
      </c>
      <c r="I32" t="s">
        <v>19</v>
      </c>
      <c r="J32">
        <v>0</v>
      </c>
      <c r="L32" t="str">
        <f t="shared" si="0"/>
        <v>V069096979</v>
      </c>
    </row>
    <row r="33" spans="1:12">
      <c r="A33" t="s">
        <v>107</v>
      </c>
      <c r="B33" t="s">
        <v>108</v>
      </c>
      <c r="C33" t="s">
        <v>6045</v>
      </c>
      <c r="D33" t="str">
        <f>+VLOOKUP(A33,Tabla3[],18,0)</f>
        <v>INSTITUCIONAL</v>
      </c>
      <c r="E33" t="str">
        <f>+VLOOKUP(A33,Tabla3[],7,0)</f>
        <v>DISTRITO CAPITAL</v>
      </c>
      <c r="F33" s="16">
        <v>63</v>
      </c>
      <c r="G33" s="16">
        <v>63032</v>
      </c>
      <c r="I33" t="s">
        <v>15</v>
      </c>
      <c r="J33">
        <v>0</v>
      </c>
      <c r="L33" t="str">
        <f t="shared" si="0"/>
        <v>G200001100</v>
      </c>
    </row>
    <row r="34" spans="1:12">
      <c r="A34" t="s">
        <v>109</v>
      </c>
      <c r="B34" t="s">
        <v>110</v>
      </c>
      <c r="C34" t="s">
        <v>6046</v>
      </c>
      <c r="D34" t="e">
        <f>+VLOOKUP(A34,Tabla3[],18,0)</f>
        <v>#N/A</v>
      </c>
      <c r="E34" t="e">
        <f>+VLOOKUP(A34,Tabla3[],7,0)</f>
        <v>#N/A</v>
      </c>
      <c r="F34" s="16">
        <v>11</v>
      </c>
      <c r="G34" s="16">
        <v>11051</v>
      </c>
      <c r="I34" t="s">
        <v>15</v>
      </c>
      <c r="J34">
        <v>0</v>
      </c>
      <c r="L34" t="str">
        <f t="shared" si="0"/>
        <v>G200051876</v>
      </c>
    </row>
    <row r="35" spans="1:12">
      <c r="A35" t="s">
        <v>111</v>
      </c>
      <c r="B35" t="s">
        <v>112</v>
      </c>
      <c r="C35" t="s">
        <v>35</v>
      </c>
      <c r="D35" t="str">
        <f>+VLOOKUP(A35,Tabla3[],18,0)</f>
        <v>CADENAS - FARMACIAS</v>
      </c>
      <c r="E35" t="str">
        <f>+VLOOKUP(A35,Tabla3[],7,0)</f>
        <v>BARINAS</v>
      </c>
      <c r="F35" s="16">
        <v>23</v>
      </c>
      <c r="G35" s="16">
        <v>23018</v>
      </c>
      <c r="I35" t="s">
        <v>36</v>
      </c>
      <c r="J35" t="s">
        <v>114</v>
      </c>
      <c r="L35" t="str">
        <f t="shared" si="0"/>
        <v>J314850890</v>
      </c>
    </row>
    <row r="36" spans="1:12">
      <c r="A36" t="s">
        <v>115</v>
      </c>
      <c r="B36" t="s">
        <v>116</v>
      </c>
      <c r="C36" t="s">
        <v>6047</v>
      </c>
      <c r="D36" t="e">
        <f>+VLOOKUP(A36,Tabla3[],18,0)</f>
        <v>#N/A</v>
      </c>
      <c r="E36" t="e">
        <f>+VLOOKUP(A36,Tabla3[],7,0)</f>
        <v>#N/A</v>
      </c>
      <c r="I36" t="s">
        <v>19</v>
      </c>
      <c r="J36">
        <v>0</v>
      </c>
      <c r="L36" t="str">
        <f t="shared" si="0"/>
        <v>V134733000</v>
      </c>
    </row>
    <row r="37" spans="1:12">
      <c r="A37" t="s">
        <v>117</v>
      </c>
      <c r="B37" t="s">
        <v>118</v>
      </c>
      <c r="C37" t="s">
        <v>6238</v>
      </c>
      <c r="D37" t="str">
        <f>+VLOOKUP(A37,Tabla3[],18,0)</f>
        <v>MAYORISTAS</v>
      </c>
      <c r="E37" t="str">
        <f>+VLOOKUP(A37,Tabla3[],7,0)</f>
        <v>ARAGUA</v>
      </c>
      <c r="F37" s="16">
        <v>60</v>
      </c>
      <c r="G37" s="16">
        <v>60001</v>
      </c>
      <c r="I37" t="s">
        <v>15</v>
      </c>
      <c r="J37" t="s">
        <v>16</v>
      </c>
      <c r="L37" t="str">
        <f t="shared" si="0"/>
        <v>J314527363</v>
      </c>
    </row>
    <row r="38" spans="1:12">
      <c r="A38" t="s">
        <v>119</v>
      </c>
      <c r="B38" t="s">
        <v>120</v>
      </c>
      <c r="C38" t="s">
        <v>6048</v>
      </c>
      <c r="D38" t="e">
        <f>+VLOOKUP(A38,Tabla3[],18,0)</f>
        <v>#N/A</v>
      </c>
      <c r="E38" t="e">
        <f>+VLOOKUP(A38,Tabla3[],7,0)</f>
        <v>#N/A</v>
      </c>
      <c r="F38" s="16">
        <v>10</v>
      </c>
      <c r="G38" s="16">
        <v>10033</v>
      </c>
      <c r="I38" t="s">
        <v>15</v>
      </c>
      <c r="J38">
        <v>0</v>
      </c>
      <c r="L38" t="str">
        <f t="shared" si="0"/>
        <v>J000723060</v>
      </c>
    </row>
    <row r="39" spans="1:12">
      <c r="A39" t="s">
        <v>122</v>
      </c>
      <c r="B39" t="s">
        <v>123</v>
      </c>
      <c r="C39" t="s">
        <v>6049</v>
      </c>
      <c r="D39" t="e">
        <f>+VLOOKUP(A39,Tabla3[],18,0)</f>
        <v>#N/A</v>
      </c>
      <c r="E39" t="e">
        <f>+VLOOKUP(A39,Tabla3[],7,0)</f>
        <v>#N/A</v>
      </c>
      <c r="I39" t="s">
        <v>19</v>
      </c>
      <c r="J39">
        <v>0</v>
      </c>
      <c r="L39" t="str">
        <f t="shared" si="0"/>
        <v>V193356156</v>
      </c>
    </row>
    <row r="40" spans="1:12">
      <c r="A40" t="s">
        <v>124</v>
      </c>
      <c r="B40" t="s">
        <v>125</v>
      </c>
      <c r="C40" t="s">
        <v>6239</v>
      </c>
      <c r="D40" t="str">
        <f>+VLOOKUP(A40,Tabla3[],18,0)</f>
        <v>DISTRIBUIDOR</v>
      </c>
      <c r="E40" t="str">
        <f>+VLOOKUP(A40,Tabla3[],7,0)</f>
        <v>ZULIA</v>
      </c>
      <c r="F40" s="16">
        <v>62</v>
      </c>
      <c r="H40">
        <v>2019</v>
      </c>
      <c r="I40" t="s">
        <v>25</v>
      </c>
      <c r="J40">
        <v>0</v>
      </c>
      <c r="L40" t="str">
        <f t="shared" si="0"/>
        <v>J410939648</v>
      </c>
    </row>
    <row r="41" spans="1:12">
      <c r="A41" t="s">
        <v>126</v>
      </c>
      <c r="B41" t="s">
        <v>127</v>
      </c>
      <c r="C41" t="s">
        <v>6240</v>
      </c>
      <c r="D41" t="str">
        <f>+VLOOKUP(A41,Tabla3[],18,0)</f>
        <v>DISTRIBUIDOR</v>
      </c>
      <c r="E41" t="str">
        <f>+VLOOKUP(A41,Tabla3[],7,0)</f>
        <v>GUARICO</v>
      </c>
      <c r="F41" s="16">
        <v>61</v>
      </c>
      <c r="G41" s="16">
        <v>61002</v>
      </c>
      <c r="I41" t="s">
        <v>15</v>
      </c>
      <c r="J41" t="s">
        <v>1691</v>
      </c>
      <c r="L41" t="str">
        <f t="shared" si="0"/>
        <v>J311205268</v>
      </c>
    </row>
    <row r="42" spans="1:12">
      <c r="A42" t="s">
        <v>129</v>
      </c>
      <c r="B42" t="s">
        <v>130</v>
      </c>
      <c r="C42" t="s">
        <v>30</v>
      </c>
      <c r="D42" t="str">
        <f>+VLOOKUP(A42,Tabla3[],18,0)</f>
        <v>DISTRIBUIDOR</v>
      </c>
      <c r="E42" t="str">
        <f>+VLOOKUP(A42,Tabla3[],7,0)</f>
        <v>ZULIA</v>
      </c>
      <c r="F42" s="16">
        <v>65</v>
      </c>
      <c r="G42" s="16">
        <v>65020</v>
      </c>
      <c r="H42">
        <v>2019</v>
      </c>
      <c r="I42" t="s">
        <v>15</v>
      </c>
      <c r="J42" t="s">
        <v>31</v>
      </c>
      <c r="L42" t="str">
        <f t="shared" si="0"/>
        <v>J411076112</v>
      </c>
    </row>
    <row r="43" spans="1:12">
      <c r="A43" t="s">
        <v>132</v>
      </c>
      <c r="B43" t="s">
        <v>133</v>
      </c>
      <c r="C43" t="s">
        <v>6052</v>
      </c>
      <c r="D43" t="e">
        <f>+VLOOKUP(A43,Tabla3[],18,0)</f>
        <v>#N/A</v>
      </c>
      <c r="E43" t="e">
        <f>+VLOOKUP(A43,Tabla3[],7,0)</f>
        <v>#N/A</v>
      </c>
      <c r="I43" t="s">
        <v>19</v>
      </c>
      <c r="J43">
        <v>0</v>
      </c>
      <c r="L43" t="str">
        <f t="shared" si="0"/>
        <v>V105383580</v>
      </c>
    </row>
    <row r="44" spans="1:12">
      <c r="A44" t="s">
        <v>134</v>
      </c>
      <c r="B44" t="s">
        <v>135</v>
      </c>
      <c r="C44" t="s">
        <v>136</v>
      </c>
      <c r="D44" t="str">
        <f>+VLOOKUP(A44,Tabla3[],18,0)</f>
        <v>DROGUERIAS</v>
      </c>
      <c r="E44" t="str">
        <f>+VLOOKUP(A44,Tabla3[],7,0)</f>
        <v>TACHIRA</v>
      </c>
      <c r="F44" s="16">
        <v>21</v>
      </c>
      <c r="G44" s="16">
        <v>21001</v>
      </c>
      <c r="I44" t="s">
        <v>15</v>
      </c>
      <c r="J44" t="s">
        <v>138</v>
      </c>
      <c r="L44" t="str">
        <f t="shared" si="0"/>
        <v>J070012250</v>
      </c>
    </row>
    <row r="45" spans="1:12">
      <c r="A45" t="s">
        <v>139</v>
      </c>
      <c r="B45" t="s">
        <v>140</v>
      </c>
      <c r="C45" t="s">
        <v>6050</v>
      </c>
      <c r="D45" t="e">
        <f>+VLOOKUP(A45,Tabla3[],18,0)</f>
        <v>#N/A</v>
      </c>
      <c r="E45" t="e">
        <f>+VLOOKUP(A45,Tabla3[],7,0)</f>
        <v>#N/A</v>
      </c>
      <c r="F45" s="16">
        <v>51</v>
      </c>
      <c r="G45" s="16">
        <v>51016</v>
      </c>
      <c r="I45" t="s">
        <v>15</v>
      </c>
      <c r="J45">
        <v>0</v>
      </c>
      <c r="L45" t="str">
        <f t="shared" si="0"/>
        <v>J070003448</v>
      </c>
    </row>
    <row r="46" spans="1:12">
      <c r="A46" t="s">
        <v>141</v>
      </c>
      <c r="B46" t="s">
        <v>142</v>
      </c>
      <c r="C46" t="s">
        <v>6053</v>
      </c>
      <c r="D46" t="e">
        <f>+VLOOKUP(A46,Tabla3[],18,0)</f>
        <v>#N/A</v>
      </c>
      <c r="E46" t="e">
        <f>+VLOOKUP(A46,Tabla3[],7,0)</f>
        <v>#N/A</v>
      </c>
      <c r="I46" t="s">
        <v>19</v>
      </c>
      <c r="J46">
        <v>0</v>
      </c>
      <c r="L46" t="str">
        <f t="shared" si="0"/>
        <v>V197201033</v>
      </c>
    </row>
    <row r="47" spans="1:12">
      <c r="A47" t="s">
        <v>143</v>
      </c>
      <c r="B47" t="s">
        <v>144</v>
      </c>
      <c r="C47" t="s">
        <v>6054</v>
      </c>
      <c r="D47" t="e">
        <f>+VLOOKUP(A47,Tabla3[],18,0)</f>
        <v>#N/A</v>
      </c>
      <c r="E47" t="e">
        <f>+VLOOKUP(A47,Tabla3[],7,0)</f>
        <v>#N/A</v>
      </c>
      <c r="I47" t="s">
        <v>19</v>
      </c>
      <c r="J47">
        <v>0</v>
      </c>
      <c r="L47" t="str">
        <f t="shared" si="0"/>
        <v>V124957326</v>
      </c>
    </row>
    <row r="48" spans="1:12">
      <c r="A48" t="s">
        <v>145</v>
      </c>
      <c r="B48" t="s">
        <v>146</v>
      </c>
      <c r="C48" t="s">
        <v>146</v>
      </c>
      <c r="D48" t="e">
        <f>+VLOOKUP(A48,Tabla3[],18,0)</f>
        <v>#N/A</v>
      </c>
      <c r="E48" t="e">
        <f>+VLOOKUP(A48,Tabla3[],7,0)</f>
        <v>#N/A</v>
      </c>
      <c r="F48" s="16">
        <v>11</v>
      </c>
      <c r="G48" s="16">
        <v>11049</v>
      </c>
      <c r="I48" t="s">
        <v>15</v>
      </c>
      <c r="J48">
        <v>0</v>
      </c>
      <c r="L48" t="str">
        <f t="shared" si="0"/>
        <v>J309456440</v>
      </c>
    </row>
    <row r="49" spans="1:12">
      <c r="A49" t="s">
        <v>147</v>
      </c>
      <c r="B49" t="s">
        <v>148</v>
      </c>
      <c r="C49" t="s">
        <v>6055</v>
      </c>
      <c r="D49" t="e">
        <f>+VLOOKUP(A49,Tabla3[],18,0)</f>
        <v>#N/A</v>
      </c>
      <c r="E49" t="e">
        <f>+VLOOKUP(A49,Tabla3[],7,0)</f>
        <v>#N/A</v>
      </c>
      <c r="F49" s="16">
        <v>10</v>
      </c>
      <c r="G49" s="16">
        <v>10031</v>
      </c>
      <c r="I49" t="s">
        <v>15</v>
      </c>
      <c r="J49">
        <v>0</v>
      </c>
      <c r="L49" t="str">
        <f t="shared" si="0"/>
        <v>J400023181</v>
      </c>
    </row>
    <row r="50" spans="1:12">
      <c r="A50" t="s">
        <v>149</v>
      </c>
      <c r="B50" t="s">
        <v>150</v>
      </c>
      <c r="C50" t="s">
        <v>6056</v>
      </c>
      <c r="D50" t="str">
        <f>+VLOOKUP(A50,Tabla3[],18,0)</f>
        <v>INSTITUCIONAL</v>
      </c>
      <c r="E50" t="str">
        <f>+VLOOKUP(A50,Tabla3[],7,0)</f>
        <v>MIRANDA</v>
      </c>
      <c r="F50" s="16">
        <v>95</v>
      </c>
      <c r="G50" s="16">
        <v>95002</v>
      </c>
      <c r="I50" t="s">
        <v>15</v>
      </c>
      <c r="J50">
        <v>0</v>
      </c>
      <c r="L50" t="str">
        <f t="shared" si="0"/>
        <v>J000745471</v>
      </c>
    </row>
    <row r="51" spans="1:12">
      <c r="A51" t="s">
        <v>151</v>
      </c>
      <c r="B51" t="s">
        <v>152</v>
      </c>
      <c r="C51" t="s">
        <v>6048</v>
      </c>
      <c r="D51" t="e">
        <f>+VLOOKUP(A51,Tabla3[],18,0)</f>
        <v>#N/A</v>
      </c>
      <c r="E51" t="e">
        <f>+VLOOKUP(A51,Tabla3[],7,0)</f>
        <v>#N/A</v>
      </c>
      <c r="F51" s="16">
        <v>10</v>
      </c>
      <c r="G51" s="16">
        <v>10030</v>
      </c>
      <c r="I51" t="s">
        <v>15</v>
      </c>
      <c r="J51">
        <v>0</v>
      </c>
      <c r="L51" t="str">
        <f t="shared" si="0"/>
        <v>J312217987</v>
      </c>
    </row>
    <row r="52" spans="1:12">
      <c r="A52" t="s">
        <v>153</v>
      </c>
      <c r="B52" t="s">
        <v>154</v>
      </c>
      <c r="C52" t="s">
        <v>6057</v>
      </c>
      <c r="D52" t="e">
        <f>+VLOOKUP(A52,Tabla3[],18,0)</f>
        <v>#N/A</v>
      </c>
      <c r="E52" t="e">
        <f>+VLOOKUP(A52,Tabla3[],7,0)</f>
        <v>#N/A</v>
      </c>
      <c r="I52" t="s">
        <v>19</v>
      </c>
      <c r="J52">
        <v>0</v>
      </c>
      <c r="L52" t="str">
        <f t="shared" si="0"/>
        <v>V193991510</v>
      </c>
    </row>
    <row r="53" spans="1:12">
      <c r="A53" t="s">
        <v>155</v>
      </c>
      <c r="B53" t="s">
        <v>156</v>
      </c>
      <c r="C53" t="s">
        <v>6058</v>
      </c>
      <c r="D53" t="e">
        <f>+VLOOKUP(A53,Tabla3[],18,0)</f>
        <v>#N/A</v>
      </c>
      <c r="E53" t="e">
        <f>+VLOOKUP(A53,Tabla3[],7,0)</f>
        <v>#N/A</v>
      </c>
      <c r="I53" t="s">
        <v>19</v>
      </c>
      <c r="J53">
        <v>0</v>
      </c>
      <c r="L53" t="str">
        <f t="shared" si="0"/>
        <v>V070767941</v>
      </c>
    </row>
    <row r="54" spans="1:12">
      <c r="A54" t="s">
        <v>157</v>
      </c>
      <c r="B54" t="s">
        <v>158</v>
      </c>
      <c r="C54" t="s">
        <v>6059</v>
      </c>
      <c r="D54" t="str">
        <f>+VLOOKUP(A54,Tabla3[],18,0)</f>
        <v>DISTRIBUIDOR</v>
      </c>
      <c r="E54" t="str">
        <f>+VLOOKUP(A54,Tabla3[],7,0)</f>
        <v>CARABOBO</v>
      </c>
      <c r="F54" s="16">
        <v>61</v>
      </c>
      <c r="G54" s="16">
        <v>61010</v>
      </c>
      <c r="I54" t="s">
        <v>15</v>
      </c>
      <c r="J54">
        <v>0</v>
      </c>
      <c r="L54" t="str">
        <f t="shared" si="0"/>
        <v>J295326394</v>
      </c>
    </row>
    <row r="55" spans="1:12">
      <c r="A55" t="s">
        <v>159</v>
      </c>
      <c r="B55" t="s">
        <v>160</v>
      </c>
      <c r="C55" t="s">
        <v>6060</v>
      </c>
      <c r="D55" t="e">
        <f>+VLOOKUP(A55,Tabla3[],18,0)</f>
        <v>#N/A</v>
      </c>
      <c r="E55" t="e">
        <f>+VLOOKUP(A55,Tabla3[],7,0)</f>
        <v>#N/A</v>
      </c>
      <c r="I55" t="s">
        <v>19</v>
      </c>
      <c r="J55">
        <v>0</v>
      </c>
      <c r="L55" t="str">
        <f t="shared" si="0"/>
        <v>V153947488</v>
      </c>
    </row>
    <row r="56" spans="1:12">
      <c r="A56" t="s">
        <v>161</v>
      </c>
      <c r="B56" t="s">
        <v>162</v>
      </c>
      <c r="C56" t="s">
        <v>5736</v>
      </c>
      <c r="D56" t="str">
        <f>+VLOOKUP(A56,Tabla3[],18,0)</f>
        <v>FARMACIAS INDEPENDIENTES</v>
      </c>
      <c r="E56" t="str">
        <f>+VLOOKUP(A56,Tabla3[],7,0)</f>
        <v>MIRANDA</v>
      </c>
      <c r="G56" s="16">
        <v>11040</v>
      </c>
      <c r="I56" t="s">
        <v>163</v>
      </c>
      <c r="J56" t="s">
        <v>61</v>
      </c>
      <c r="L56" t="str">
        <f t="shared" si="0"/>
        <v>J412770756</v>
      </c>
    </row>
    <row r="57" spans="1:12">
      <c r="A57" t="s">
        <v>164</v>
      </c>
      <c r="B57" t="s">
        <v>165</v>
      </c>
      <c r="C57" t="s">
        <v>165</v>
      </c>
      <c r="D57" t="e">
        <f>+VLOOKUP(A57,Tabla3[],18,0)</f>
        <v>#N/A</v>
      </c>
      <c r="E57" t="e">
        <f>+VLOOKUP(A57,Tabla3[],7,0)</f>
        <v>#N/A</v>
      </c>
      <c r="I57" t="s">
        <v>19</v>
      </c>
      <c r="J57">
        <v>0</v>
      </c>
      <c r="L57" t="str">
        <f t="shared" si="0"/>
        <v>V101757230</v>
      </c>
    </row>
    <row r="58" spans="1:12">
      <c r="A58" t="s">
        <v>166</v>
      </c>
      <c r="B58" t="s">
        <v>167</v>
      </c>
      <c r="C58" t="s">
        <v>6061</v>
      </c>
      <c r="D58" t="e">
        <f>+VLOOKUP(A58,Tabla3[],18,0)</f>
        <v>#N/A</v>
      </c>
      <c r="E58" t="e">
        <f>+VLOOKUP(A58,Tabla3[],7,0)</f>
        <v>#N/A</v>
      </c>
      <c r="F58" s="16">
        <v>96</v>
      </c>
      <c r="G58" s="16">
        <v>96002</v>
      </c>
      <c r="I58" t="s">
        <v>15</v>
      </c>
      <c r="J58">
        <v>0</v>
      </c>
      <c r="L58" t="str">
        <f t="shared" si="0"/>
        <v>J313749192</v>
      </c>
    </row>
    <row r="59" spans="1:12">
      <c r="A59" t="s">
        <v>168</v>
      </c>
      <c r="B59" t="s">
        <v>169</v>
      </c>
      <c r="C59" t="s">
        <v>6062</v>
      </c>
      <c r="D59" t="e">
        <f>+VLOOKUP(A59,Tabla3[],18,0)</f>
        <v>#N/A</v>
      </c>
      <c r="E59" t="e">
        <f>+VLOOKUP(A59,Tabla3[],7,0)</f>
        <v>#N/A</v>
      </c>
      <c r="F59" s="16">
        <v>96</v>
      </c>
      <c r="G59" s="16">
        <v>96001</v>
      </c>
      <c r="I59" t="s">
        <v>15</v>
      </c>
      <c r="J59">
        <v>0</v>
      </c>
      <c r="L59" t="str">
        <f t="shared" si="0"/>
        <v>J000056668</v>
      </c>
    </row>
    <row r="60" spans="1:12">
      <c r="A60" t="s">
        <v>170</v>
      </c>
      <c r="B60" t="s">
        <v>171</v>
      </c>
      <c r="C60" t="s">
        <v>6063</v>
      </c>
      <c r="D60" t="e">
        <f>+VLOOKUP(A60,Tabla3[],18,0)</f>
        <v>#N/A</v>
      </c>
      <c r="E60" t="e">
        <f>+VLOOKUP(A60,Tabla3[],7,0)</f>
        <v>#N/A</v>
      </c>
      <c r="F60" s="16">
        <v>50</v>
      </c>
      <c r="G60" s="16">
        <v>50016</v>
      </c>
      <c r="I60" t="s">
        <v>15</v>
      </c>
      <c r="J60">
        <v>0</v>
      </c>
      <c r="L60" t="str">
        <f t="shared" si="0"/>
        <v>J311086056</v>
      </c>
    </row>
    <row r="61" spans="1:12">
      <c r="A61" t="s">
        <v>172</v>
      </c>
      <c r="B61" t="s">
        <v>173</v>
      </c>
      <c r="C61" t="s">
        <v>6241</v>
      </c>
      <c r="D61" t="str">
        <f>+VLOOKUP(A61,Tabla3[],18,0)</f>
        <v>SUPERMERCADOS INDEPENDIENTES</v>
      </c>
      <c r="E61" t="str">
        <f>+VLOOKUP(A61,Tabla3[],7,0)</f>
        <v>DISTRITO CAPITAL</v>
      </c>
      <c r="F61" s="16">
        <v>58</v>
      </c>
      <c r="G61" s="16">
        <v>51002</v>
      </c>
      <c r="I61" t="s">
        <v>15</v>
      </c>
      <c r="J61" t="s">
        <v>61</v>
      </c>
      <c r="L61" t="str">
        <f t="shared" si="0"/>
        <v>J308537853</v>
      </c>
    </row>
    <row r="62" spans="1:12">
      <c r="A62" t="s">
        <v>174</v>
      </c>
      <c r="B62" t="s">
        <v>175</v>
      </c>
      <c r="C62" t="s">
        <v>6064</v>
      </c>
      <c r="D62" t="e">
        <f>+VLOOKUP(A62,Tabla3[],18,0)</f>
        <v>#N/A</v>
      </c>
      <c r="E62" t="e">
        <f>+VLOOKUP(A62,Tabla3[],7,0)</f>
        <v>#N/A</v>
      </c>
      <c r="I62" t="s">
        <v>19</v>
      </c>
      <c r="J62">
        <v>0</v>
      </c>
      <c r="L62" t="str">
        <f t="shared" si="0"/>
        <v>V192091418</v>
      </c>
    </row>
    <row r="63" spans="1:12">
      <c r="A63" t="s">
        <v>176</v>
      </c>
      <c r="B63" t="s">
        <v>177</v>
      </c>
      <c r="C63" t="s">
        <v>178</v>
      </c>
      <c r="D63" t="e">
        <f>+VLOOKUP(A63,Tabla3[],18,0)</f>
        <v>#N/A</v>
      </c>
      <c r="E63" t="e">
        <f>+VLOOKUP(A63,Tabla3[],7,0)</f>
        <v>#N/A</v>
      </c>
      <c r="F63" s="16">
        <v>51</v>
      </c>
      <c r="G63" s="16">
        <v>51017</v>
      </c>
      <c r="I63" t="s">
        <v>15</v>
      </c>
      <c r="J63">
        <v>0</v>
      </c>
      <c r="L63" t="str">
        <f t="shared" si="0"/>
        <v>J404278923</v>
      </c>
    </row>
    <row r="64" spans="1:12">
      <c r="A64" t="s">
        <v>179</v>
      </c>
      <c r="B64" t="s">
        <v>180</v>
      </c>
      <c r="C64" t="s">
        <v>6242</v>
      </c>
      <c r="D64" t="str">
        <f>+VLOOKUP(A64,Tabla3[],18,0)</f>
        <v>MAYORISTAS</v>
      </c>
      <c r="E64" t="str">
        <f>+VLOOKUP(A64,Tabla3[],7,0)</f>
        <v>BOLIVAR</v>
      </c>
      <c r="F64" s="16">
        <v>53</v>
      </c>
      <c r="G64" s="16">
        <v>53001</v>
      </c>
      <c r="I64" t="s">
        <v>15</v>
      </c>
      <c r="J64" t="s">
        <v>181</v>
      </c>
      <c r="L64" t="str">
        <f t="shared" si="0"/>
        <v>J310030090</v>
      </c>
    </row>
    <row r="65" spans="1:12">
      <c r="A65" t="s">
        <v>182</v>
      </c>
      <c r="B65" t="s">
        <v>183</v>
      </c>
      <c r="C65" t="s">
        <v>184</v>
      </c>
      <c r="D65" t="str">
        <f>+VLOOKUP(A65,Tabla3[],18,0)</f>
        <v>CADENAS - SUPERMERCADOS</v>
      </c>
      <c r="E65" t="str">
        <f>+VLOOKUP(A65,Tabla3[],7,0)</f>
        <v>MIRANDA</v>
      </c>
      <c r="F65" s="16">
        <v>11</v>
      </c>
      <c r="G65" s="16">
        <v>11003</v>
      </c>
      <c r="I65" t="s">
        <v>15</v>
      </c>
      <c r="J65">
        <v>0</v>
      </c>
      <c r="L65" t="str">
        <f t="shared" si="0"/>
        <v>J000062757</v>
      </c>
    </row>
    <row r="66" spans="1:12">
      <c r="A66" t="s">
        <v>185</v>
      </c>
      <c r="B66" t="s">
        <v>186</v>
      </c>
      <c r="C66" t="s">
        <v>187</v>
      </c>
      <c r="D66" t="e">
        <f>+VLOOKUP(A66,Tabla3[],18,0)</f>
        <v>#N/A</v>
      </c>
      <c r="E66" t="e">
        <f>+VLOOKUP(A66,Tabla3[],7,0)</f>
        <v>#N/A</v>
      </c>
      <c r="F66" s="16">
        <v>53</v>
      </c>
      <c r="G66" s="16">
        <v>53002</v>
      </c>
      <c r="I66" t="s">
        <v>15</v>
      </c>
      <c r="J66" t="s">
        <v>189</v>
      </c>
      <c r="L66" t="str">
        <f t="shared" si="0"/>
        <v>J095130029</v>
      </c>
    </row>
    <row r="67" spans="1:12">
      <c r="A67" t="s">
        <v>190</v>
      </c>
      <c r="B67" t="s">
        <v>191</v>
      </c>
      <c r="C67" t="s">
        <v>187</v>
      </c>
      <c r="D67" t="e">
        <f>+VLOOKUP(A67,Tabla3[],18,0)</f>
        <v>#N/A</v>
      </c>
      <c r="E67" t="e">
        <f>+VLOOKUP(A67,Tabla3[],7,0)</f>
        <v>#N/A</v>
      </c>
      <c r="F67" s="16">
        <v>53</v>
      </c>
      <c r="G67" s="16">
        <v>53003</v>
      </c>
      <c r="I67" t="s">
        <v>15</v>
      </c>
      <c r="J67" t="s">
        <v>189</v>
      </c>
      <c r="L67" t="str">
        <f t="shared" ref="L67:L130" si="1">+A67</f>
        <v>J308793728</v>
      </c>
    </row>
    <row r="68" spans="1:12">
      <c r="A68" t="s">
        <v>192</v>
      </c>
      <c r="B68" t="s">
        <v>193</v>
      </c>
      <c r="C68" t="s">
        <v>187</v>
      </c>
      <c r="D68" t="str">
        <f>+VLOOKUP(A68,Tabla3[],18,0)</f>
        <v>CADENAS - SUPERMERCADOS</v>
      </c>
      <c r="E68" t="str">
        <f>+VLOOKUP(A68,Tabla3[],7,0)</f>
        <v>BOLIVAR</v>
      </c>
      <c r="F68" s="16">
        <v>52</v>
      </c>
      <c r="G68" s="16">
        <v>53004</v>
      </c>
      <c r="I68" t="s">
        <v>15</v>
      </c>
      <c r="J68" s="133" t="s">
        <v>2081</v>
      </c>
      <c r="L68" t="str">
        <f t="shared" si="1"/>
        <v>J095124614</v>
      </c>
    </row>
    <row r="69" spans="1:12">
      <c r="A69" t="s">
        <v>194</v>
      </c>
      <c r="B69" t="s">
        <v>195</v>
      </c>
      <c r="C69" t="s">
        <v>187</v>
      </c>
      <c r="D69" t="e">
        <f>+VLOOKUP(A69,Tabla3[],18,0)</f>
        <v>#N/A</v>
      </c>
      <c r="E69" t="e">
        <f>+VLOOKUP(A69,Tabla3[],7,0)</f>
        <v>#N/A</v>
      </c>
      <c r="F69" s="16">
        <v>53</v>
      </c>
      <c r="G69" s="16">
        <v>53005</v>
      </c>
      <c r="I69" t="s">
        <v>15</v>
      </c>
      <c r="J69" t="s">
        <v>189</v>
      </c>
      <c r="L69" t="str">
        <f t="shared" si="1"/>
        <v>J304836899</v>
      </c>
    </row>
    <row r="70" spans="1:12">
      <c r="A70" t="s">
        <v>196</v>
      </c>
      <c r="B70" t="s">
        <v>197</v>
      </c>
      <c r="C70" t="s">
        <v>197</v>
      </c>
      <c r="D70" t="e">
        <f>+VLOOKUP(A70,Tabla3[],18,0)</f>
        <v>#N/A</v>
      </c>
      <c r="E70" t="e">
        <f>+VLOOKUP(A70,Tabla3[],7,0)</f>
        <v>#N/A</v>
      </c>
      <c r="I70" t="s">
        <v>19</v>
      </c>
      <c r="J70">
        <v>0</v>
      </c>
      <c r="L70" t="str">
        <f t="shared" si="1"/>
        <v>V148906390</v>
      </c>
    </row>
    <row r="71" spans="1:12">
      <c r="A71" t="s">
        <v>198</v>
      </c>
      <c r="B71" t="s">
        <v>199</v>
      </c>
      <c r="C71" t="s">
        <v>6065</v>
      </c>
      <c r="D71" t="str">
        <f>+VLOOKUP(A71,Tabla3[],18,0)</f>
        <v>DISTRIBUIDOR</v>
      </c>
      <c r="E71" t="str">
        <f>+VLOOKUP(A71,Tabla3[],7,0)</f>
        <v>ZULIA</v>
      </c>
      <c r="F71" s="16">
        <v>62</v>
      </c>
      <c r="G71" s="16">
        <v>62033</v>
      </c>
      <c r="H71">
        <v>2019</v>
      </c>
      <c r="I71" t="s">
        <v>15</v>
      </c>
      <c r="J71" t="s">
        <v>31</v>
      </c>
      <c r="L71" t="str">
        <f t="shared" si="1"/>
        <v>J070137290</v>
      </c>
    </row>
    <row r="72" spans="1:12">
      <c r="A72" t="s">
        <v>200</v>
      </c>
      <c r="B72" t="s">
        <v>201</v>
      </c>
      <c r="C72" t="s">
        <v>6243</v>
      </c>
      <c r="D72" t="str">
        <f>+VLOOKUP(A72,Tabla3[],18,0)</f>
        <v>INSTITUCIONAL</v>
      </c>
      <c r="E72" t="str">
        <f>+VLOOKUP(A72,Tabla3[],7,0)</f>
        <v>MIRANDA</v>
      </c>
      <c r="F72" s="16">
        <v>95</v>
      </c>
      <c r="G72" s="16">
        <v>95006</v>
      </c>
      <c r="I72" t="s">
        <v>15</v>
      </c>
      <c r="J72">
        <v>0</v>
      </c>
      <c r="L72" t="str">
        <f t="shared" si="1"/>
        <v>J303665012</v>
      </c>
    </row>
    <row r="73" spans="1:12">
      <c r="A73" t="s">
        <v>202</v>
      </c>
      <c r="B73" t="s">
        <v>203</v>
      </c>
      <c r="C73" t="s">
        <v>6244</v>
      </c>
      <c r="D73" t="str">
        <f>+VLOOKUP(A73,Tabla3[],18,0)</f>
        <v>PERFUMERIAS INDEPENDIENTES</v>
      </c>
      <c r="E73" t="str">
        <f>+VLOOKUP(A73,Tabla3[],7,0)</f>
        <v>DISTRITO CAPITAL</v>
      </c>
      <c r="F73" s="16">
        <v>58</v>
      </c>
      <c r="G73" s="16">
        <v>50029</v>
      </c>
      <c r="I73" t="s">
        <v>25</v>
      </c>
      <c r="J73" t="s">
        <v>61</v>
      </c>
      <c r="L73" t="str">
        <f t="shared" si="1"/>
        <v>J298991569</v>
      </c>
    </row>
    <row r="74" spans="1:12">
      <c r="A74" t="s">
        <v>204</v>
      </c>
      <c r="B74" t="s">
        <v>205</v>
      </c>
      <c r="C74" t="s">
        <v>6245</v>
      </c>
      <c r="D74" t="str">
        <f>+VLOOKUP(A74,Tabla3[],18,0)</f>
        <v>SUPERMERCADOS INDEPENDIENTES</v>
      </c>
      <c r="E74" t="str">
        <f>+VLOOKUP(A74,Tabla3[],7,0)</f>
        <v>DISTRITO CAPITAL</v>
      </c>
      <c r="F74" s="16">
        <v>58</v>
      </c>
      <c r="G74" s="16">
        <v>51027</v>
      </c>
      <c r="I74" t="s">
        <v>206</v>
      </c>
      <c r="J74" t="s">
        <v>61</v>
      </c>
      <c r="L74" t="str">
        <f t="shared" si="1"/>
        <v>J313189260</v>
      </c>
    </row>
    <row r="75" spans="1:12">
      <c r="A75" t="s">
        <v>207</v>
      </c>
      <c r="B75" t="s">
        <v>208</v>
      </c>
      <c r="C75" t="s">
        <v>209</v>
      </c>
      <c r="D75" t="str">
        <f>+VLOOKUP(A75,Tabla3[],18,0)</f>
        <v>MAYORISTAS</v>
      </c>
      <c r="E75" t="str">
        <f>+VLOOKUP(A75,Tabla3[],7,0)</f>
        <v>LARA</v>
      </c>
      <c r="F75" s="16">
        <v>23</v>
      </c>
      <c r="G75" s="16">
        <v>23002</v>
      </c>
      <c r="I75" t="s">
        <v>15</v>
      </c>
      <c r="J75" t="s">
        <v>16</v>
      </c>
      <c r="L75" t="str">
        <f t="shared" si="1"/>
        <v>J085323783</v>
      </c>
    </row>
    <row r="76" spans="1:12">
      <c r="A76" t="s">
        <v>211</v>
      </c>
      <c r="B76" t="s">
        <v>212</v>
      </c>
      <c r="C76" t="s">
        <v>6246</v>
      </c>
      <c r="D76" t="str">
        <f>+VLOOKUP(A76,Tabla3[],18,0)</f>
        <v>DISTRIBUIDOR</v>
      </c>
      <c r="E76" t="str">
        <f>+VLOOKUP(A76,Tabla3[],7,0)</f>
        <v>DISTRITO CAPITAL</v>
      </c>
      <c r="G76" s="16">
        <v>50040</v>
      </c>
      <c r="I76" t="s">
        <v>206</v>
      </c>
      <c r="J76" t="s">
        <v>61</v>
      </c>
      <c r="L76" t="str">
        <f t="shared" si="1"/>
        <v>J304015623</v>
      </c>
    </row>
    <row r="77" spans="1:12">
      <c r="A77" t="s">
        <v>213</v>
      </c>
      <c r="B77" t="s">
        <v>214</v>
      </c>
      <c r="C77" t="s">
        <v>6066</v>
      </c>
      <c r="D77" t="str">
        <f>+VLOOKUP(A77,Tabla3[],18,0)</f>
        <v>PERFUMERIAS INDEPENDIENTES</v>
      </c>
      <c r="E77" t="str">
        <f>+VLOOKUP(A77,Tabla3[],7,0)</f>
        <v>LARA</v>
      </c>
      <c r="F77" s="16">
        <v>62</v>
      </c>
      <c r="G77" s="16">
        <v>62001</v>
      </c>
      <c r="I77" t="s">
        <v>15</v>
      </c>
      <c r="J77" t="s">
        <v>216</v>
      </c>
      <c r="L77" t="str">
        <f t="shared" si="1"/>
        <v>J306927093</v>
      </c>
    </row>
    <row r="78" spans="1:12">
      <c r="A78" t="s">
        <v>217</v>
      </c>
      <c r="B78" t="s">
        <v>218</v>
      </c>
      <c r="C78" t="s">
        <v>6067</v>
      </c>
      <c r="D78" t="e">
        <f>+VLOOKUP(A78,Tabla3[],18,0)</f>
        <v>#N/A</v>
      </c>
      <c r="E78" t="e">
        <f>+VLOOKUP(A78,Tabla3[],7,0)</f>
        <v>#N/A</v>
      </c>
      <c r="F78" s="16">
        <v>52</v>
      </c>
      <c r="G78" s="16">
        <v>53006</v>
      </c>
      <c r="I78" t="s">
        <v>15</v>
      </c>
      <c r="J78">
        <v>0</v>
      </c>
      <c r="L78" t="str">
        <f t="shared" si="1"/>
        <v>J080183150</v>
      </c>
    </row>
    <row r="79" spans="1:12">
      <c r="A79" t="s">
        <v>220</v>
      </c>
      <c r="B79" t="s">
        <v>221</v>
      </c>
      <c r="C79" t="s">
        <v>222</v>
      </c>
      <c r="D79" t="str">
        <f>+VLOOKUP(A79,Tabla3[],18,0)</f>
        <v>MAYORISTAS</v>
      </c>
      <c r="E79" t="str">
        <f>+VLOOKUP(A79,Tabla3[],7,0)</f>
        <v>TACHIRA</v>
      </c>
      <c r="F79" s="16">
        <v>63</v>
      </c>
      <c r="G79" s="16">
        <v>63002</v>
      </c>
      <c r="I79" t="s">
        <v>15</v>
      </c>
      <c r="J79" t="s">
        <v>138</v>
      </c>
      <c r="L79" t="str">
        <f t="shared" si="1"/>
        <v>J302754550</v>
      </c>
    </row>
    <row r="80" spans="1:12">
      <c r="A80" t="s">
        <v>223</v>
      </c>
      <c r="B80" t="s">
        <v>224</v>
      </c>
      <c r="C80" t="s">
        <v>6068</v>
      </c>
      <c r="D80" t="e">
        <f>+VLOOKUP(A80,Tabla3[],18,0)</f>
        <v>#N/A</v>
      </c>
      <c r="E80" t="e">
        <f>+VLOOKUP(A80,Tabla3[],7,0)</f>
        <v>#N/A</v>
      </c>
      <c r="F80" s="16">
        <v>53</v>
      </c>
      <c r="G80" s="16">
        <v>53026</v>
      </c>
      <c r="I80" t="s">
        <v>15</v>
      </c>
      <c r="J80" t="s">
        <v>189</v>
      </c>
      <c r="L80" t="str">
        <f t="shared" si="1"/>
        <v>J095012735</v>
      </c>
    </row>
    <row r="81" spans="1:12">
      <c r="A81" t="s">
        <v>225</v>
      </c>
      <c r="B81" t="s">
        <v>226</v>
      </c>
      <c r="C81" t="s">
        <v>6247</v>
      </c>
      <c r="D81" t="str">
        <f>+VLOOKUP(A81,Tabla3[],18,0)</f>
        <v>PERFUMERIAS INDEPENDIENTES</v>
      </c>
      <c r="E81" t="str">
        <f>+VLOOKUP(A81,Tabla3[],7,0)</f>
        <v>DISTRITO CAPITAL</v>
      </c>
      <c r="G81" s="16">
        <v>50028</v>
      </c>
      <c r="I81" t="s">
        <v>206</v>
      </c>
      <c r="J81" t="s">
        <v>61</v>
      </c>
      <c r="L81" t="str">
        <f t="shared" si="1"/>
        <v>J306456597</v>
      </c>
    </row>
    <row r="82" spans="1:12">
      <c r="A82" t="s">
        <v>227</v>
      </c>
      <c r="B82" t="s">
        <v>228</v>
      </c>
      <c r="C82" t="s">
        <v>6069</v>
      </c>
      <c r="D82" t="str">
        <f>+VLOOKUP(A82,Tabla3[],18,0)</f>
        <v>PERFUMERIAS INDEPENDIENTES</v>
      </c>
      <c r="E82" t="str">
        <f>+VLOOKUP(A82,Tabla3[],7,0)</f>
        <v>ZULIA</v>
      </c>
      <c r="F82" s="16">
        <v>64</v>
      </c>
      <c r="G82" s="16">
        <v>64003</v>
      </c>
      <c r="I82" t="s">
        <v>15</v>
      </c>
      <c r="J82">
        <v>0</v>
      </c>
      <c r="L82" t="str">
        <f t="shared" si="1"/>
        <v>J309086456</v>
      </c>
    </row>
    <row r="83" spans="1:12">
      <c r="A83" t="s">
        <v>229</v>
      </c>
      <c r="B83" t="s">
        <v>230</v>
      </c>
      <c r="C83" t="s">
        <v>6070</v>
      </c>
      <c r="D83" t="str">
        <f>+VLOOKUP(A83,Tabla3[],18,0)</f>
        <v>DISTRIBUIDOR</v>
      </c>
      <c r="E83" t="str">
        <f>+VLOOKUP(A83,Tabla3[],7,0)</f>
        <v>LARA</v>
      </c>
      <c r="F83" s="16">
        <v>62</v>
      </c>
      <c r="G83" s="16">
        <v>62019</v>
      </c>
      <c r="I83" t="s">
        <v>15</v>
      </c>
      <c r="J83" t="s">
        <v>216</v>
      </c>
      <c r="L83" t="str">
        <f t="shared" si="1"/>
        <v>J305106266</v>
      </c>
    </row>
    <row r="84" spans="1:12">
      <c r="A84" t="s">
        <v>231</v>
      </c>
      <c r="B84" t="s">
        <v>232</v>
      </c>
      <c r="C84" t="s">
        <v>6248</v>
      </c>
      <c r="D84" t="e">
        <f>+VLOOKUP(A84,Tabla3[],18,0)</f>
        <v>#N/A</v>
      </c>
      <c r="E84" t="e">
        <f>+VLOOKUP(A84,Tabla3[],7,0)</f>
        <v>#N/A</v>
      </c>
      <c r="F84" s="16">
        <v>50</v>
      </c>
      <c r="G84" s="16">
        <v>50006</v>
      </c>
      <c r="I84" t="s">
        <v>15</v>
      </c>
      <c r="J84">
        <v>0</v>
      </c>
      <c r="L84" t="str">
        <f t="shared" si="1"/>
        <v>J003126829</v>
      </c>
    </row>
    <row r="85" spans="1:12">
      <c r="A85" t="s">
        <v>233</v>
      </c>
      <c r="B85" t="s">
        <v>234</v>
      </c>
      <c r="C85" t="s">
        <v>235</v>
      </c>
      <c r="D85" t="str">
        <f>+VLOOKUP(A85,Tabla3[],18,0)</f>
        <v>CADENAS - SUPERMERCADOS</v>
      </c>
      <c r="E85" t="str">
        <f>+VLOOKUP(A85,Tabla3[],7,0)</f>
        <v>ZULIA</v>
      </c>
      <c r="F85" s="16">
        <v>21</v>
      </c>
      <c r="G85" s="16">
        <v>21041</v>
      </c>
      <c r="I85" t="s">
        <v>15</v>
      </c>
      <c r="J85">
        <v>0</v>
      </c>
      <c r="L85" t="str">
        <f t="shared" si="1"/>
        <v>J070304162</v>
      </c>
    </row>
    <row r="86" spans="1:12">
      <c r="A86" t="s">
        <v>236</v>
      </c>
      <c r="B86" t="s">
        <v>237</v>
      </c>
      <c r="C86" t="s">
        <v>6071</v>
      </c>
      <c r="D86" t="e">
        <f>+VLOOKUP(A86,Tabla3[],18,0)</f>
        <v>#N/A</v>
      </c>
      <c r="E86" t="e">
        <f>+VLOOKUP(A86,Tabla3[],7,0)</f>
        <v>#N/A</v>
      </c>
      <c r="F86" s="16">
        <v>62</v>
      </c>
      <c r="G86" s="16">
        <v>62020</v>
      </c>
      <c r="I86" t="s">
        <v>15</v>
      </c>
      <c r="J86" t="s">
        <v>216</v>
      </c>
      <c r="L86" t="str">
        <f t="shared" si="1"/>
        <v>J406180874</v>
      </c>
    </row>
    <row r="87" spans="1:12">
      <c r="A87" t="s">
        <v>238</v>
      </c>
      <c r="B87" t="s">
        <v>239</v>
      </c>
      <c r="C87" t="s">
        <v>240</v>
      </c>
      <c r="D87" t="str">
        <f>+VLOOKUP(A87,Tabla3[],18,0)</f>
        <v>DISTRIBUIDOR</v>
      </c>
      <c r="E87" t="str">
        <f>+VLOOKUP(A87,Tabla3[],7,0)</f>
        <v>DISTRITO CAPITAL</v>
      </c>
      <c r="G87" s="16">
        <v>50030</v>
      </c>
      <c r="I87" t="s">
        <v>206</v>
      </c>
      <c r="J87" t="s">
        <v>61</v>
      </c>
      <c r="L87" t="str">
        <f t="shared" si="1"/>
        <v>J317512448</v>
      </c>
    </row>
    <row r="88" spans="1:12">
      <c r="A88" t="s">
        <v>241</v>
      </c>
      <c r="B88" t="s">
        <v>242</v>
      </c>
      <c r="C88" t="s">
        <v>6249</v>
      </c>
      <c r="D88" t="str">
        <f>+VLOOKUP(A88,Tabla3[],18,0)</f>
        <v>PERFUMERIAS INDEPENDIENTES</v>
      </c>
      <c r="E88" t="str">
        <f>+VLOOKUP(A88,Tabla3[],7,0)</f>
        <v>LARA</v>
      </c>
      <c r="F88" s="16">
        <v>23</v>
      </c>
      <c r="G88" s="16">
        <v>23015</v>
      </c>
      <c r="I88" t="s">
        <v>15</v>
      </c>
      <c r="J88" t="s">
        <v>16</v>
      </c>
      <c r="L88" t="str">
        <f t="shared" si="1"/>
        <v>J317194985</v>
      </c>
    </row>
    <row r="89" spans="1:12">
      <c r="A89" t="s">
        <v>243</v>
      </c>
      <c r="B89" t="s">
        <v>244</v>
      </c>
      <c r="C89" t="s">
        <v>6250</v>
      </c>
      <c r="D89" t="str">
        <f>+VLOOKUP(A89,Tabla3[],18,0)</f>
        <v>PERFUMERIAS INDEPENDIENTES</v>
      </c>
      <c r="E89" t="str">
        <f>+VLOOKUP(A89,Tabla3[],7,0)</f>
        <v>DISTRITO CAPITAL</v>
      </c>
      <c r="F89" s="16">
        <v>58</v>
      </c>
      <c r="G89" s="16">
        <v>54020</v>
      </c>
      <c r="I89" t="s">
        <v>206</v>
      </c>
      <c r="J89" t="s">
        <v>61</v>
      </c>
      <c r="L89" t="str">
        <f t="shared" si="1"/>
        <v>J298396440</v>
      </c>
    </row>
    <row r="90" spans="1:12">
      <c r="A90" t="s">
        <v>245</v>
      </c>
      <c r="B90" t="s">
        <v>246</v>
      </c>
      <c r="C90" t="s">
        <v>247</v>
      </c>
      <c r="D90" t="e">
        <f>+VLOOKUP(A90,Tabla3[],18,0)</f>
        <v>#N/A</v>
      </c>
      <c r="E90" t="e">
        <f>+VLOOKUP(A90,Tabla3[],7,0)</f>
        <v>#N/A</v>
      </c>
      <c r="I90" t="s">
        <v>15</v>
      </c>
      <c r="J90">
        <v>0</v>
      </c>
      <c r="L90" t="str">
        <f t="shared" si="1"/>
        <v>J297781862</v>
      </c>
    </row>
    <row r="91" spans="1:12">
      <c r="A91" t="s">
        <v>248</v>
      </c>
      <c r="B91" t="s">
        <v>249</v>
      </c>
      <c r="C91" t="s">
        <v>6251</v>
      </c>
      <c r="D91" t="str">
        <f>+VLOOKUP(A91,Tabla3[],18,0)</f>
        <v>DISTRIBUIDOR</v>
      </c>
      <c r="E91" t="str">
        <f>+VLOOKUP(A91,Tabla3[],7,0)</f>
        <v>FALCON</v>
      </c>
      <c r="F91" s="16">
        <v>65</v>
      </c>
      <c r="G91" s="16">
        <v>65014</v>
      </c>
      <c r="I91" t="s">
        <v>15</v>
      </c>
      <c r="J91">
        <v>0</v>
      </c>
      <c r="L91" t="str">
        <f t="shared" si="1"/>
        <v>J297600760</v>
      </c>
    </row>
    <row r="92" spans="1:12">
      <c r="A92" t="s">
        <v>250</v>
      </c>
      <c r="B92" t="s">
        <v>251</v>
      </c>
      <c r="C92" t="s">
        <v>6252</v>
      </c>
      <c r="D92" t="str">
        <f>+VLOOKUP(A92,Tabla3[],18,0)</f>
        <v>SUPERMERCADOS INDEPENDIENTES</v>
      </c>
      <c r="E92" t="str">
        <f>+VLOOKUP(A92,Tabla3[],7,0)</f>
        <v>MIRANDA</v>
      </c>
      <c r="F92" s="16">
        <v>56</v>
      </c>
      <c r="G92" s="16">
        <v>50007</v>
      </c>
      <c r="I92" t="s">
        <v>15</v>
      </c>
      <c r="J92" t="s">
        <v>61</v>
      </c>
      <c r="L92" t="str">
        <f t="shared" si="1"/>
        <v>J310071381</v>
      </c>
    </row>
    <row r="93" spans="1:12">
      <c r="A93" t="s">
        <v>253</v>
      </c>
      <c r="B93" t="s">
        <v>254</v>
      </c>
      <c r="C93" t="s">
        <v>6253</v>
      </c>
      <c r="D93" t="str">
        <f>+VLOOKUP(A93,Tabla3[],18,0)</f>
        <v>DISTRIBUIDOR</v>
      </c>
      <c r="E93" t="str">
        <f>+VLOOKUP(A93,Tabla3[],7,0)</f>
        <v>MIRANDA</v>
      </c>
      <c r="F93" s="16">
        <v>54</v>
      </c>
      <c r="G93" s="16">
        <v>54026</v>
      </c>
      <c r="H93">
        <v>2020</v>
      </c>
      <c r="J93" t="s">
        <v>61</v>
      </c>
      <c r="L93" t="str">
        <f t="shared" si="1"/>
        <v>J304303840</v>
      </c>
    </row>
    <row r="94" spans="1:12">
      <c r="A94" t="s">
        <v>256</v>
      </c>
      <c r="B94" t="s">
        <v>257</v>
      </c>
      <c r="C94" t="s">
        <v>6254</v>
      </c>
      <c r="D94" t="e">
        <f>+VLOOKUP(A94,Tabla3[],18,0)</f>
        <v>#N/A</v>
      </c>
      <c r="E94" t="e">
        <f>+VLOOKUP(A94,Tabla3[],7,0)</f>
        <v>#N/A</v>
      </c>
      <c r="F94" s="16">
        <v>61</v>
      </c>
      <c r="G94" s="16">
        <v>61003</v>
      </c>
      <c r="I94" t="s">
        <v>15</v>
      </c>
      <c r="J94">
        <v>0</v>
      </c>
      <c r="L94" t="str">
        <f t="shared" si="1"/>
        <v>J294014518</v>
      </c>
    </row>
    <row r="95" spans="1:12">
      <c r="A95" t="s">
        <v>258</v>
      </c>
      <c r="B95" t="s">
        <v>259</v>
      </c>
      <c r="C95" t="s">
        <v>6255</v>
      </c>
      <c r="D95" t="str">
        <f>+VLOOKUP(A95,Tabla3[],18,0)</f>
        <v>DISTRIBUIDOR</v>
      </c>
      <c r="E95" t="str">
        <f>+VLOOKUP(A95,Tabla3[],7,0)</f>
        <v>TRUJILLO</v>
      </c>
      <c r="F95" s="16">
        <v>62</v>
      </c>
      <c r="G95" s="16">
        <v>62022</v>
      </c>
      <c r="H95">
        <v>2019</v>
      </c>
      <c r="I95" t="s">
        <v>15</v>
      </c>
      <c r="J95" t="s">
        <v>138</v>
      </c>
      <c r="L95" t="str">
        <f t="shared" si="1"/>
        <v>J409587690</v>
      </c>
    </row>
    <row r="96" spans="1:12">
      <c r="A96" t="s">
        <v>261</v>
      </c>
      <c r="B96" t="s">
        <v>262</v>
      </c>
      <c r="C96" t="s">
        <v>6256</v>
      </c>
      <c r="D96" t="str">
        <f>+VLOOKUP(A96,Tabla3[],18,0)</f>
        <v>DISTRIBUIDOR</v>
      </c>
      <c r="E96" t="str">
        <f>+VLOOKUP(A96,Tabla3[],7,0)</f>
        <v>ZULIA</v>
      </c>
      <c r="F96" s="16">
        <v>62</v>
      </c>
      <c r="G96" s="16">
        <v>62040</v>
      </c>
      <c r="H96">
        <v>2019</v>
      </c>
      <c r="I96" t="s">
        <v>15</v>
      </c>
      <c r="J96" t="s">
        <v>31</v>
      </c>
      <c r="L96" t="str">
        <f t="shared" si="1"/>
        <v>J408086379</v>
      </c>
    </row>
    <row r="97" spans="1:12">
      <c r="A97" t="s">
        <v>263</v>
      </c>
      <c r="B97" t="s">
        <v>264</v>
      </c>
      <c r="C97" t="s">
        <v>265</v>
      </c>
      <c r="D97" t="str">
        <f>+VLOOKUP(A97,Tabla3[],18,0)</f>
        <v>CADENAS - SUPERMERCADOS</v>
      </c>
      <c r="E97" t="str">
        <f>+VLOOKUP(A97,Tabla3[],7,0)</f>
        <v>CARABOBO</v>
      </c>
      <c r="F97" s="16">
        <v>20</v>
      </c>
      <c r="G97" s="16">
        <v>20020</v>
      </c>
      <c r="I97" t="s">
        <v>15</v>
      </c>
      <c r="J97" t="s">
        <v>16</v>
      </c>
      <c r="L97" t="str">
        <f t="shared" si="1"/>
        <v>J307145757</v>
      </c>
    </row>
    <row r="98" spans="1:12">
      <c r="A98" t="s">
        <v>266</v>
      </c>
      <c r="B98" t="s">
        <v>267</v>
      </c>
      <c r="C98" t="s">
        <v>6257</v>
      </c>
      <c r="D98" t="str">
        <f>+VLOOKUP(A98,Tabla3[],18,0)</f>
        <v>DISTRIBUIDOR</v>
      </c>
      <c r="E98" t="str">
        <f>+VLOOKUP(A98,Tabla3[],7,0)</f>
        <v>ZULIA</v>
      </c>
      <c r="F98" s="16">
        <v>65</v>
      </c>
      <c r="G98" s="16">
        <v>65017</v>
      </c>
      <c r="I98" t="s">
        <v>15</v>
      </c>
      <c r="J98">
        <v>0</v>
      </c>
      <c r="L98" t="str">
        <f t="shared" si="1"/>
        <v>J405584017</v>
      </c>
    </row>
    <row r="99" spans="1:12">
      <c r="A99" t="s">
        <v>268</v>
      </c>
      <c r="B99" t="s">
        <v>269</v>
      </c>
      <c r="C99" t="s">
        <v>270</v>
      </c>
      <c r="D99" t="str">
        <f>+VLOOKUP(A99,Tabla3[],18,0)</f>
        <v>CADENAS - PERFUMERIAS</v>
      </c>
      <c r="E99" t="str">
        <f>+VLOOKUP(A99,Tabla3[],7,0)</f>
        <v>ANZOATEGUI</v>
      </c>
      <c r="F99" s="16">
        <v>52</v>
      </c>
      <c r="G99" s="16">
        <v>52001</v>
      </c>
      <c r="I99" t="s">
        <v>15</v>
      </c>
      <c r="J99" t="s">
        <v>181</v>
      </c>
      <c r="L99" t="str">
        <f t="shared" si="1"/>
        <v>J303615600</v>
      </c>
    </row>
    <row r="100" spans="1:12">
      <c r="A100" t="s">
        <v>271</v>
      </c>
      <c r="B100" t="s">
        <v>272</v>
      </c>
      <c r="C100" t="s">
        <v>6258</v>
      </c>
      <c r="D100" t="str">
        <f>+VLOOKUP(A100,Tabla3[],18,0)</f>
        <v>MAYORISTAS</v>
      </c>
      <c r="E100" t="str">
        <f>+VLOOKUP(A100,Tabla3[],7,0)</f>
        <v>TACHIRA</v>
      </c>
      <c r="F100" s="16">
        <v>63</v>
      </c>
      <c r="G100" s="16">
        <v>63003</v>
      </c>
      <c r="I100" t="s">
        <v>15</v>
      </c>
      <c r="J100" t="s">
        <v>138</v>
      </c>
      <c r="L100" t="str">
        <f t="shared" si="1"/>
        <v>J307012676</v>
      </c>
    </row>
    <row r="101" spans="1:12">
      <c r="A101" t="s">
        <v>273</v>
      </c>
      <c r="B101" t="s">
        <v>274</v>
      </c>
      <c r="C101" t="s">
        <v>6259</v>
      </c>
      <c r="D101" t="str">
        <f>+VLOOKUP(A101,Tabla3[],18,0)</f>
        <v>DISTRIBUIDOR</v>
      </c>
      <c r="E101" t="str">
        <f>+VLOOKUP(A101,Tabla3[],7,0)</f>
        <v>MIRANDA</v>
      </c>
      <c r="G101" s="16">
        <v>51033</v>
      </c>
      <c r="I101" t="s">
        <v>15</v>
      </c>
      <c r="J101" t="s">
        <v>61</v>
      </c>
      <c r="L101" t="str">
        <f t="shared" si="1"/>
        <v>J311052178</v>
      </c>
    </row>
    <row r="102" spans="1:12">
      <c r="A102" t="s">
        <v>275</v>
      </c>
      <c r="B102" t="s">
        <v>276</v>
      </c>
      <c r="C102" t="s">
        <v>6259</v>
      </c>
      <c r="D102" t="str">
        <f>+VLOOKUP(A102,Tabla3[],18,0)</f>
        <v>DISTRIBUIDOR</v>
      </c>
      <c r="E102" t="str">
        <f>+VLOOKUP(A102,Tabla3[],7,0)</f>
        <v>ARAGUA</v>
      </c>
      <c r="H102">
        <v>2019</v>
      </c>
      <c r="I102" t="s">
        <v>15</v>
      </c>
      <c r="J102" t="s">
        <v>16</v>
      </c>
      <c r="L102" t="str">
        <f t="shared" si="1"/>
        <v>J312138645</v>
      </c>
    </row>
    <row r="103" spans="1:12">
      <c r="A103" t="s">
        <v>277</v>
      </c>
      <c r="B103" t="s">
        <v>278</v>
      </c>
      <c r="C103" t="s">
        <v>6072</v>
      </c>
      <c r="D103" t="e">
        <f>+VLOOKUP(A103,Tabla3[],18,0)</f>
        <v>#N/A</v>
      </c>
      <c r="E103" t="e">
        <f>+VLOOKUP(A103,Tabla3[],7,0)</f>
        <v>#N/A</v>
      </c>
      <c r="I103" t="s">
        <v>15</v>
      </c>
      <c r="J103">
        <v>0</v>
      </c>
      <c r="L103" t="str">
        <f t="shared" si="1"/>
        <v>J296238618</v>
      </c>
    </row>
    <row r="104" spans="1:12">
      <c r="A104" t="s">
        <v>279</v>
      </c>
      <c r="B104" t="s">
        <v>280</v>
      </c>
      <c r="C104" t="s">
        <v>6260</v>
      </c>
      <c r="D104" t="str">
        <f>+VLOOKUP(A104,Tabla3[],18,0)</f>
        <v>DISTRIBUIDOR</v>
      </c>
      <c r="E104" t="str">
        <f>+VLOOKUP(A104,Tabla3[],7,0)</f>
        <v>ANZOATEGUI</v>
      </c>
      <c r="F104" s="16">
        <v>51</v>
      </c>
      <c r="G104" s="16">
        <v>52035</v>
      </c>
      <c r="H104">
        <v>2019</v>
      </c>
      <c r="I104" t="s">
        <v>15</v>
      </c>
      <c r="J104" t="s">
        <v>181</v>
      </c>
      <c r="L104" t="str">
        <f t="shared" si="1"/>
        <v>J411977489</v>
      </c>
    </row>
    <row r="105" spans="1:12">
      <c r="A105" t="s">
        <v>282</v>
      </c>
      <c r="B105" t="s">
        <v>283</v>
      </c>
      <c r="C105" t="s">
        <v>6261</v>
      </c>
      <c r="D105" t="str">
        <f>+VLOOKUP(A105,Tabla3[],18,0)</f>
        <v>DISTRIBUIDOR</v>
      </c>
      <c r="E105" t="str">
        <f>+VLOOKUP(A105,Tabla3[],7,0)</f>
        <v>DISTRITO CAPITAL</v>
      </c>
      <c r="F105" s="16">
        <v>51</v>
      </c>
      <c r="G105" s="16">
        <v>51018</v>
      </c>
      <c r="I105" t="s">
        <v>25</v>
      </c>
      <c r="J105" t="s">
        <v>61</v>
      </c>
      <c r="L105" t="str">
        <f t="shared" si="1"/>
        <v>J410014962</v>
      </c>
    </row>
    <row r="106" spans="1:12">
      <c r="A106" t="s">
        <v>284</v>
      </c>
      <c r="B106" t="s">
        <v>285</v>
      </c>
      <c r="C106" t="s">
        <v>6073</v>
      </c>
      <c r="D106" t="e">
        <f>+VLOOKUP(A106,Tabla3[],18,0)</f>
        <v>#N/A</v>
      </c>
      <c r="E106" t="e">
        <f>+VLOOKUP(A106,Tabla3[],7,0)</f>
        <v>#N/A</v>
      </c>
      <c r="F106" s="16">
        <v>51</v>
      </c>
      <c r="G106" s="16">
        <v>51020</v>
      </c>
      <c r="I106" t="s">
        <v>15</v>
      </c>
      <c r="J106">
        <v>0</v>
      </c>
      <c r="L106" t="str">
        <f t="shared" si="1"/>
        <v>J001241345</v>
      </c>
    </row>
    <row r="107" spans="1:12">
      <c r="A107" t="s">
        <v>286</v>
      </c>
      <c r="B107" t="s">
        <v>287</v>
      </c>
      <c r="C107" t="s">
        <v>6262</v>
      </c>
      <c r="D107" t="str">
        <f>+VLOOKUP(A107,Tabla3[],18,0)</f>
        <v>DISTRIBUIDOR</v>
      </c>
      <c r="E107" t="str">
        <f>+VLOOKUP(A107,Tabla3[],7,0)</f>
        <v>TRUJILLO</v>
      </c>
      <c r="F107" s="16">
        <v>61</v>
      </c>
      <c r="G107" s="16">
        <v>65010</v>
      </c>
      <c r="I107" t="s">
        <v>15</v>
      </c>
      <c r="J107" t="s">
        <v>138</v>
      </c>
      <c r="L107" t="str">
        <f t="shared" si="1"/>
        <v>J297146628</v>
      </c>
    </row>
    <row r="108" spans="1:12">
      <c r="A108" t="s">
        <v>288</v>
      </c>
      <c r="B108" t="s">
        <v>289</v>
      </c>
      <c r="C108" t="s">
        <v>6074</v>
      </c>
      <c r="D108" t="e">
        <f>+VLOOKUP(A108,Tabla3[],18,0)</f>
        <v>#N/A</v>
      </c>
      <c r="E108" t="e">
        <f>+VLOOKUP(A108,Tabla3[],7,0)</f>
        <v>#N/A</v>
      </c>
      <c r="F108" s="16">
        <v>98</v>
      </c>
      <c r="G108" s="16">
        <v>98001</v>
      </c>
      <c r="I108" t="s">
        <v>15</v>
      </c>
      <c r="J108">
        <v>0</v>
      </c>
      <c r="L108" t="str">
        <f t="shared" si="1"/>
        <v>C317605853</v>
      </c>
    </row>
    <row r="109" spans="1:12">
      <c r="A109" t="s">
        <v>290</v>
      </c>
      <c r="B109" t="s">
        <v>291</v>
      </c>
      <c r="C109" t="s">
        <v>6075</v>
      </c>
      <c r="D109" t="e">
        <f>+VLOOKUP(A109,Tabla3[],18,0)</f>
        <v>#N/A</v>
      </c>
      <c r="E109" t="e">
        <f>+VLOOKUP(A109,Tabla3[],7,0)</f>
        <v>#N/A</v>
      </c>
      <c r="I109" t="s">
        <v>19</v>
      </c>
      <c r="J109">
        <v>0</v>
      </c>
      <c r="L109" t="str">
        <f t="shared" si="1"/>
        <v>V240411462</v>
      </c>
    </row>
    <row r="110" spans="1:12">
      <c r="A110" t="s">
        <v>292</v>
      </c>
      <c r="B110" t="s">
        <v>293</v>
      </c>
      <c r="C110" t="s">
        <v>6263</v>
      </c>
      <c r="D110" t="str">
        <f>+VLOOKUP(A110,Tabla3[],18,0)</f>
        <v>DISTRIBUIDOR</v>
      </c>
      <c r="E110" t="str">
        <f>+VLOOKUP(A110,Tabla3[],7,0)</f>
        <v>GUARICO</v>
      </c>
      <c r="F110" s="16">
        <v>60</v>
      </c>
      <c r="H110">
        <v>2019</v>
      </c>
      <c r="I110" t="s">
        <v>15</v>
      </c>
      <c r="J110" t="s">
        <v>1691</v>
      </c>
      <c r="L110" t="str">
        <f t="shared" si="1"/>
        <v>J404754202</v>
      </c>
    </row>
    <row r="111" spans="1:12">
      <c r="A111" t="s">
        <v>295</v>
      </c>
      <c r="B111" t="s">
        <v>296</v>
      </c>
      <c r="C111" t="s">
        <v>6264</v>
      </c>
      <c r="D111" t="str">
        <f>+VLOOKUP(A111,Tabla3[],18,0)</f>
        <v>DISTRIBUIDOR</v>
      </c>
      <c r="E111" t="str">
        <f>+VLOOKUP(A111,Tabla3[],7,0)</f>
        <v>MIRANDA</v>
      </c>
      <c r="F111" s="16">
        <v>50</v>
      </c>
      <c r="G111" s="16">
        <v>50024</v>
      </c>
      <c r="I111" t="s">
        <v>15</v>
      </c>
      <c r="J111" t="s">
        <v>61</v>
      </c>
      <c r="L111" t="str">
        <f t="shared" si="1"/>
        <v>J313236594</v>
      </c>
    </row>
    <row r="112" spans="1:12">
      <c r="A112" t="s">
        <v>297</v>
      </c>
      <c r="B112" t="s">
        <v>298</v>
      </c>
      <c r="C112" t="s">
        <v>299</v>
      </c>
      <c r="D112" t="str">
        <f>+VLOOKUP(A112,Tabla3[],18,0)</f>
        <v>DROGUERIAS</v>
      </c>
      <c r="E112" t="str">
        <f>+VLOOKUP(A112,Tabla3[],7,0)</f>
        <v>MERIDA</v>
      </c>
      <c r="F112" s="16">
        <v>22</v>
      </c>
      <c r="G112" s="16">
        <v>22001</v>
      </c>
      <c r="I112" t="s">
        <v>15</v>
      </c>
      <c r="J112" t="s">
        <v>138</v>
      </c>
      <c r="L112" t="str">
        <f t="shared" si="1"/>
        <v>J090066462</v>
      </c>
    </row>
    <row r="113" spans="1:12">
      <c r="A113" t="s">
        <v>300</v>
      </c>
      <c r="B113" t="s">
        <v>301</v>
      </c>
      <c r="C113" t="s">
        <v>302</v>
      </c>
      <c r="D113" t="str">
        <f>+VLOOKUP(A113,Tabla3[],18,0)</f>
        <v>PERFUMERIAS INDEPENDIENTES</v>
      </c>
      <c r="E113" t="str">
        <f>+VLOOKUP(A113,Tabla3[],7,0)</f>
        <v>BOLIVAR</v>
      </c>
      <c r="F113" s="16">
        <v>53</v>
      </c>
      <c r="I113" t="s">
        <v>15</v>
      </c>
      <c r="J113" t="s">
        <v>181</v>
      </c>
      <c r="L113" t="str">
        <f t="shared" si="1"/>
        <v>J298458844</v>
      </c>
    </row>
    <row r="114" spans="1:12">
      <c r="A114" t="s">
        <v>304</v>
      </c>
      <c r="B114" t="s">
        <v>305</v>
      </c>
      <c r="C114" t="s">
        <v>6265</v>
      </c>
      <c r="D114" t="str">
        <f>+VLOOKUP(A114,Tabla3[],18,0)</f>
        <v>FARMACIAS INDEPENDIENTES</v>
      </c>
      <c r="E114" t="str">
        <f>+VLOOKUP(A114,Tabla3[],7,0)</f>
        <v>MIRANDA</v>
      </c>
      <c r="F114" s="16">
        <v>58</v>
      </c>
      <c r="G114" s="16">
        <v>54015</v>
      </c>
      <c r="I114" t="s">
        <v>206</v>
      </c>
      <c r="J114" t="s">
        <v>61</v>
      </c>
      <c r="L114" t="str">
        <f t="shared" si="1"/>
        <v>J411691151</v>
      </c>
    </row>
    <row r="115" spans="1:12">
      <c r="A115" t="s">
        <v>306</v>
      </c>
      <c r="B115" t="s">
        <v>307</v>
      </c>
      <c r="C115" t="s">
        <v>6266</v>
      </c>
      <c r="D115" t="str">
        <f>+VLOOKUP(A115,Tabla3[],18,0)</f>
        <v>CADENAS - PERFUMERIAS</v>
      </c>
      <c r="E115" t="str">
        <f>+VLOOKUP(A115,Tabla3[],7,0)</f>
        <v>BOLIVAR</v>
      </c>
      <c r="F115" s="16">
        <v>53</v>
      </c>
      <c r="G115" s="16">
        <v>53008</v>
      </c>
      <c r="I115" t="s">
        <v>15</v>
      </c>
      <c r="J115" t="s">
        <v>181</v>
      </c>
      <c r="L115" t="str">
        <f t="shared" si="1"/>
        <v>J303431518</v>
      </c>
    </row>
    <row r="116" spans="1:12">
      <c r="A116" t="s">
        <v>308</v>
      </c>
      <c r="B116" t="s">
        <v>309</v>
      </c>
      <c r="C116" t="s">
        <v>6267</v>
      </c>
      <c r="D116" t="str">
        <f>+VLOOKUP(A116,Tabla3[],18,0)</f>
        <v>DISTRIBUIDOR</v>
      </c>
      <c r="E116" t="str">
        <f>+VLOOKUP(A116,Tabla3[],7,0)</f>
        <v>MIRANDA</v>
      </c>
      <c r="F116" s="16" t="s">
        <v>310</v>
      </c>
      <c r="G116" s="16">
        <v>51031</v>
      </c>
      <c r="I116" t="s">
        <v>25</v>
      </c>
      <c r="J116" t="s">
        <v>61</v>
      </c>
      <c r="L116" t="str">
        <f t="shared" si="1"/>
        <v>J400537258</v>
      </c>
    </row>
    <row r="117" spans="1:12">
      <c r="A117" t="s">
        <v>311</v>
      </c>
      <c r="B117" t="s">
        <v>312</v>
      </c>
      <c r="C117" t="s">
        <v>6268</v>
      </c>
      <c r="D117" t="str">
        <f>+VLOOKUP(A117,Tabla3[],18,0)</f>
        <v>DISTRIBUIDOR</v>
      </c>
      <c r="E117" t="str">
        <f>+VLOOKUP(A117,Tabla3[],7,0)</f>
        <v>ARAGUA</v>
      </c>
      <c r="F117" s="16">
        <v>60</v>
      </c>
      <c r="G117" s="16">
        <v>60016</v>
      </c>
      <c r="I117" t="s">
        <v>15</v>
      </c>
      <c r="J117" t="s">
        <v>16</v>
      </c>
      <c r="L117" t="str">
        <f t="shared" si="1"/>
        <v>J294451675</v>
      </c>
    </row>
    <row r="118" spans="1:12">
      <c r="A118" t="s">
        <v>313</v>
      </c>
      <c r="B118" t="s">
        <v>314</v>
      </c>
      <c r="C118" t="s">
        <v>6269</v>
      </c>
      <c r="D118" t="str">
        <f>+VLOOKUP(A118,Tabla3[],18,0)</f>
        <v>DISTRIBUIDOR</v>
      </c>
      <c r="E118" t="str">
        <f>+VLOOKUP(A118,Tabla3[],7,0)</f>
        <v>DISTRITO CAPITAL</v>
      </c>
      <c r="F118" s="16">
        <v>51</v>
      </c>
      <c r="G118" s="16">
        <v>51014</v>
      </c>
      <c r="I118" t="s">
        <v>15</v>
      </c>
      <c r="J118" t="s">
        <v>61</v>
      </c>
      <c r="L118" t="str">
        <f t="shared" si="1"/>
        <v>J308983870</v>
      </c>
    </row>
    <row r="119" spans="1:12">
      <c r="A119" t="s">
        <v>315</v>
      </c>
      <c r="B119" t="s">
        <v>316</v>
      </c>
      <c r="C119" t="s">
        <v>6076</v>
      </c>
      <c r="D119" t="e">
        <f>+VLOOKUP(A119,Tabla3[],18,0)</f>
        <v>#N/A</v>
      </c>
      <c r="E119" t="e">
        <f>+VLOOKUP(A119,Tabla3[],7,0)</f>
        <v>#N/A</v>
      </c>
      <c r="F119" s="16">
        <v>96</v>
      </c>
      <c r="G119" s="16">
        <v>96005</v>
      </c>
      <c r="I119" t="s">
        <v>15</v>
      </c>
      <c r="J119">
        <v>0</v>
      </c>
      <c r="L119" t="str">
        <f t="shared" si="1"/>
        <v>J301921330</v>
      </c>
    </row>
    <row r="120" spans="1:12">
      <c r="A120" t="s">
        <v>317</v>
      </c>
      <c r="B120" t="s">
        <v>318</v>
      </c>
      <c r="C120" t="s">
        <v>6270</v>
      </c>
      <c r="D120" t="str">
        <f>+VLOOKUP(A120,Tabla3[],18,0)</f>
        <v>DROGUERIAS</v>
      </c>
      <c r="E120" t="str">
        <f>+VLOOKUP(A120,Tabla3[],7,0)</f>
        <v>TACHIRA</v>
      </c>
      <c r="F120" s="16">
        <v>22</v>
      </c>
      <c r="G120" s="16">
        <v>22022</v>
      </c>
      <c r="I120" t="s">
        <v>15</v>
      </c>
      <c r="J120" t="s">
        <v>138</v>
      </c>
      <c r="L120" t="str">
        <f t="shared" si="1"/>
        <v>J293936411</v>
      </c>
    </row>
    <row r="121" spans="1:12">
      <c r="A121" t="s">
        <v>319</v>
      </c>
      <c r="B121" t="s">
        <v>320</v>
      </c>
      <c r="C121" t="s">
        <v>6271</v>
      </c>
      <c r="D121" t="str">
        <f>+VLOOKUP(A121,Tabla3[],18,0)</f>
        <v>MAYORISTAS</v>
      </c>
      <c r="E121" t="str">
        <f>+VLOOKUP(A121,Tabla3[],7,0)</f>
        <v>ARAGUA</v>
      </c>
      <c r="F121" s="16">
        <v>60</v>
      </c>
      <c r="G121" s="16">
        <v>60012</v>
      </c>
      <c r="I121" t="s">
        <v>15</v>
      </c>
      <c r="J121">
        <v>0</v>
      </c>
      <c r="L121" t="str">
        <f t="shared" si="1"/>
        <v>J402385099</v>
      </c>
    </row>
    <row r="122" spans="1:12">
      <c r="A122" t="s">
        <v>321</v>
      </c>
      <c r="B122" t="s">
        <v>322</v>
      </c>
      <c r="C122" t="s">
        <v>6077</v>
      </c>
      <c r="D122" t="e">
        <f>+VLOOKUP(A122,Tabla3[],18,0)</f>
        <v>#N/A</v>
      </c>
      <c r="E122" t="e">
        <f>+VLOOKUP(A122,Tabla3[],7,0)</f>
        <v>#N/A</v>
      </c>
      <c r="F122" s="16">
        <v>95</v>
      </c>
      <c r="G122" s="16">
        <v>95013</v>
      </c>
      <c r="I122" t="s">
        <v>15</v>
      </c>
      <c r="J122">
        <v>0</v>
      </c>
      <c r="L122" t="str">
        <f t="shared" si="1"/>
        <v>G200090480</v>
      </c>
    </row>
    <row r="123" spans="1:12">
      <c r="A123" t="s">
        <v>323</v>
      </c>
      <c r="B123" t="s">
        <v>324</v>
      </c>
      <c r="C123" t="s">
        <v>6272</v>
      </c>
      <c r="D123" t="e">
        <f>+VLOOKUP(A123,Tabla3[],18,0)</f>
        <v>#N/A</v>
      </c>
      <c r="E123" t="e">
        <f>+VLOOKUP(A123,Tabla3[],7,0)</f>
        <v>#N/A</v>
      </c>
      <c r="F123" s="16">
        <v>90</v>
      </c>
      <c r="G123" s="16">
        <v>90002</v>
      </c>
      <c r="I123" t="s">
        <v>15</v>
      </c>
      <c r="J123">
        <v>0</v>
      </c>
      <c r="L123" t="str">
        <f t="shared" si="1"/>
        <v>J300124665</v>
      </c>
    </row>
    <row r="124" spans="1:12">
      <c r="A124" t="s">
        <v>326</v>
      </c>
      <c r="B124" t="s">
        <v>327</v>
      </c>
      <c r="C124" t="s">
        <v>6078</v>
      </c>
      <c r="D124" t="e">
        <f>+VLOOKUP(A124,Tabla3[],18,0)</f>
        <v>#N/A</v>
      </c>
      <c r="E124" t="e">
        <f>+VLOOKUP(A124,Tabla3[],7,0)</f>
        <v>#N/A</v>
      </c>
      <c r="I124" t="s">
        <v>19</v>
      </c>
      <c r="J124">
        <v>0</v>
      </c>
      <c r="L124" t="str">
        <f t="shared" si="1"/>
        <v>V205945187</v>
      </c>
    </row>
    <row r="125" spans="1:12">
      <c r="A125" t="s">
        <v>328</v>
      </c>
      <c r="B125" t="s">
        <v>329</v>
      </c>
      <c r="C125" t="s">
        <v>6273</v>
      </c>
      <c r="D125" t="str">
        <f>+VLOOKUP(A125,Tabla3[],18,0)</f>
        <v>PERFUMERIAS INDEPENDIENTES</v>
      </c>
      <c r="E125" t="str">
        <f>+VLOOKUP(A125,Tabla3[],7,0)</f>
        <v>PORTUGUESA</v>
      </c>
      <c r="F125" s="16">
        <v>23</v>
      </c>
      <c r="G125" s="16">
        <v>23004</v>
      </c>
      <c r="I125" t="s">
        <v>15</v>
      </c>
      <c r="J125" t="s">
        <v>114</v>
      </c>
      <c r="L125" t="str">
        <f t="shared" si="1"/>
        <v>J300501744</v>
      </c>
    </row>
    <row r="126" spans="1:12">
      <c r="A126" t="s">
        <v>331</v>
      </c>
      <c r="B126" t="s">
        <v>332</v>
      </c>
      <c r="C126" t="s">
        <v>6274</v>
      </c>
      <c r="D126" t="str">
        <f>+VLOOKUP(A126,Tabla3[],18,0)</f>
        <v>SUPERMERCADOS INDEPENDIENTES</v>
      </c>
      <c r="E126" t="str">
        <f>+VLOOKUP(A126,Tabla3[],7,0)</f>
        <v>ZULIA</v>
      </c>
      <c r="F126" s="16">
        <v>21</v>
      </c>
      <c r="G126" s="16">
        <v>21005</v>
      </c>
      <c r="I126" t="s">
        <v>15</v>
      </c>
      <c r="J126" t="s">
        <v>31</v>
      </c>
      <c r="L126" t="str">
        <f t="shared" si="1"/>
        <v>J308460281</v>
      </c>
    </row>
    <row r="127" spans="1:12">
      <c r="A127" t="s">
        <v>333</v>
      </c>
      <c r="B127" t="s">
        <v>334</v>
      </c>
      <c r="C127" t="s">
        <v>334</v>
      </c>
      <c r="D127" t="e">
        <f>+VLOOKUP(A127,Tabla3[],18,0)</f>
        <v>#N/A</v>
      </c>
      <c r="E127" t="e">
        <f>+VLOOKUP(A127,Tabla3[],7,0)</f>
        <v>#N/A</v>
      </c>
      <c r="I127" t="s">
        <v>19</v>
      </c>
      <c r="J127">
        <v>0</v>
      </c>
      <c r="L127" t="str">
        <f t="shared" si="1"/>
        <v>V168203841</v>
      </c>
    </row>
    <row r="128" spans="1:12">
      <c r="A128" t="s">
        <v>335</v>
      </c>
      <c r="B128" t="s">
        <v>336</v>
      </c>
      <c r="C128" t="s">
        <v>336</v>
      </c>
      <c r="D128" t="e">
        <f>+VLOOKUP(A128,Tabla3[],18,0)</f>
        <v>#N/A</v>
      </c>
      <c r="E128" t="e">
        <f>+VLOOKUP(A128,Tabla3[],7,0)</f>
        <v>#N/A</v>
      </c>
      <c r="I128" t="s">
        <v>19</v>
      </c>
      <c r="J128">
        <v>0</v>
      </c>
      <c r="L128" t="str">
        <f t="shared" si="1"/>
        <v>V202012406</v>
      </c>
    </row>
    <row r="129" spans="1:12">
      <c r="A129" t="s">
        <v>337</v>
      </c>
      <c r="B129" t="s">
        <v>338</v>
      </c>
      <c r="C129" t="s">
        <v>6079</v>
      </c>
      <c r="D129" t="e">
        <f>+VLOOKUP(A129,Tabla3[],18,0)</f>
        <v>#N/A</v>
      </c>
      <c r="E129" t="e">
        <f>+VLOOKUP(A129,Tabla3[],7,0)</f>
        <v>#N/A</v>
      </c>
      <c r="I129" t="s">
        <v>19</v>
      </c>
      <c r="J129">
        <v>0</v>
      </c>
      <c r="L129" t="str">
        <f t="shared" si="1"/>
        <v>V196508720</v>
      </c>
    </row>
    <row r="130" spans="1:12">
      <c r="A130" t="s">
        <v>339</v>
      </c>
      <c r="B130" t="s">
        <v>340</v>
      </c>
      <c r="C130" t="s">
        <v>6080</v>
      </c>
      <c r="D130" t="e">
        <f>+VLOOKUP(A130,Tabla3[],18,0)</f>
        <v>#N/A</v>
      </c>
      <c r="E130" t="e">
        <f>+VLOOKUP(A130,Tabla3[],7,0)</f>
        <v>#N/A</v>
      </c>
      <c r="I130" t="s">
        <v>19</v>
      </c>
      <c r="J130">
        <v>0</v>
      </c>
      <c r="L130" t="str">
        <f t="shared" si="1"/>
        <v>V190647958</v>
      </c>
    </row>
    <row r="131" spans="1:12">
      <c r="A131" t="s">
        <v>341</v>
      </c>
      <c r="B131" t="s">
        <v>342</v>
      </c>
      <c r="C131" t="s">
        <v>6081</v>
      </c>
      <c r="D131" t="e">
        <f>+VLOOKUP(A131,Tabla3[],18,0)</f>
        <v>#N/A</v>
      </c>
      <c r="E131" t="e">
        <f>+VLOOKUP(A131,Tabla3[],7,0)</f>
        <v>#N/A</v>
      </c>
      <c r="I131" t="s">
        <v>19</v>
      </c>
      <c r="J131">
        <v>0</v>
      </c>
      <c r="L131" t="str">
        <f t="shared" ref="L131:L194" si="2">+A131</f>
        <v>V204112696</v>
      </c>
    </row>
    <row r="132" spans="1:12">
      <c r="A132" t="s">
        <v>343</v>
      </c>
      <c r="B132" t="s">
        <v>344</v>
      </c>
      <c r="C132" t="s">
        <v>344</v>
      </c>
      <c r="D132" t="e">
        <f>+VLOOKUP(A132,Tabla3[],18,0)</f>
        <v>#N/A</v>
      </c>
      <c r="E132" t="e">
        <f>+VLOOKUP(A132,Tabla3[],7,0)</f>
        <v>#N/A</v>
      </c>
      <c r="I132" t="s">
        <v>19</v>
      </c>
      <c r="J132">
        <v>0</v>
      </c>
      <c r="L132" t="str">
        <f t="shared" si="2"/>
        <v>V174277032</v>
      </c>
    </row>
    <row r="133" spans="1:12">
      <c r="A133" t="s">
        <v>345</v>
      </c>
      <c r="B133" t="s">
        <v>346</v>
      </c>
      <c r="C133" t="s">
        <v>6082</v>
      </c>
      <c r="D133" t="str">
        <f>+VLOOKUP(A133,Tabla3[],18,0)</f>
        <v>CADENAS - SUPERMERCADOS</v>
      </c>
      <c r="E133" t="str">
        <f>+VLOOKUP(A133,Tabla3[],7,0)</f>
        <v>MIRANDA</v>
      </c>
      <c r="F133" s="16">
        <v>11</v>
      </c>
      <c r="G133" s="16">
        <v>11004</v>
      </c>
      <c r="I133" t="s">
        <v>15</v>
      </c>
      <c r="J133">
        <v>0</v>
      </c>
      <c r="L133" t="str">
        <f t="shared" si="2"/>
        <v>J313141321</v>
      </c>
    </row>
    <row r="134" spans="1:12">
      <c r="A134" t="s">
        <v>347</v>
      </c>
      <c r="B134" t="s">
        <v>348</v>
      </c>
      <c r="C134" t="s">
        <v>6275</v>
      </c>
      <c r="D134" t="str">
        <f>+VLOOKUP(A134,Tabla3[],18,0)</f>
        <v>PERFUMERIAS INDEPENDIENTES</v>
      </c>
      <c r="E134" t="str">
        <f>+VLOOKUP(A134,Tabla3[],7,0)</f>
        <v>ARAGUA</v>
      </c>
      <c r="F134" s="16">
        <v>20</v>
      </c>
      <c r="G134" s="16">
        <v>20045</v>
      </c>
      <c r="I134" t="s">
        <v>15</v>
      </c>
      <c r="J134" t="s">
        <v>16</v>
      </c>
      <c r="L134" t="str">
        <f t="shared" si="2"/>
        <v>J408357496</v>
      </c>
    </row>
    <row r="135" spans="1:12">
      <c r="A135" t="s">
        <v>349</v>
      </c>
      <c r="B135" t="s">
        <v>350</v>
      </c>
      <c r="C135" t="s">
        <v>350</v>
      </c>
      <c r="D135" t="str">
        <f>+VLOOKUP(A135,Tabla3[],18,0)</f>
        <v>DROGUERIAS</v>
      </c>
      <c r="E135" t="str">
        <f>+VLOOKUP(A135,Tabla3[],7,0)</f>
        <v>MIRANDA</v>
      </c>
      <c r="F135" s="16" t="s">
        <v>163</v>
      </c>
      <c r="I135" t="s">
        <v>15</v>
      </c>
      <c r="J135">
        <v>0</v>
      </c>
      <c r="L135" t="str">
        <f t="shared" si="2"/>
        <v>J070186496</v>
      </c>
    </row>
    <row r="136" spans="1:12">
      <c r="A136" t="s">
        <v>351</v>
      </c>
      <c r="B136" t="s">
        <v>352</v>
      </c>
      <c r="C136" t="s">
        <v>353</v>
      </c>
      <c r="D136" t="str">
        <f>+VLOOKUP(A136,Tabla3[],18,0)</f>
        <v>DISTRIBUIDOR</v>
      </c>
      <c r="E136" t="str">
        <f>+VLOOKUP(A136,Tabla3[],7,0)</f>
        <v>ANZOATEGUI</v>
      </c>
      <c r="F136" s="16">
        <v>52</v>
      </c>
      <c r="G136" s="16">
        <v>51040</v>
      </c>
      <c r="H136">
        <v>0</v>
      </c>
      <c r="J136" t="s">
        <v>181</v>
      </c>
      <c r="L136" t="str">
        <f t="shared" si="2"/>
        <v>J304123361</v>
      </c>
    </row>
    <row r="137" spans="1:12">
      <c r="A137" t="s">
        <v>354</v>
      </c>
      <c r="B137" t="s">
        <v>355</v>
      </c>
      <c r="C137" t="s">
        <v>6276</v>
      </c>
      <c r="D137" t="str">
        <f>+VLOOKUP(A137,Tabla3[],18,0)</f>
        <v>DISTRIBUIDOR</v>
      </c>
      <c r="E137" t="str">
        <f>+VLOOKUP(A137,Tabla3[],7,0)</f>
        <v>BOLIVAR</v>
      </c>
      <c r="F137" s="16">
        <v>52</v>
      </c>
      <c r="G137" s="16">
        <v>52044</v>
      </c>
      <c r="H137">
        <v>2020</v>
      </c>
      <c r="J137" t="s">
        <v>181</v>
      </c>
      <c r="L137" t="str">
        <f t="shared" si="2"/>
        <v>J401807810</v>
      </c>
    </row>
    <row r="138" spans="1:12">
      <c r="A138" t="s">
        <v>356</v>
      </c>
      <c r="B138" t="s">
        <v>357</v>
      </c>
      <c r="C138" t="s">
        <v>6083</v>
      </c>
      <c r="D138" t="e">
        <f>+VLOOKUP(A138,Tabla3[],18,0)</f>
        <v>#N/A</v>
      </c>
      <c r="E138" t="e">
        <f>+VLOOKUP(A138,Tabla3[],7,0)</f>
        <v>#N/A</v>
      </c>
      <c r="F138" s="16">
        <v>62</v>
      </c>
      <c r="G138" s="16">
        <v>62017</v>
      </c>
      <c r="I138" t="s">
        <v>25</v>
      </c>
      <c r="J138" t="s">
        <v>216</v>
      </c>
      <c r="L138" t="str">
        <f t="shared" si="2"/>
        <v>J298465360</v>
      </c>
    </row>
    <row r="139" spans="1:12">
      <c r="A139" t="s">
        <v>358</v>
      </c>
      <c r="B139" t="s">
        <v>359</v>
      </c>
      <c r="C139" t="s">
        <v>6084</v>
      </c>
      <c r="D139" t="e">
        <f>+VLOOKUP(A139,Tabla3[],18,0)</f>
        <v>#N/A</v>
      </c>
      <c r="E139" t="e">
        <f>+VLOOKUP(A139,Tabla3[],7,0)</f>
        <v>#N/A</v>
      </c>
      <c r="F139" s="16">
        <v>62</v>
      </c>
      <c r="G139" s="16">
        <v>62016</v>
      </c>
      <c r="I139" t="s">
        <v>15</v>
      </c>
      <c r="J139" t="s">
        <v>216</v>
      </c>
      <c r="L139" t="str">
        <f t="shared" si="2"/>
        <v>J298231394</v>
      </c>
    </row>
    <row r="140" spans="1:12">
      <c r="A140" t="s">
        <v>360</v>
      </c>
      <c r="B140" t="s">
        <v>361</v>
      </c>
      <c r="C140" t="s">
        <v>6277</v>
      </c>
      <c r="D140" t="str">
        <f>+VLOOKUP(A140,Tabla3[],18,0)</f>
        <v>DISTRIBUIDOR</v>
      </c>
      <c r="E140" t="str">
        <f>+VLOOKUP(A140,Tabla3[],7,0)</f>
        <v>LARA</v>
      </c>
      <c r="H140">
        <v>2019</v>
      </c>
      <c r="I140" t="s">
        <v>15</v>
      </c>
      <c r="J140" t="s">
        <v>16</v>
      </c>
      <c r="L140" t="str">
        <f t="shared" si="2"/>
        <v>J305964491</v>
      </c>
    </row>
    <row r="141" spans="1:12">
      <c r="A141" t="s">
        <v>362</v>
      </c>
      <c r="B141" t="s">
        <v>363</v>
      </c>
      <c r="C141" t="s">
        <v>6278</v>
      </c>
      <c r="D141" t="str">
        <f>+VLOOKUP(A141,Tabla3[],18,0)</f>
        <v>MAYORISTAS</v>
      </c>
      <c r="E141" t="str">
        <f>+VLOOKUP(A141,Tabla3[],7,0)</f>
        <v>ARAGUA</v>
      </c>
      <c r="F141" s="16">
        <v>60</v>
      </c>
      <c r="G141" s="16">
        <v>60019</v>
      </c>
      <c r="I141" t="s">
        <v>15</v>
      </c>
      <c r="J141" t="s">
        <v>16</v>
      </c>
      <c r="L141" t="str">
        <f t="shared" si="2"/>
        <v>J315227193</v>
      </c>
    </row>
    <row r="142" spans="1:12">
      <c r="A142" t="s">
        <v>364</v>
      </c>
      <c r="B142" t="s">
        <v>365</v>
      </c>
      <c r="C142" t="s">
        <v>35</v>
      </c>
      <c r="D142" t="str">
        <f>+VLOOKUP(A142,Tabla3[],18,0)</f>
        <v>CADENAS - FARMACIAS</v>
      </c>
      <c r="E142" t="str">
        <f>+VLOOKUP(A142,Tabla3[],7,0)</f>
        <v>CARABOBO</v>
      </c>
      <c r="F142" s="16">
        <v>11</v>
      </c>
      <c r="G142" s="16">
        <v>11005</v>
      </c>
      <c r="I142" t="s">
        <v>36</v>
      </c>
      <c r="J142" t="s">
        <v>16</v>
      </c>
      <c r="L142" t="str">
        <f t="shared" si="2"/>
        <v>J299732494</v>
      </c>
    </row>
    <row r="143" spans="1:12">
      <c r="A143" t="s">
        <v>367</v>
      </c>
      <c r="B143" t="s">
        <v>368</v>
      </c>
      <c r="C143" t="s">
        <v>6279</v>
      </c>
      <c r="D143" t="str">
        <f>+VLOOKUP(A143,Tabla3[],18,0)</f>
        <v>DISTRIBUIDOR</v>
      </c>
      <c r="E143" t="str">
        <f>+VLOOKUP(A143,Tabla3[],7,0)</f>
        <v>BOLIVAR</v>
      </c>
      <c r="F143" s="16">
        <v>52</v>
      </c>
      <c r="G143" s="16">
        <v>52038</v>
      </c>
      <c r="H143">
        <v>2019</v>
      </c>
      <c r="I143" t="s">
        <v>15</v>
      </c>
      <c r="J143" t="s">
        <v>181</v>
      </c>
      <c r="L143" t="str">
        <f t="shared" si="2"/>
        <v>J313834858</v>
      </c>
    </row>
    <row r="144" spans="1:12">
      <c r="A144" t="s">
        <v>369</v>
      </c>
      <c r="B144" t="s">
        <v>370</v>
      </c>
      <c r="C144" t="s">
        <v>6280</v>
      </c>
      <c r="D144" t="str">
        <f>+VLOOKUP(A144,Tabla3[],18,0)</f>
        <v>DISTRIBUIDOR</v>
      </c>
      <c r="E144" t="str">
        <f>+VLOOKUP(A144,Tabla3[],7,0)</f>
        <v>ZULIA</v>
      </c>
      <c r="F144" s="16">
        <v>65</v>
      </c>
      <c r="G144" s="16">
        <v>65002</v>
      </c>
      <c r="I144" t="s">
        <v>25</v>
      </c>
      <c r="J144" t="s">
        <v>31</v>
      </c>
      <c r="L144" t="str">
        <f t="shared" si="2"/>
        <v>J400631157</v>
      </c>
    </row>
    <row r="145" spans="1:12">
      <c r="A145" t="s">
        <v>371</v>
      </c>
      <c r="B145" t="s">
        <v>372</v>
      </c>
      <c r="C145" t="s">
        <v>6085</v>
      </c>
      <c r="D145" t="str">
        <f>+VLOOKUP(A145,Tabla3[],18,0)</f>
        <v>DISTRIBUIDOR</v>
      </c>
      <c r="E145" t="str">
        <f>+VLOOKUP(A145,Tabla3[],7,0)</f>
        <v>ZULIA</v>
      </c>
      <c r="F145" s="16">
        <v>65</v>
      </c>
      <c r="G145" s="16">
        <v>65003</v>
      </c>
      <c r="I145" t="s">
        <v>25</v>
      </c>
      <c r="J145">
        <v>0</v>
      </c>
      <c r="L145" t="str">
        <f t="shared" si="2"/>
        <v>J298013192</v>
      </c>
    </row>
    <row r="146" spans="1:12">
      <c r="A146" t="s">
        <v>373</v>
      </c>
      <c r="B146" t="s">
        <v>374</v>
      </c>
      <c r="C146" t="s">
        <v>6281</v>
      </c>
      <c r="D146" t="str">
        <f>+VLOOKUP(A146,Tabla3[],18,0)</f>
        <v>DISTRIBUIDOR</v>
      </c>
      <c r="E146" t="str">
        <f>+VLOOKUP(A146,Tabla3[],7,0)</f>
        <v>ZULIA</v>
      </c>
      <c r="F146" s="16">
        <v>64</v>
      </c>
      <c r="G146" s="16">
        <v>64012</v>
      </c>
      <c r="I146" t="s">
        <v>25</v>
      </c>
      <c r="J146">
        <v>0</v>
      </c>
      <c r="L146" t="str">
        <f t="shared" si="2"/>
        <v>J401583873</v>
      </c>
    </row>
    <row r="147" spans="1:12">
      <c r="A147" t="s">
        <v>375</v>
      </c>
      <c r="B147" t="s">
        <v>376</v>
      </c>
      <c r="C147" t="s">
        <v>6282</v>
      </c>
      <c r="D147" t="str">
        <f>+VLOOKUP(A147,Tabla3[],18,0)</f>
        <v>DISTRIBUIDOR</v>
      </c>
      <c r="E147" t="str">
        <f>+VLOOKUP(A147,Tabla3[],7,0)</f>
        <v>MIRANDA</v>
      </c>
      <c r="G147" s="16">
        <v>50031</v>
      </c>
      <c r="I147" t="s">
        <v>25</v>
      </c>
      <c r="J147" t="s">
        <v>61</v>
      </c>
      <c r="L147" t="str">
        <f t="shared" si="2"/>
        <v>J317598130</v>
      </c>
    </row>
    <row r="148" spans="1:12">
      <c r="A148" t="s">
        <v>377</v>
      </c>
      <c r="B148" t="s">
        <v>378</v>
      </c>
      <c r="C148" t="s">
        <v>6259</v>
      </c>
      <c r="D148" t="str">
        <f>+VLOOKUP(A148,Tabla3[],18,0)</f>
        <v>DISTRIBUIDOR</v>
      </c>
      <c r="E148" t="str">
        <f>+VLOOKUP(A148,Tabla3[],7,0)</f>
        <v>BOLIVAR</v>
      </c>
      <c r="F148" s="16" t="s">
        <v>379</v>
      </c>
      <c r="I148" t="s">
        <v>25</v>
      </c>
      <c r="J148" t="s">
        <v>181</v>
      </c>
      <c r="L148" t="str">
        <f t="shared" si="2"/>
        <v>J314147129</v>
      </c>
    </row>
    <row r="149" spans="1:12">
      <c r="A149" t="s">
        <v>380</v>
      </c>
      <c r="B149" t="s">
        <v>381</v>
      </c>
      <c r="C149" t="s">
        <v>6259</v>
      </c>
      <c r="D149" t="str">
        <f>+VLOOKUP(A149,Tabla3[],18,0)</f>
        <v>DISTRIBUIDOR</v>
      </c>
      <c r="E149" t="str">
        <f>+VLOOKUP(A149,Tabla3[],7,0)</f>
        <v>ANZOATEGUI</v>
      </c>
      <c r="F149" s="16" t="s">
        <v>379</v>
      </c>
      <c r="I149" t="s">
        <v>25</v>
      </c>
      <c r="J149" t="s">
        <v>181</v>
      </c>
      <c r="L149" t="str">
        <f t="shared" si="2"/>
        <v>J308856878</v>
      </c>
    </row>
    <row r="150" spans="1:12">
      <c r="A150" t="s">
        <v>382</v>
      </c>
      <c r="B150" t="s">
        <v>383</v>
      </c>
      <c r="C150" t="s">
        <v>6283</v>
      </c>
      <c r="D150" t="str">
        <f>+VLOOKUP(A150,Tabla3[],18,0)</f>
        <v>DISTRIBUIDOR</v>
      </c>
      <c r="E150" t="str">
        <f>+VLOOKUP(A150,Tabla3[],7,0)</f>
        <v>ZULIA</v>
      </c>
      <c r="F150" s="16">
        <v>64</v>
      </c>
      <c r="G150" s="16">
        <v>64002</v>
      </c>
      <c r="I150" t="s">
        <v>25</v>
      </c>
      <c r="J150" t="s">
        <v>31</v>
      </c>
      <c r="L150" t="str">
        <f t="shared" si="2"/>
        <v>J305479925</v>
      </c>
    </row>
    <row r="151" spans="1:12">
      <c r="A151" t="s">
        <v>384</v>
      </c>
      <c r="B151" t="s">
        <v>385</v>
      </c>
      <c r="C151" t="s">
        <v>6284</v>
      </c>
      <c r="D151" t="str">
        <f>+VLOOKUP(A151,Tabla3[],18,0)</f>
        <v>DISTRIBUIDOR</v>
      </c>
      <c r="E151" t="str">
        <f>+VLOOKUP(A151,Tabla3[],7,0)</f>
        <v>BOLIVAR</v>
      </c>
      <c r="F151" s="16">
        <v>52</v>
      </c>
      <c r="G151" s="16">
        <v>52040</v>
      </c>
      <c r="H151">
        <v>2019</v>
      </c>
      <c r="I151" t="s">
        <v>25</v>
      </c>
      <c r="J151" t="s">
        <v>181</v>
      </c>
      <c r="L151" t="str">
        <f t="shared" si="2"/>
        <v>J405757043</v>
      </c>
    </row>
    <row r="152" spans="1:12">
      <c r="A152" t="s">
        <v>386</v>
      </c>
      <c r="B152" t="s">
        <v>387</v>
      </c>
      <c r="C152" t="s">
        <v>6285</v>
      </c>
      <c r="D152" t="str">
        <f>+VLOOKUP(A152,Tabla3[],18,0)</f>
        <v>DISTRIBUIDOR</v>
      </c>
      <c r="E152" t="str">
        <f>+VLOOKUP(A152,Tabla3[],7,0)</f>
        <v>GUARICO</v>
      </c>
      <c r="F152" s="16">
        <v>12</v>
      </c>
      <c r="G152" s="16">
        <v>60030</v>
      </c>
      <c r="H152">
        <v>2019</v>
      </c>
      <c r="I152" t="s">
        <v>25</v>
      </c>
      <c r="J152" t="s">
        <v>1691</v>
      </c>
      <c r="L152" t="str">
        <f t="shared" si="2"/>
        <v>J409087760</v>
      </c>
    </row>
    <row r="153" spans="1:12">
      <c r="A153" t="s">
        <v>388</v>
      </c>
      <c r="B153" t="s">
        <v>389</v>
      </c>
      <c r="C153" t="s">
        <v>6086</v>
      </c>
      <c r="D153" t="str">
        <f>+VLOOKUP(A153,Tabla3[],18,0)</f>
        <v>DISTRIBUIDOR</v>
      </c>
      <c r="E153" t="str">
        <f>+VLOOKUP(A153,Tabla3[],7,0)</f>
        <v>ANZOATEGUI</v>
      </c>
      <c r="F153" s="16">
        <v>52</v>
      </c>
      <c r="G153" s="16">
        <v>52006</v>
      </c>
      <c r="I153" t="s">
        <v>25</v>
      </c>
      <c r="J153" t="s">
        <v>181</v>
      </c>
      <c r="L153" t="str">
        <f t="shared" si="2"/>
        <v>J401375120</v>
      </c>
    </row>
    <row r="154" spans="1:12">
      <c r="A154" t="s">
        <v>390</v>
      </c>
      <c r="B154" t="s">
        <v>391</v>
      </c>
      <c r="C154" t="s">
        <v>6086</v>
      </c>
      <c r="D154" t="str">
        <f>+VLOOKUP(A154,Tabla3[],18,0)</f>
        <v>DISTRIBUIDOR</v>
      </c>
      <c r="E154" t="str">
        <f>+VLOOKUP(A154,Tabla3[],7,0)</f>
        <v>BOLIVAR</v>
      </c>
      <c r="F154" s="16">
        <v>53</v>
      </c>
      <c r="G154" s="16">
        <v>53009</v>
      </c>
      <c r="I154" t="s">
        <v>25</v>
      </c>
      <c r="J154" t="s">
        <v>189</v>
      </c>
      <c r="L154" t="str">
        <f t="shared" si="2"/>
        <v>J406065137</v>
      </c>
    </row>
    <row r="155" spans="1:12">
      <c r="A155" t="s">
        <v>392</v>
      </c>
      <c r="B155" t="s">
        <v>393</v>
      </c>
      <c r="C155" t="s">
        <v>6286</v>
      </c>
      <c r="D155" t="str">
        <f>+VLOOKUP(A155,Tabla3[],18,0)</f>
        <v>DISTRIBUIDOR</v>
      </c>
      <c r="E155" t="str">
        <f>+VLOOKUP(A155,Tabla3[],7,0)</f>
        <v>DISTRITO CAPITAL</v>
      </c>
      <c r="G155" s="16">
        <v>50036</v>
      </c>
      <c r="I155" t="s">
        <v>25</v>
      </c>
      <c r="J155" t="s">
        <v>61</v>
      </c>
      <c r="L155" t="str">
        <f t="shared" si="2"/>
        <v>J412881272</v>
      </c>
    </row>
    <row r="156" spans="1:12">
      <c r="A156" t="s">
        <v>394</v>
      </c>
      <c r="B156" t="s">
        <v>395</v>
      </c>
      <c r="C156" t="s">
        <v>6287</v>
      </c>
      <c r="D156" t="str">
        <f>+VLOOKUP(A156,Tabla3[],18,0)</f>
        <v>DISTRIBUIDOR</v>
      </c>
      <c r="E156" t="str">
        <f>+VLOOKUP(A156,Tabla3[],7,0)</f>
        <v>MIRANDA</v>
      </c>
      <c r="G156" s="16">
        <v>51032</v>
      </c>
      <c r="H156">
        <v>2019</v>
      </c>
      <c r="I156" t="s">
        <v>25</v>
      </c>
      <c r="J156" t="s">
        <v>61</v>
      </c>
      <c r="L156" t="str">
        <f t="shared" si="2"/>
        <v>J313414816</v>
      </c>
    </row>
    <row r="157" spans="1:12">
      <c r="A157" t="s">
        <v>396</v>
      </c>
      <c r="B157" t="s">
        <v>397</v>
      </c>
      <c r="C157" t="s">
        <v>6087</v>
      </c>
      <c r="D157" t="str">
        <f>+VLOOKUP(A157,Tabla3[],18,0)</f>
        <v>DISTRIBUIDOR</v>
      </c>
      <c r="E157" t="str">
        <f>+VLOOKUP(A157,Tabla3[],7,0)</f>
        <v>MIRANDA</v>
      </c>
      <c r="F157" s="16">
        <v>60</v>
      </c>
      <c r="G157" s="16">
        <v>60002</v>
      </c>
      <c r="I157" t="s">
        <v>25</v>
      </c>
      <c r="J157">
        <v>0</v>
      </c>
      <c r="L157" t="str">
        <f t="shared" si="2"/>
        <v>J303787312</v>
      </c>
    </row>
    <row r="158" spans="1:12">
      <c r="A158" t="s">
        <v>398</v>
      </c>
      <c r="B158" t="s">
        <v>399</v>
      </c>
      <c r="C158" t="s">
        <v>6087</v>
      </c>
      <c r="D158" t="str">
        <f>+VLOOKUP(A158,Tabla3[],18,0)</f>
        <v>DISTRIBUIDOR</v>
      </c>
      <c r="E158" t="str">
        <f>+VLOOKUP(A158,Tabla3[],7,0)</f>
        <v>ARAGUA</v>
      </c>
      <c r="F158" s="16">
        <v>51</v>
      </c>
      <c r="G158" s="16">
        <v>51003</v>
      </c>
      <c r="I158" t="s">
        <v>163</v>
      </c>
      <c r="J158" t="s">
        <v>16</v>
      </c>
      <c r="L158" t="str">
        <f t="shared" si="2"/>
        <v>J317091272</v>
      </c>
    </row>
    <row r="159" spans="1:12">
      <c r="A159" t="s">
        <v>400</v>
      </c>
      <c r="B159" t="s">
        <v>401</v>
      </c>
      <c r="C159" t="s">
        <v>6087</v>
      </c>
      <c r="D159" t="e">
        <f>+VLOOKUP(A159,Tabla3[],18,0)</f>
        <v>#N/A</v>
      </c>
      <c r="E159" t="e">
        <f>+VLOOKUP(A159,Tabla3[],7,0)</f>
        <v>#N/A</v>
      </c>
      <c r="F159" s="16">
        <v>60</v>
      </c>
      <c r="G159" s="16">
        <v>60003</v>
      </c>
      <c r="I159" t="s">
        <v>25</v>
      </c>
      <c r="J159">
        <v>0</v>
      </c>
      <c r="L159" t="str">
        <f t="shared" si="2"/>
        <v>J304716702</v>
      </c>
    </row>
    <row r="160" spans="1:12">
      <c r="A160" t="s">
        <v>402</v>
      </c>
      <c r="B160" t="s">
        <v>403</v>
      </c>
      <c r="C160" t="s">
        <v>6288</v>
      </c>
      <c r="D160" t="str">
        <f>+VLOOKUP(A160,Tabla3[],18,0)</f>
        <v>DISTRIBUIDOR</v>
      </c>
      <c r="E160" t="str">
        <f>+VLOOKUP(A160,Tabla3[],7,0)</f>
        <v>DISTRITO CAPITAL</v>
      </c>
      <c r="F160" s="16">
        <v>50</v>
      </c>
      <c r="G160" s="16">
        <v>50060</v>
      </c>
      <c r="I160" t="s">
        <v>25</v>
      </c>
      <c r="J160" t="s">
        <v>61</v>
      </c>
      <c r="L160" t="str">
        <f t="shared" si="2"/>
        <v>J313258717</v>
      </c>
    </row>
    <row r="161" spans="1:12">
      <c r="A161" t="s">
        <v>404</v>
      </c>
      <c r="B161" t="s">
        <v>405</v>
      </c>
      <c r="C161" t="s">
        <v>6088</v>
      </c>
      <c r="D161" t="e">
        <f>+VLOOKUP(A161,Tabla3[],18,0)</f>
        <v>#N/A</v>
      </c>
      <c r="E161" t="e">
        <f>+VLOOKUP(A161,Tabla3[],7,0)</f>
        <v>#N/A</v>
      </c>
      <c r="F161" s="16">
        <v>63</v>
      </c>
      <c r="G161" s="16">
        <v>63005</v>
      </c>
      <c r="I161" t="s">
        <v>25</v>
      </c>
      <c r="J161">
        <v>0</v>
      </c>
      <c r="L161" t="str">
        <f t="shared" si="2"/>
        <v>J297427139</v>
      </c>
    </row>
    <row r="162" spans="1:12">
      <c r="A162" t="s">
        <v>406</v>
      </c>
      <c r="B162" t="s">
        <v>407</v>
      </c>
      <c r="C162" t="s">
        <v>6089</v>
      </c>
      <c r="D162" t="str">
        <f>+VLOOKUP(A162,Tabla3[],18,0)</f>
        <v>DISTRIBUIDOR</v>
      </c>
      <c r="E162" t="str">
        <f>+VLOOKUP(A162,Tabla3[],7,0)</f>
        <v>MERIDA</v>
      </c>
      <c r="F162" s="16">
        <v>63</v>
      </c>
      <c r="G162" s="16">
        <v>63006</v>
      </c>
      <c r="I162" t="s">
        <v>25</v>
      </c>
      <c r="J162">
        <v>0</v>
      </c>
      <c r="L162" t="str">
        <f t="shared" si="2"/>
        <v>J297431802</v>
      </c>
    </row>
    <row r="163" spans="1:12">
      <c r="A163" t="s">
        <v>408</v>
      </c>
      <c r="B163" t="s">
        <v>409</v>
      </c>
      <c r="C163" t="s">
        <v>6289</v>
      </c>
      <c r="D163" t="str">
        <f>+VLOOKUP(A163,Tabla3[],18,0)</f>
        <v>DISTRIBUIDOR</v>
      </c>
      <c r="E163" t="str">
        <f>+VLOOKUP(A163,Tabla3[],7,0)</f>
        <v>DISTRITO CAPITAL</v>
      </c>
      <c r="F163" s="16">
        <v>58</v>
      </c>
      <c r="G163" s="16">
        <v>50035</v>
      </c>
      <c r="I163" t="s">
        <v>25</v>
      </c>
      <c r="J163" t="s">
        <v>61</v>
      </c>
      <c r="L163" t="str">
        <f t="shared" si="2"/>
        <v>J312500484</v>
      </c>
    </row>
    <row r="164" spans="1:12">
      <c r="A164" t="s">
        <v>410</v>
      </c>
      <c r="B164" t="s">
        <v>411</v>
      </c>
      <c r="C164" t="s">
        <v>6290</v>
      </c>
      <c r="D164" t="str">
        <f>+VLOOKUP(A164,Tabla3[],18,0)</f>
        <v>DISTRIBUIDOR</v>
      </c>
      <c r="E164" t="str">
        <f>+VLOOKUP(A164,Tabla3[],7,0)</f>
        <v>GUARICO</v>
      </c>
      <c r="F164" s="16">
        <v>60</v>
      </c>
      <c r="G164" s="16">
        <v>60004</v>
      </c>
      <c r="I164" t="s">
        <v>25</v>
      </c>
      <c r="J164" t="s">
        <v>1691</v>
      </c>
      <c r="L164" t="str">
        <f t="shared" si="2"/>
        <v>J302695953</v>
      </c>
    </row>
    <row r="165" spans="1:12">
      <c r="A165" t="s">
        <v>412</v>
      </c>
      <c r="B165" t="s">
        <v>413</v>
      </c>
      <c r="C165" t="s">
        <v>6291</v>
      </c>
      <c r="D165" t="str">
        <f>+VLOOKUP(A165,Tabla3[],18,0)</f>
        <v>DISTRIBUIDOR</v>
      </c>
      <c r="E165" t="str">
        <f>+VLOOKUP(A165,Tabla3[],7,0)</f>
        <v>MIRANDA</v>
      </c>
      <c r="F165" s="16">
        <v>51</v>
      </c>
      <c r="G165" s="16">
        <v>51004</v>
      </c>
      <c r="I165" t="s">
        <v>25</v>
      </c>
      <c r="J165" t="s">
        <v>61</v>
      </c>
      <c r="L165" t="str">
        <f t="shared" si="2"/>
        <v>J312808691</v>
      </c>
    </row>
    <row r="166" spans="1:12">
      <c r="A166" t="s">
        <v>414</v>
      </c>
      <c r="B166" t="s">
        <v>415</v>
      </c>
      <c r="C166" t="s">
        <v>6292</v>
      </c>
      <c r="D166" t="str">
        <f>+VLOOKUP(A166,Tabla3[],18,0)</f>
        <v>DISTRIBUIDOR</v>
      </c>
      <c r="E166" t="str">
        <f>+VLOOKUP(A166,Tabla3[],7,0)</f>
        <v>ANZOATEGUI</v>
      </c>
      <c r="F166" s="16">
        <v>51</v>
      </c>
      <c r="G166" s="16">
        <v>51034</v>
      </c>
      <c r="H166">
        <v>2019</v>
      </c>
      <c r="I166" t="s">
        <v>163</v>
      </c>
      <c r="J166" t="s">
        <v>181</v>
      </c>
      <c r="L166" t="str">
        <f t="shared" si="2"/>
        <v>J412015575</v>
      </c>
    </row>
    <row r="167" spans="1:12">
      <c r="A167" t="s">
        <v>416</v>
      </c>
      <c r="B167" t="s">
        <v>417</v>
      </c>
      <c r="C167" t="s">
        <v>6030</v>
      </c>
      <c r="D167" t="str">
        <f>+VLOOKUP(A167,Tabla3[],18,0)</f>
        <v>DISTRIBUIDOR</v>
      </c>
      <c r="E167" t="str">
        <f>+VLOOKUP(A167,Tabla3[],7,0)</f>
        <v>MERIDA</v>
      </c>
      <c r="F167" s="16">
        <v>63</v>
      </c>
      <c r="G167" s="16">
        <v>63007</v>
      </c>
      <c r="I167" t="s">
        <v>25</v>
      </c>
      <c r="J167" t="s">
        <v>138</v>
      </c>
      <c r="L167" t="str">
        <f t="shared" si="2"/>
        <v>J308023698</v>
      </c>
    </row>
    <row r="168" spans="1:12">
      <c r="A168" s="193" t="s">
        <v>418</v>
      </c>
      <c r="B168" t="s">
        <v>419</v>
      </c>
      <c r="C168" t="s">
        <v>6293</v>
      </c>
      <c r="D168" t="str">
        <f>+VLOOKUP(A168,Tabla3[],18,0)</f>
        <v>DISTRIBUIDOR</v>
      </c>
      <c r="E168" t="str">
        <f>+VLOOKUP(A168,Tabla3[],7,0)</f>
        <v>NUEVA ESPARTA</v>
      </c>
      <c r="F168" s="16">
        <v>54</v>
      </c>
      <c r="G168" s="16">
        <v>54001</v>
      </c>
      <c r="I168" t="s">
        <v>25</v>
      </c>
      <c r="J168" t="s">
        <v>4385</v>
      </c>
      <c r="L168" t="str">
        <f t="shared" si="2"/>
        <v>J298940832</v>
      </c>
    </row>
    <row r="169" spans="1:12">
      <c r="A169" t="s">
        <v>421</v>
      </c>
      <c r="B169" t="s">
        <v>422</v>
      </c>
      <c r="C169" t="s">
        <v>6294</v>
      </c>
      <c r="D169" t="str">
        <f>+VLOOKUP(A169,Tabla3[],18,0)</f>
        <v>DISTRIBUIDOR</v>
      </c>
      <c r="E169" t="str">
        <f>+VLOOKUP(A169,Tabla3[],7,0)</f>
        <v>LARA</v>
      </c>
      <c r="F169" s="16">
        <v>62</v>
      </c>
      <c r="G169" s="16">
        <v>62023</v>
      </c>
      <c r="I169" t="s">
        <v>25</v>
      </c>
      <c r="J169" t="s">
        <v>16</v>
      </c>
      <c r="L169" t="str">
        <f t="shared" si="2"/>
        <v>J405660538</v>
      </c>
    </row>
    <row r="170" spans="1:12">
      <c r="A170" t="s">
        <v>423</v>
      </c>
      <c r="B170" t="s">
        <v>424</v>
      </c>
      <c r="C170" t="s">
        <v>6295</v>
      </c>
      <c r="D170" t="str">
        <f>+VLOOKUP(A170,Tabla3[],18,0)</f>
        <v>DISTRIBUIDOR</v>
      </c>
      <c r="E170" t="str">
        <f>+VLOOKUP(A170,Tabla3[],7,0)</f>
        <v>ANZOATEGUI</v>
      </c>
      <c r="F170" s="16">
        <v>53</v>
      </c>
      <c r="G170" s="16">
        <v>53029</v>
      </c>
      <c r="H170">
        <v>2019</v>
      </c>
      <c r="I170" t="s">
        <v>25</v>
      </c>
      <c r="J170" t="s">
        <v>181</v>
      </c>
      <c r="L170" t="str">
        <f t="shared" si="2"/>
        <v>J411864056</v>
      </c>
    </row>
    <row r="171" spans="1:12">
      <c r="A171" t="s">
        <v>425</v>
      </c>
      <c r="B171" t="s">
        <v>426</v>
      </c>
      <c r="C171" t="s">
        <v>6090</v>
      </c>
      <c r="D171" t="str">
        <f>+VLOOKUP(A171,Tabla3[],18,0)</f>
        <v>DISTRIBUIDOR</v>
      </c>
      <c r="E171" t="str">
        <f>+VLOOKUP(A171,Tabla3[],7,0)</f>
        <v>BOLIVAR</v>
      </c>
      <c r="F171" s="16">
        <v>53</v>
      </c>
      <c r="G171" s="16">
        <v>53010</v>
      </c>
      <c r="I171" t="s">
        <v>25</v>
      </c>
      <c r="J171" t="s">
        <v>189</v>
      </c>
      <c r="L171" t="str">
        <f t="shared" si="2"/>
        <v>J309797573</v>
      </c>
    </row>
    <row r="172" spans="1:12">
      <c r="A172" t="s">
        <v>427</v>
      </c>
      <c r="B172" t="s">
        <v>428</v>
      </c>
      <c r="C172" t="s">
        <v>6296</v>
      </c>
      <c r="D172" t="str">
        <f>+VLOOKUP(A172,Tabla3[],18,0)</f>
        <v>DISTRIBUIDOR</v>
      </c>
      <c r="E172" t="str">
        <f>+VLOOKUP(A172,Tabla3[],7,0)</f>
        <v>SUCRE</v>
      </c>
      <c r="F172" s="16">
        <v>0</v>
      </c>
      <c r="G172" s="16">
        <v>0</v>
      </c>
      <c r="H172">
        <v>0</v>
      </c>
      <c r="I172" t="s">
        <v>25</v>
      </c>
      <c r="J172" t="s">
        <v>181</v>
      </c>
      <c r="L172" t="str">
        <f t="shared" si="2"/>
        <v>J405764899</v>
      </c>
    </row>
    <row r="173" spans="1:12">
      <c r="A173" t="s">
        <v>430</v>
      </c>
      <c r="B173" t="s">
        <v>431</v>
      </c>
      <c r="C173" t="s">
        <v>6297</v>
      </c>
      <c r="D173" t="str">
        <f>+VLOOKUP(A173,Tabla3[],18,0)</f>
        <v>DISTRIBUIDOR</v>
      </c>
      <c r="E173" t="str">
        <f>+VLOOKUP(A173,Tabla3[],7,0)</f>
        <v>DISTRITO CAPITAL</v>
      </c>
      <c r="F173" s="16">
        <v>58</v>
      </c>
      <c r="G173" s="16">
        <v>11052</v>
      </c>
      <c r="I173" t="s">
        <v>25</v>
      </c>
      <c r="J173" t="s">
        <v>61</v>
      </c>
      <c r="L173" t="str">
        <f t="shared" si="2"/>
        <v>J308768901</v>
      </c>
    </row>
    <row r="174" spans="1:12">
      <c r="A174" t="s">
        <v>432</v>
      </c>
      <c r="B174" t="s">
        <v>433</v>
      </c>
      <c r="C174" t="s">
        <v>6298</v>
      </c>
      <c r="D174" t="str">
        <f>+VLOOKUP(A174,Tabla3[],18,0)</f>
        <v>DISTRIBUIDOR</v>
      </c>
      <c r="E174" t="str">
        <f>+VLOOKUP(A174,Tabla3[],7,0)</f>
        <v>TACHIRA</v>
      </c>
      <c r="F174" s="16">
        <v>60</v>
      </c>
      <c r="G174" s="16">
        <v>60028</v>
      </c>
      <c r="H174">
        <v>2019</v>
      </c>
      <c r="I174" t="s">
        <v>25</v>
      </c>
      <c r="J174" t="s">
        <v>138</v>
      </c>
      <c r="L174" t="str">
        <f t="shared" si="2"/>
        <v>J315724081</v>
      </c>
    </row>
    <row r="175" spans="1:12">
      <c r="A175" t="s">
        <v>434</v>
      </c>
      <c r="B175" t="s">
        <v>435</v>
      </c>
      <c r="C175" t="s">
        <v>6299</v>
      </c>
      <c r="D175" t="str">
        <f>+VLOOKUP(A175,Tabla3[],18,0)</f>
        <v>DISTRIBUIDOR</v>
      </c>
      <c r="E175" t="str">
        <f>+VLOOKUP(A175,Tabla3[],7,0)</f>
        <v>ZULIA</v>
      </c>
      <c r="F175" s="16">
        <v>65</v>
      </c>
      <c r="G175" s="16">
        <v>65016</v>
      </c>
      <c r="I175" t="s">
        <v>25</v>
      </c>
      <c r="J175">
        <v>0</v>
      </c>
      <c r="L175" t="str">
        <f t="shared" si="2"/>
        <v>J314424319</v>
      </c>
    </row>
    <row r="176" spans="1:12">
      <c r="A176" t="s">
        <v>436</v>
      </c>
      <c r="B176" t="s">
        <v>437</v>
      </c>
      <c r="C176" t="s">
        <v>6300</v>
      </c>
      <c r="D176" t="str">
        <f>+VLOOKUP(A176,Tabla3[],18,0)</f>
        <v>DISTRIBUIDOR</v>
      </c>
      <c r="E176" t="str">
        <f>+VLOOKUP(A176,Tabla3[],7,0)</f>
        <v>ZULIA</v>
      </c>
      <c r="F176" s="16">
        <v>62</v>
      </c>
      <c r="G176" s="16">
        <v>6243</v>
      </c>
      <c r="H176">
        <v>2019</v>
      </c>
      <c r="I176" t="s">
        <v>25</v>
      </c>
      <c r="J176">
        <v>0</v>
      </c>
      <c r="L176" t="str">
        <f t="shared" si="2"/>
        <v>J308951943</v>
      </c>
    </row>
    <row r="177" spans="1:12">
      <c r="A177" t="s">
        <v>438</v>
      </c>
      <c r="B177" t="s">
        <v>439</v>
      </c>
      <c r="C177" t="s">
        <v>6301</v>
      </c>
      <c r="D177" t="str">
        <f>+VLOOKUP(A177,Tabla3[],18,0)</f>
        <v>PERFUMERIAS INDEPENDIENTES</v>
      </c>
      <c r="E177" t="str">
        <f>+VLOOKUP(A177,Tabla3[],7,0)</f>
        <v>DISTRITO CAPITAL</v>
      </c>
      <c r="F177" s="16">
        <v>51</v>
      </c>
      <c r="G177" s="16">
        <v>51005</v>
      </c>
      <c r="I177" t="s">
        <v>25</v>
      </c>
      <c r="J177" t="s">
        <v>61</v>
      </c>
      <c r="L177" t="str">
        <f t="shared" si="2"/>
        <v>J311709002</v>
      </c>
    </row>
    <row r="178" spans="1:12">
      <c r="A178" t="s">
        <v>440</v>
      </c>
      <c r="B178" t="s">
        <v>441</v>
      </c>
      <c r="C178" t="s">
        <v>6302</v>
      </c>
      <c r="D178" t="str">
        <f>+VLOOKUP(A178,Tabla3[],18,0)</f>
        <v>DISTRIBUIDOR</v>
      </c>
      <c r="E178" t="str">
        <f>+VLOOKUP(A178,Tabla3[],7,0)</f>
        <v>MIRANDA</v>
      </c>
      <c r="F178" s="16">
        <v>54</v>
      </c>
      <c r="G178" s="16">
        <v>54024</v>
      </c>
      <c r="H178">
        <v>2020</v>
      </c>
      <c r="I178" t="s">
        <v>25</v>
      </c>
      <c r="J178" t="s">
        <v>61</v>
      </c>
      <c r="L178" t="str">
        <f t="shared" si="2"/>
        <v>J304324049</v>
      </c>
    </row>
    <row r="179" spans="1:12">
      <c r="A179" t="s">
        <v>442</v>
      </c>
      <c r="B179" t="s">
        <v>443</v>
      </c>
      <c r="C179" t="s">
        <v>6303</v>
      </c>
      <c r="D179" t="str">
        <f>+VLOOKUP(A179,Tabla3[],18,0)</f>
        <v>DISTRIBUIDOR</v>
      </c>
      <c r="E179" t="str">
        <f>+VLOOKUP(A179,Tabla3[],7,0)</f>
        <v>ARAGUA</v>
      </c>
      <c r="F179" s="16">
        <v>60</v>
      </c>
      <c r="G179" s="16">
        <v>60005</v>
      </c>
      <c r="I179" t="s">
        <v>25</v>
      </c>
      <c r="J179" t="s">
        <v>16</v>
      </c>
      <c r="L179" t="str">
        <f t="shared" si="2"/>
        <v>J314103547</v>
      </c>
    </row>
    <row r="180" spans="1:12">
      <c r="A180" t="s">
        <v>444</v>
      </c>
      <c r="B180" t="s">
        <v>445</v>
      </c>
      <c r="C180" t="s">
        <v>6304</v>
      </c>
      <c r="D180" t="str">
        <f>+VLOOKUP(A180,Tabla3[],18,0)</f>
        <v>DISTRIBUIDOR</v>
      </c>
      <c r="E180" t="str">
        <f>+VLOOKUP(A180,Tabla3[],7,0)</f>
        <v>CARABOBO</v>
      </c>
      <c r="F180" s="16">
        <v>20</v>
      </c>
      <c r="G180" s="16">
        <v>20026</v>
      </c>
      <c r="H180">
        <v>2019</v>
      </c>
      <c r="I180" t="s">
        <v>25</v>
      </c>
      <c r="J180">
        <v>0</v>
      </c>
      <c r="L180" t="str">
        <f t="shared" si="2"/>
        <v>J001944796</v>
      </c>
    </row>
    <row r="181" spans="1:12">
      <c r="A181" t="s">
        <v>446</v>
      </c>
      <c r="B181" t="s">
        <v>447</v>
      </c>
      <c r="C181" t="s">
        <v>6305</v>
      </c>
      <c r="D181" t="str">
        <f>+VLOOKUP(A181,Tabla3[],18,0)</f>
        <v>DISTRIBUIDOR</v>
      </c>
      <c r="E181" t="str">
        <f>+VLOOKUP(A181,Tabla3[],7,0)</f>
        <v>FALCON</v>
      </c>
      <c r="F181" s="16">
        <v>62</v>
      </c>
      <c r="I181" t="s">
        <v>25</v>
      </c>
      <c r="J181" t="s">
        <v>27</v>
      </c>
      <c r="L181" t="str">
        <f t="shared" si="2"/>
        <v>J413077469</v>
      </c>
    </row>
    <row r="182" spans="1:12">
      <c r="A182" t="s">
        <v>448</v>
      </c>
      <c r="B182" t="s">
        <v>449</v>
      </c>
      <c r="C182" t="s">
        <v>6306</v>
      </c>
      <c r="D182" t="str">
        <f>+VLOOKUP(A182,Tabla3[],18,0)</f>
        <v>DISTRIBUIDOR</v>
      </c>
      <c r="E182" t="str">
        <f>+VLOOKUP(A182,Tabla3[],7,0)</f>
        <v>ANZOATEGUI</v>
      </c>
      <c r="F182" s="16">
        <v>51</v>
      </c>
      <c r="H182">
        <v>2019</v>
      </c>
      <c r="I182" t="s">
        <v>163</v>
      </c>
      <c r="J182" t="s">
        <v>181</v>
      </c>
      <c r="L182" t="str">
        <f t="shared" si="2"/>
        <v>J408131838</v>
      </c>
    </row>
    <row r="183" spans="1:12">
      <c r="A183" t="s">
        <v>450</v>
      </c>
      <c r="B183" t="s">
        <v>451</v>
      </c>
      <c r="C183" t="s">
        <v>6307</v>
      </c>
      <c r="D183" t="str">
        <f>+VLOOKUP(A183,Tabla3[],18,0)</f>
        <v>DISTRIBUIDOR</v>
      </c>
      <c r="E183" t="str">
        <f>+VLOOKUP(A183,Tabla3[],7,0)</f>
        <v>MIRANDA</v>
      </c>
      <c r="F183" s="16">
        <v>80</v>
      </c>
      <c r="G183" s="16">
        <v>80001</v>
      </c>
      <c r="I183" t="s">
        <v>25</v>
      </c>
      <c r="J183" t="s">
        <v>61</v>
      </c>
      <c r="L183" t="str">
        <f t="shared" si="2"/>
        <v>J293485126</v>
      </c>
    </row>
    <row r="184" spans="1:12">
      <c r="A184" t="s">
        <v>452</v>
      </c>
      <c r="B184" t="s">
        <v>453</v>
      </c>
      <c r="C184" t="s">
        <v>6308</v>
      </c>
      <c r="D184" t="str">
        <f>+VLOOKUP(A184,Tabla3[],18,0)</f>
        <v>DISTRIBUIDOR</v>
      </c>
      <c r="E184" t="str">
        <f>+VLOOKUP(A184,Tabla3[],7,0)</f>
        <v>CARABOBO</v>
      </c>
      <c r="F184" s="16">
        <v>61</v>
      </c>
      <c r="G184" s="16">
        <v>61004</v>
      </c>
      <c r="I184" t="s">
        <v>25</v>
      </c>
      <c r="J184" t="s">
        <v>16</v>
      </c>
      <c r="L184" t="str">
        <f t="shared" si="2"/>
        <v>J297135987</v>
      </c>
    </row>
    <row r="185" spans="1:12">
      <c r="A185" t="s">
        <v>454</v>
      </c>
      <c r="B185" t="s">
        <v>455</v>
      </c>
      <c r="C185" t="s">
        <v>6091</v>
      </c>
      <c r="D185" t="str">
        <f>+VLOOKUP(A185,Tabla3[],18,0)</f>
        <v>DISTRIBUIDOR</v>
      </c>
      <c r="E185" t="str">
        <f>+VLOOKUP(A185,Tabla3[],7,0)</f>
        <v>CARABOBO</v>
      </c>
      <c r="F185" s="16">
        <v>61</v>
      </c>
      <c r="G185" s="16">
        <v>61005</v>
      </c>
      <c r="I185" t="s">
        <v>25</v>
      </c>
      <c r="J185" t="s">
        <v>16</v>
      </c>
      <c r="L185" t="str">
        <f t="shared" si="2"/>
        <v>J409032205</v>
      </c>
    </row>
    <row r="186" spans="1:12">
      <c r="A186" t="s">
        <v>457</v>
      </c>
      <c r="B186" t="s">
        <v>458</v>
      </c>
      <c r="C186" t="s">
        <v>6309</v>
      </c>
      <c r="D186" t="str">
        <f>+VLOOKUP(A186,Tabla3[],18,0)</f>
        <v>DISTRIBUIDOR</v>
      </c>
      <c r="E186" t="str">
        <f>+VLOOKUP(A186,Tabla3[],7,0)</f>
        <v>MIRANDA</v>
      </c>
      <c r="F186" s="16">
        <v>54</v>
      </c>
      <c r="G186" s="16">
        <v>54025</v>
      </c>
      <c r="H186">
        <v>2020</v>
      </c>
      <c r="I186" t="s">
        <v>25</v>
      </c>
      <c r="J186" t="s">
        <v>61</v>
      </c>
      <c r="L186" t="str">
        <f t="shared" si="2"/>
        <v>J002023821</v>
      </c>
    </row>
    <row r="187" spans="1:12">
      <c r="A187" t="s">
        <v>459</v>
      </c>
      <c r="B187" t="s">
        <v>460</v>
      </c>
      <c r="C187" t="s">
        <v>6092</v>
      </c>
      <c r="D187" t="str">
        <f>+VLOOKUP(A187,Tabla3[],18,0)</f>
        <v>CADENAS - PERFUMERIAS</v>
      </c>
      <c r="E187" t="str">
        <f>+VLOOKUP(A187,Tabla3[],7,0)</f>
        <v>DISTRITO CAPITAL</v>
      </c>
      <c r="F187" s="16">
        <v>51</v>
      </c>
      <c r="G187" s="16">
        <v>51006</v>
      </c>
      <c r="I187" t="s">
        <v>163</v>
      </c>
      <c r="J187">
        <v>0</v>
      </c>
      <c r="L187" t="str">
        <f t="shared" si="2"/>
        <v>J304020945</v>
      </c>
    </row>
    <row r="188" spans="1:12">
      <c r="A188" t="s">
        <v>461</v>
      </c>
      <c r="B188" t="s">
        <v>462</v>
      </c>
      <c r="C188" t="s">
        <v>6093</v>
      </c>
      <c r="D188" t="e">
        <f>+VLOOKUP(A188,Tabla3[],18,0)</f>
        <v>#N/A</v>
      </c>
      <c r="E188" t="e">
        <f>+VLOOKUP(A188,Tabla3[],7,0)</f>
        <v>#N/A</v>
      </c>
      <c r="I188" t="s">
        <v>25</v>
      </c>
      <c r="J188">
        <v>0</v>
      </c>
      <c r="L188" t="str">
        <f t="shared" si="2"/>
        <v>J317578163</v>
      </c>
    </row>
    <row r="189" spans="1:12">
      <c r="A189" t="s">
        <v>463</v>
      </c>
      <c r="B189" t="s">
        <v>464</v>
      </c>
      <c r="C189" t="s">
        <v>6094</v>
      </c>
      <c r="D189" t="e">
        <f>+VLOOKUP(A189,Tabla3[],18,0)</f>
        <v>#N/A</v>
      </c>
      <c r="E189" t="e">
        <f>+VLOOKUP(A189,Tabla3[],7,0)</f>
        <v>#N/A</v>
      </c>
      <c r="I189" t="s">
        <v>25</v>
      </c>
      <c r="J189">
        <v>0</v>
      </c>
      <c r="L189" t="str">
        <f t="shared" si="2"/>
        <v>J294934048</v>
      </c>
    </row>
    <row r="190" spans="1:12">
      <c r="A190" t="s">
        <v>465</v>
      </c>
      <c r="B190" t="s">
        <v>466</v>
      </c>
      <c r="C190" t="s">
        <v>466</v>
      </c>
      <c r="D190" t="str">
        <f>+VLOOKUP(A190,Tabla3[],18,0)</f>
        <v>DISTRIBUIDOR</v>
      </c>
      <c r="E190" t="str">
        <f>+VLOOKUP(A190,Tabla3[],7,0)</f>
        <v>MIRANDA</v>
      </c>
      <c r="F190" s="16">
        <v>50</v>
      </c>
      <c r="G190" s="16">
        <v>50023</v>
      </c>
      <c r="I190" t="s">
        <v>163</v>
      </c>
      <c r="J190">
        <v>0</v>
      </c>
      <c r="L190" t="str">
        <f t="shared" si="2"/>
        <v>J403960453</v>
      </c>
    </row>
    <row r="191" spans="1:12">
      <c r="A191" t="s">
        <v>467</v>
      </c>
      <c r="B191" t="s">
        <v>468</v>
      </c>
      <c r="C191" t="s">
        <v>468</v>
      </c>
      <c r="D191" t="e">
        <f>+VLOOKUP(A191,Tabla3[],18,0)</f>
        <v>#N/A</v>
      </c>
      <c r="E191" t="e">
        <f>+VLOOKUP(A191,Tabla3[],7,0)</f>
        <v>#N/A</v>
      </c>
      <c r="I191" t="s">
        <v>19</v>
      </c>
      <c r="J191">
        <v>0</v>
      </c>
      <c r="L191" t="str">
        <f t="shared" si="2"/>
        <v>V184978731</v>
      </c>
    </row>
    <row r="192" spans="1:12">
      <c r="A192" t="s">
        <v>469</v>
      </c>
      <c r="B192" t="s">
        <v>470</v>
      </c>
      <c r="C192" t="s">
        <v>6310</v>
      </c>
      <c r="D192" t="str">
        <f>+VLOOKUP(A192,Tabla3[],18,0)</f>
        <v>DISTRIBUIDOR</v>
      </c>
      <c r="E192" t="str">
        <f>+VLOOKUP(A192,Tabla3[],7,0)</f>
        <v>ZULIA</v>
      </c>
      <c r="F192" s="16">
        <v>64</v>
      </c>
      <c r="G192" s="16">
        <v>64014</v>
      </c>
      <c r="I192" t="s">
        <v>15</v>
      </c>
      <c r="J192" t="s">
        <v>31</v>
      </c>
      <c r="L192" t="str">
        <f t="shared" si="2"/>
        <v>J400518784</v>
      </c>
    </row>
    <row r="193" spans="1:12">
      <c r="A193" t="s">
        <v>471</v>
      </c>
      <c r="B193" t="s">
        <v>472</v>
      </c>
      <c r="C193" t="s">
        <v>6095</v>
      </c>
      <c r="D193" t="str">
        <f>+VLOOKUP(A193,Tabla3[],18,0)</f>
        <v>DROGUERIAS</v>
      </c>
      <c r="E193" t="str">
        <f>+VLOOKUP(A193,Tabla3[],7,0)</f>
        <v>CARABOBO</v>
      </c>
      <c r="F193" s="16">
        <v>61</v>
      </c>
      <c r="G193" s="16">
        <v>61007</v>
      </c>
      <c r="I193" t="s">
        <v>473</v>
      </c>
      <c r="J193" t="s">
        <v>16</v>
      </c>
      <c r="L193" t="str">
        <f t="shared" si="2"/>
        <v>J408661438</v>
      </c>
    </row>
    <row r="194" spans="1:12">
      <c r="A194" t="s">
        <v>475</v>
      </c>
      <c r="B194" t="s">
        <v>476</v>
      </c>
      <c r="C194" t="s">
        <v>6311</v>
      </c>
      <c r="D194" t="str">
        <f>+VLOOKUP(A194,Tabla3[],18,0)</f>
        <v>DROGUERIAS</v>
      </c>
      <c r="E194" t="str">
        <f>+VLOOKUP(A194,Tabla3[],7,0)</f>
        <v>LARA</v>
      </c>
      <c r="F194" s="16">
        <v>62</v>
      </c>
      <c r="G194" s="16">
        <v>62002</v>
      </c>
      <c r="I194" t="s">
        <v>473</v>
      </c>
      <c r="J194" t="s">
        <v>16</v>
      </c>
      <c r="L194" t="str">
        <f t="shared" si="2"/>
        <v>J305007020</v>
      </c>
    </row>
    <row r="195" spans="1:12">
      <c r="A195" t="s">
        <v>477</v>
      </c>
      <c r="B195" t="s">
        <v>478</v>
      </c>
      <c r="C195" t="s">
        <v>6027</v>
      </c>
      <c r="D195" t="str">
        <f>+VLOOKUP(A195,Tabla3[],18,0)</f>
        <v>DROGUERIAS</v>
      </c>
      <c r="E195" t="str">
        <f>+VLOOKUP(A195,Tabla3[],7,0)</f>
        <v>ARAGUA</v>
      </c>
      <c r="F195" s="16">
        <v>12</v>
      </c>
      <c r="G195" s="16">
        <v>12002</v>
      </c>
      <c r="H195">
        <v>2019</v>
      </c>
      <c r="I195" t="s">
        <v>473</v>
      </c>
      <c r="J195" t="s">
        <v>16</v>
      </c>
      <c r="L195" t="str">
        <f t="shared" ref="L195:L258" si="3">+A195</f>
        <v>J409364771</v>
      </c>
    </row>
    <row r="196" spans="1:12">
      <c r="A196" t="s">
        <v>479</v>
      </c>
      <c r="B196" t="s">
        <v>480</v>
      </c>
      <c r="C196" t="s">
        <v>6312</v>
      </c>
      <c r="D196" t="str">
        <f>+VLOOKUP(A196,Tabla3[],18,0)</f>
        <v>DROGUERIAS</v>
      </c>
      <c r="E196" t="str">
        <f>+VLOOKUP(A196,Tabla3[],7,0)</f>
        <v>CARABOBO</v>
      </c>
      <c r="F196" s="16">
        <v>61</v>
      </c>
      <c r="G196" s="16">
        <v>61006</v>
      </c>
      <c r="I196" t="s">
        <v>473</v>
      </c>
      <c r="J196" t="s">
        <v>16</v>
      </c>
      <c r="L196" t="str">
        <f t="shared" si="3"/>
        <v>J075483359</v>
      </c>
    </row>
    <row r="197" spans="1:12">
      <c r="A197" t="s">
        <v>481</v>
      </c>
      <c r="B197" t="s">
        <v>482</v>
      </c>
      <c r="C197" t="s">
        <v>483</v>
      </c>
      <c r="D197" t="str">
        <f>+VLOOKUP(A197,Tabla3[],18,0)</f>
        <v>DROGUERIAS</v>
      </c>
      <c r="E197" t="str">
        <f>+VLOOKUP(A197,Tabla3[],7,0)</f>
        <v>MERIDA</v>
      </c>
      <c r="F197" s="16">
        <v>22</v>
      </c>
      <c r="G197" s="16">
        <v>22065</v>
      </c>
      <c r="I197" t="s">
        <v>473</v>
      </c>
      <c r="J197" t="s">
        <v>138</v>
      </c>
      <c r="L197" t="str">
        <f t="shared" si="3"/>
        <v>J314356275</v>
      </c>
    </row>
    <row r="198" spans="1:12">
      <c r="A198" t="s">
        <v>484</v>
      </c>
      <c r="B198" t="s">
        <v>485</v>
      </c>
      <c r="C198" t="s">
        <v>136</v>
      </c>
      <c r="D198" t="e">
        <f>+VLOOKUP(A198,Tabla3[],18,0)</f>
        <v>#N/A</v>
      </c>
      <c r="E198" t="e">
        <f>+VLOOKUP(A198,Tabla3[],7,0)</f>
        <v>#N/A</v>
      </c>
      <c r="F198" s="16">
        <v>21</v>
      </c>
      <c r="G198" s="16">
        <v>21006</v>
      </c>
      <c r="I198" t="s">
        <v>15</v>
      </c>
      <c r="J198" t="s">
        <v>216</v>
      </c>
      <c r="L198" t="str">
        <f t="shared" si="3"/>
        <v>J085144536</v>
      </c>
    </row>
    <row r="199" spans="1:12">
      <c r="A199" t="s">
        <v>486</v>
      </c>
      <c r="B199" t="s">
        <v>487</v>
      </c>
      <c r="C199" t="s">
        <v>136</v>
      </c>
      <c r="D199" t="str">
        <f>+VLOOKUP(A199,Tabla3[],18,0)</f>
        <v>DROGUERIAS</v>
      </c>
      <c r="E199" t="str">
        <f>+VLOOKUP(A199,Tabla3[],7,0)</f>
        <v>ARAGUA</v>
      </c>
      <c r="F199" s="16">
        <v>21</v>
      </c>
      <c r="G199" s="16">
        <v>21007</v>
      </c>
      <c r="I199" t="s">
        <v>15</v>
      </c>
      <c r="J199" t="s">
        <v>16</v>
      </c>
      <c r="L199" t="str">
        <f t="shared" si="3"/>
        <v>J075361776</v>
      </c>
    </row>
    <row r="200" spans="1:12">
      <c r="A200" t="s">
        <v>488</v>
      </c>
      <c r="B200" t="s">
        <v>489</v>
      </c>
      <c r="C200" t="s">
        <v>136</v>
      </c>
      <c r="D200" t="str">
        <f>+VLOOKUP(A200,Tabla3[],18,0)</f>
        <v>DROGUERIAS</v>
      </c>
      <c r="E200" t="str">
        <f>+VLOOKUP(A200,Tabla3[],7,0)</f>
        <v>ZULIA</v>
      </c>
      <c r="F200" s="16">
        <v>21</v>
      </c>
      <c r="G200" s="16">
        <v>21008</v>
      </c>
      <c r="I200" t="s">
        <v>15</v>
      </c>
      <c r="J200" t="s">
        <v>31</v>
      </c>
      <c r="L200" t="str">
        <f t="shared" si="3"/>
        <v>J070095008</v>
      </c>
    </row>
    <row r="201" spans="1:12">
      <c r="A201" t="s">
        <v>490</v>
      </c>
      <c r="B201" t="s">
        <v>491</v>
      </c>
      <c r="C201" t="s">
        <v>136</v>
      </c>
      <c r="D201" t="str">
        <f>+VLOOKUP(A201,Tabla3[],18,0)</f>
        <v>DROGUERIAS</v>
      </c>
      <c r="E201" t="str">
        <f>+VLOOKUP(A201,Tabla3[],7,0)</f>
        <v>ANZOATEGUI</v>
      </c>
      <c r="F201" s="16">
        <v>21</v>
      </c>
      <c r="G201" s="16">
        <v>21009</v>
      </c>
      <c r="I201" t="s">
        <v>15</v>
      </c>
      <c r="J201" t="s">
        <v>181</v>
      </c>
      <c r="L201" t="str">
        <f t="shared" si="3"/>
        <v>J300666204</v>
      </c>
    </row>
    <row r="202" spans="1:12">
      <c r="A202" t="s">
        <v>492</v>
      </c>
      <c r="B202" t="s">
        <v>493</v>
      </c>
      <c r="C202" t="s">
        <v>494</v>
      </c>
      <c r="D202" t="str">
        <f>+VLOOKUP(A202,Tabla3[],18,0)</f>
        <v>DROGUERIAS</v>
      </c>
      <c r="E202" t="str">
        <f>+VLOOKUP(A202,Tabla3[],7,0)</f>
        <v>ZULIA</v>
      </c>
      <c r="F202" s="16">
        <v>65</v>
      </c>
      <c r="G202" s="16">
        <v>65011</v>
      </c>
      <c r="I202" t="s">
        <v>473</v>
      </c>
      <c r="J202" t="s">
        <v>31</v>
      </c>
      <c r="L202" t="str">
        <f t="shared" si="3"/>
        <v>J314890638</v>
      </c>
    </row>
    <row r="203" spans="1:12">
      <c r="A203" t="s">
        <v>496</v>
      </c>
      <c r="B203" t="s">
        <v>497</v>
      </c>
      <c r="C203" t="s">
        <v>6313</v>
      </c>
      <c r="D203" t="str">
        <f>+VLOOKUP(A203,Tabla3[],18,0)</f>
        <v>DROGUERIAS</v>
      </c>
      <c r="E203" t="str">
        <f>+VLOOKUP(A203,Tabla3[],7,0)</f>
        <v>ANZOATEGUI</v>
      </c>
      <c r="G203" s="16">
        <v>52026</v>
      </c>
      <c r="I203" t="s">
        <v>473</v>
      </c>
      <c r="J203" t="s">
        <v>181</v>
      </c>
      <c r="L203" t="str">
        <f t="shared" si="3"/>
        <v>J304274050</v>
      </c>
    </row>
    <row r="204" spans="1:12">
      <c r="A204" t="s">
        <v>498</v>
      </c>
      <c r="B204" t="s">
        <v>499</v>
      </c>
      <c r="C204" t="s">
        <v>6096</v>
      </c>
      <c r="D204" t="str">
        <f>+VLOOKUP(A204,Tabla3[],18,0)</f>
        <v>DROGUERIAS</v>
      </c>
      <c r="E204" t="str">
        <f>+VLOOKUP(A204,Tabla3[],7,0)</f>
        <v>ZULIA</v>
      </c>
      <c r="F204" s="16">
        <v>21</v>
      </c>
      <c r="G204" s="16">
        <v>21011</v>
      </c>
      <c r="I204" t="s">
        <v>473</v>
      </c>
      <c r="J204">
        <v>0</v>
      </c>
      <c r="L204" t="str">
        <f t="shared" si="3"/>
        <v>J315379007</v>
      </c>
    </row>
    <row r="205" spans="1:12">
      <c r="A205" t="s">
        <v>500</v>
      </c>
      <c r="B205" t="s">
        <v>501</v>
      </c>
      <c r="C205" t="s">
        <v>6314</v>
      </c>
      <c r="D205" t="str">
        <f>+VLOOKUP(A205,Tabla3[],18,0)</f>
        <v>DROGUERIAS</v>
      </c>
      <c r="E205" t="str">
        <f>+VLOOKUP(A205,Tabla3[],7,0)</f>
        <v>DISTRITO CAPITAL</v>
      </c>
      <c r="F205" s="16">
        <v>51</v>
      </c>
      <c r="G205" s="16">
        <v>51026</v>
      </c>
      <c r="I205" t="s">
        <v>473</v>
      </c>
      <c r="J205" t="s">
        <v>61</v>
      </c>
      <c r="L205" t="str">
        <f t="shared" si="3"/>
        <v>J001313460</v>
      </c>
    </row>
    <row r="206" spans="1:12">
      <c r="A206" t="s">
        <v>502</v>
      </c>
      <c r="B206" t="s">
        <v>503</v>
      </c>
      <c r="C206" t="s">
        <v>6315</v>
      </c>
      <c r="D206" t="str">
        <f>+VLOOKUP(A206,Tabla3[],18,0)</f>
        <v>DROGUERIAS</v>
      </c>
      <c r="E206" t="str">
        <f>+VLOOKUP(A206,Tabla3[],7,0)</f>
        <v>BOLIVAR</v>
      </c>
      <c r="F206" s="16">
        <v>53</v>
      </c>
      <c r="G206" s="16">
        <v>53027</v>
      </c>
      <c r="I206" t="s">
        <v>473</v>
      </c>
      <c r="J206" t="s">
        <v>181</v>
      </c>
      <c r="L206" t="str">
        <f t="shared" si="3"/>
        <v>J294695558</v>
      </c>
    </row>
    <row r="207" spans="1:12">
      <c r="A207" t="s">
        <v>504</v>
      </c>
      <c r="B207" t="s">
        <v>505</v>
      </c>
      <c r="C207" t="s">
        <v>6316</v>
      </c>
      <c r="D207" t="str">
        <f>+VLOOKUP(A207,Tabla3[],18,0)</f>
        <v>DROGUERIAS</v>
      </c>
      <c r="E207" t="str">
        <f>+VLOOKUP(A207,Tabla3[],7,0)</f>
        <v>CARABOBO</v>
      </c>
      <c r="F207" s="16">
        <v>20</v>
      </c>
      <c r="G207" s="16">
        <v>20025</v>
      </c>
      <c r="H207">
        <v>2019</v>
      </c>
      <c r="I207" t="s">
        <v>473</v>
      </c>
      <c r="J207" t="s">
        <v>16</v>
      </c>
      <c r="L207" t="str">
        <f t="shared" si="3"/>
        <v>J312901756</v>
      </c>
    </row>
    <row r="208" spans="1:12">
      <c r="A208" t="s">
        <v>506</v>
      </c>
      <c r="B208" t="s">
        <v>507</v>
      </c>
      <c r="C208" t="s">
        <v>6317</v>
      </c>
      <c r="D208" t="str">
        <f>+VLOOKUP(A208,Tabla3[],18,0)</f>
        <v>DROGUERIAS</v>
      </c>
      <c r="E208" t="str">
        <f>+VLOOKUP(A208,Tabla3[],7,0)</f>
        <v>CARABOBO</v>
      </c>
      <c r="F208" s="16">
        <v>20</v>
      </c>
      <c r="G208" s="16">
        <v>20025</v>
      </c>
      <c r="H208">
        <v>2019</v>
      </c>
      <c r="I208" t="s">
        <v>473</v>
      </c>
      <c r="J208" t="s">
        <v>16</v>
      </c>
      <c r="L208" t="str">
        <f t="shared" si="3"/>
        <v>J305978190</v>
      </c>
    </row>
    <row r="209" spans="1:12">
      <c r="A209" t="s">
        <v>508</v>
      </c>
      <c r="B209" t="s">
        <v>509</v>
      </c>
      <c r="C209" t="s">
        <v>6318</v>
      </c>
      <c r="D209" t="str">
        <f>+VLOOKUP(A209,Tabla3[],18,0)</f>
        <v>DROGUERIAS</v>
      </c>
      <c r="E209" t="str">
        <f>+VLOOKUP(A209,Tabla3[],7,0)</f>
        <v>ZULIA</v>
      </c>
      <c r="F209" s="16">
        <v>62</v>
      </c>
      <c r="G209" s="16">
        <v>62011</v>
      </c>
      <c r="H209">
        <v>2019</v>
      </c>
      <c r="I209" t="s">
        <v>473</v>
      </c>
      <c r="J209" t="s">
        <v>31</v>
      </c>
      <c r="L209" t="str">
        <f t="shared" si="3"/>
        <v>J407376462</v>
      </c>
    </row>
    <row r="210" spans="1:12">
      <c r="A210" t="s">
        <v>510</v>
      </c>
      <c r="B210" t="s">
        <v>511</v>
      </c>
      <c r="C210" t="s">
        <v>6319</v>
      </c>
      <c r="D210" t="str">
        <f>+VLOOKUP(A210,Tabla3[],18,0)</f>
        <v>DROGUERIAS</v>
      </c>
      <c r="E210" t="str">
        <f>+VLOOKUP(A210,Tabla3[],7,0)</f>
        <v>ANZOATEGUI</v>
      </c>
      <c r="F210" s="16">
        <v>52</v>
      </c>
      <c r="G210" s="16">
        <v>52007</v>
      </c>
      <c r="I210" t="s">
        <v>473</v>
      </c>
      <c r="J210" t="s">
        <v>181</v>
      </c>
      <c r="L210" t="str">
        <f t="shared" si="3"/>
        <v>J295377886</v>
      </c>
    </row>
    <row r="211" spans="1:12">
      <c r="A211" t="s">
        <v>512</v>
      </c>
      <c r="B211" t="s">
        <v>513</v>
      </c>
      <c r="C211" t="s">
        <v>6320</v>
      </c>
      <c r="D211" t="str">
        <f>+VLOOKUP(A211,Tabla3[],18,0)</f>
        <v>DROGUERIAS</v>
      </c>
      <c r="E211" t="str">
        <f>+VLOOKUP(A211,Tabla3[],7,0)</f>
        <v>MERIDA</v>
      </c>
      <c r="F211" s="16">
        <v>61</v>
      </c>
      <c r="G211" s="16">
        <v>21039</v>
      </c>
      <c r="I211" t="s">
        <v>473</v>
      </c>
      <c r="J211" t="s">
        <v>138</v>
      </c>
      <c r="L211" t="str">
        <f t="shared" si="3"/>
        <v>J312256761</v>
      </c>
    </row>
    <row r="212" spans="1:12">
      <c r="A212" t="s">
        <v>514</v>
      </c>
      <c r="B212" t="s">
        <v>515</v>
      </c>
      <c r="C212" t="s">
        <v>6321</v>
      </c>
      <c r="D212" t="str">
        <f>+VLOOKUP(A212,Tabla3[],18,0)</f>
        <v>DROGUERIAS</v>
      </c>
      <c r="E212" t="str">
        <f>+VLOOKUP(A212,Tabla3[],7,0)</f>
        <v>DISTRITO CAPITAL</v>
      </c>
      <c r="F212" s="16">
        <v>50</v>
      </c>
      <c r="G212" s="16">
        <v>50008</v>
      </c>
      <c r="I212" t="s">
        <v>473</v>
      </c>
      <c r="J212" t="s">
        <v>61</v>
      </c>
      <c r="L212" t="str">
        <f t="shared" si="3"/>
        <v>J403169780</v>
      </c>
    </row>
    <row r="213" spans="1:12">
      <c r="A213" t="s">
        <v>516</v>
      </c>
      <c r="B213" t="s">
        <v>517</v>
      </c>
      <c r="C213" t="s">
        <v>6322</v>
      </c>
      <c r="D213" t="str">
        <f>+VLOOKUP(A213,Tabla3[],18,0)</f>
        <v>DROGUERIAS</v>
      </c>
      <c r="E213" t="str">
        <f>+VLOOKUP(A213,Tabla3[],7,0)</f>
        <v>MIRANDA</v>
      </c>
      <c r="F213" s="16">
        <v>51</v>
      </c>
      <c r="G213" s="16">
        <v>51024</v>
      </c>
      <c r="I213" t="s">
        <v>473</v>
      </c>
      <c r="J213" t="s">
        <v>61</v>
      </c>
      <c r="L213" t="str">
        <f t="shared" si="3"/>
        <v>J296987653</v>
      </c>
    </row>
    <row r="214" spans="1:12">
      <c r="A214" t="s">
        <v>518</v>
      </c>
      <c r="B214" t="s">
        <v>519</v>
      </c>
      <c r="C214" t="s">
        <v>520</v>
      </c>
      <c r="D214" t="str">
        <f>+VLOOKUP(A214,Tabla3[],18,0)</f>
        <v>DROGUERIAS</v>
      </c>
      <c r="E214" t="str">
        <f>+VLOOKUP(A214,Tabla3[],7,0)</f>
        <v>MIRANDA</v>
      </c>
      <c r="F214" s="16">
        <v>11</v>
      </c>
      <c r="G214" s="16">
        <v>11060</v>
      </c>
      <c r="I214" t="s">
        <v>15</v>
      </c>
      <c r="J214" t="s">
        <v>181</v>
      </c>
      <c r="L214" t="str">
        <f t="shared" si="3"/>
        <v>J312031409</v>
      </c>
    </row>
    <row r="215" spans="1:12">
      <c r="A215" t="s">
        <v>521</v>
      </c>
      <c r="B215" t="s">
        <v>522</v>
      </c>
      <c r="C215" t="s">
        <v>6323</v>
      </c>
      <c r="D215" t="str">
        <f>+VLOOKUP(A215,Tabla3[],18,0)</f>
        <v>DROGUERIAS</v>
      </c>
      <c r="E215" t="str">
        <f>+VLOOKUP(A215,Tabla3[],7,0)</f>
        <v>DISTRITO CAPITAL</v>
      </c>
      <c r="F215" s="16">
        <v>50</v>
      </c>
      <c r="G215" s="16">
        <v>50021</v>
      </c>
      <c r="I215" t="s">
        <v>473</v>
      </c>
      <c r="J215" t="s">
        <v>61</v>
      </c>
      <c r="L215" t="str">
        <f t="shared" si="3"/>
        <v>J407249967</v>
      </c>
    </row>
    <row r="216" spans="1:12">
      <c r="A216" t="s">
        <v>523</v>
      </c>
      <c r="B216" t="s">
        <v>524</v>
      </c>
      <c r="C216" t="s">
        <v>6097</v>
      </c>
      <c r="D216" t="str">
        <f>+VLOOKUP(A216,Tabla3[],18,0)</f>
        <v>DISTRIBUIDOR</v>
      </c>
      <c r="E216" t="str">
        <f>+VLOOKUP(A216,Tabla3[],7,0)</f>
        <v>DISTRITO CAPITAL</v>
      </c>
      <c r="F216" s="16">
        <v>51</v>
      </c>
      <c r="G216" s="16">
        <v>51007</v>
      </c>
      <c r="I216" t="s">
        <v>473</v>
      </c>
      <c r="J216" t="s">
        <v>61</v>
      </c>
      <c r="L216" t="str">
        <f t="shared" si="3"/>
        <v>J311525521</v>
      </c>
    </row>
    <row r="217" spans="1:12">
      <c r="A217" t="s">
        <v>525</v>
      </c>
      <c r="B217" t="s">
        <v>526</v>
      </c>
      <c r="C217" t="s">
        <v>6324</v>
      </c>
      <c r="D217" t="str">
        <f>+VLOOKUP(A217,Tabla3[],18,0)</f>
        <v>DROGUERIAS</v>
      </c>
      <c r="E217" t="str">
        <f>+VLOOKUP(A217,Tabla3[],7,0)</f>
        <v>BOLIVAR</v>
      </c>
      <c r="F217" s="16">
        <v>53</v>
      </c>
      <c r="G217" s="16">
        <v>53012</v>
      </c>
      <c r="I217" t="s">
        <v>473</v>
      </c>
      <c r="J217" t="s">
        <v>181</v>
      </c>
      <c r="L217" t="str">
        <f t="shared" si="3"/>
        <v>J293912377</v>
      </c>
    </row>
    <row r="218" spans="1:12">
      <c r="A218" t="s">
        <v>527</v>
      </c>
      <c r="B218" t="s">
        <v>528</v>
      </c>
      <c r="C218" t="s">
        <v>6098</v>
      </c>
      <c r="D218" t="e">
        <f>+VLOOKUP(A218,Tabla3[],18,0)</f>
        <v>#N/A</v>
      </c>
      <c r="E218" t="e">
        <f>+VLOOKUP(A218,Tabla3[],7,0)</f>
        <v>#N/A</v>
      </c>
      <c r="G218" s="16">
        <v>69011</v>
      </c>
      <c r="I218" t="s">
        <v>473</v>
      </c>
      <c r="J218">
        <v>0</v>
      </c>
      <c r="L218" t="str">
        <f t="shared" si="3"/>
        <v>J307577550</v>
      </c>
    </row>
    <row r="219" spans="1:12">
      <c r="A219" t="s">
        <v>529</v>
      </c>
      <c r="B219" t="s">
        <v>530</v>
      </c>
      <c r="C219" t="s">
        <v>6099</v>
      </c>
      <c r="D219" t="str">
        <f>+VLOOKUP(A219,Tabla3[],18,0)</f>
        <v>DROGUERIAS</v>
      </c>
      <c r="E219" t="str">
        <f>+VLOOKUP(A219,Tabla3[],7,0)</f>
        <v>LARA</v>
      </c>
      <c r="F219" s="16">
        <v>62</v>
      </c>
      <c r="G219" s="16">
        <v>62003</v>
      </c>
      <c r="I219" t="s">
        <v>473</v>
      </c>
      <c r="J219" t="s">
        <v>216</v>
      </c>
      <c r="L219" t="str">
        <f t="shared" si="3"/>
        <v>J312390638</v>
      </c>
    </row>
    <row r="220" spans="1:12">
      <c r="A220" t="s">
        <v>531</v>
      </c>
      <c r="B220" t="s">
        <v>532</v>
      </c>
      <c r="C220" t="s">
        <v>6325</v>
      </c>
      <c r="D220" t="str">
        <f>+VLOOKUP(A220,Tabla3[],18,0)</f>
        <v>DROGUERIAS</v>
      </c>
      <c r="E220" t="str">
        <f>+VLOOKUP(A220,Tabla3[],7,0)</f>
        <v>ZULIA</v>
      </c>
      <c r="F220" s="16">
        <v>21</v>
      </c>
      <c r="G220" s="16">
        <v>21012</v>
      </c>
      <c r="I220" t="s">
        <v>473</v>
      </c>
      <c r="J220" t="s">
        <v>31</v>
      </c>
      <c r="L220" t="str">
        <f t="shared" si="3"/>
        <v>J311877053</v>
      </c>
    </row>
    <row r="221" spans="1:12">
      <c r="A221" t="s">
        <v>533</v>
      </c>
      <c r="B221" t="s">
        <v>534</v>
      </c>
      <c r="C221" t="s">
        <v>6326</v>
      </c>
      <c r="D221" t="str">
        <f>+VLOOKUP(A221,Tabla3[],18,0)</f>
        <v>DROGUERIAS</v>
      </c>
      <c r="E221" t="str">
        <f>+VLOOKUP(A221,Tabla3[],7,0)</f>
        <v>ZULIA</v>
      </c>
      <c r="F221" s="16">
        <v>21</v>
      </c>
      <c r="I221" t="s">
        <v>473</v>
      </c>
      <c r="J221" t="s">
        <v>31</v>
      </c>
      <c r="L221" t="str">
        <f t="shared" si="3"/>
        <v>J406897205</v>
      </c>
    </row>
    <row r="222" spans="1:12">
      <c r="A222" t="s">
        <v>535</v>
      </c>
      <c r="B222" t="s">
        <v>536</v>
      </c>
      <c r="C222" t="s">
        <v>6327</v>
      </c>
      <c r="D222" t="str">
        <f>+VLOOKUP(A222,Tabla3[],18,0)</f>
        <v>DROGUERIAS</v>
      </c>
      <c r="E222" t="str">
        <f>+VLOOKUP(A222,Tabla3[],7,0)</f>
        <v>MONAGAS</v>
      </c>
      <c r="F222" s="16" t="s">
        <v>379</v>
      </c>
      <c r="I222" t="s">
        <v>473</v>
      </c>
      <c r="J222" t="s">
        <v>181</v>
      </c>
      <c r="L222" t="str">
        <f t="shared" si="3"/>
        <v>J299883492</v>
      </c>
    </row>
    <row r="223" spans="1:12">
      <c r="A223" t="s">
        <v>538</v>
      </c>
      <c r="B223" t="s">
        <v>539</v>
      </c>
      <c r="C223" t="s">
        <v>6100</v>
      </c>
      <c r="D223" t="str">
        <f>+VLOOKUP(A223,Tabla3[],18,0)</f>
        <v>DROGUERIAS</v>
      </c>
      <c r="E223" t="str">
        <f>+VLOOKUP(A223,Tabla3[],7,0)</f>
        <v>MIRANDA</v>
      </c>
      <c r="F223" s="16">
        <v>51</v>
      </c>
      <c r="G223" s="16">
        <v>51025</v>
      </c>
      <c r="I223" t="s">
        <v>473</v>
      </c>
      <c r="J223">
        <v>0</v>
      </c>
      <c r="L223" t="str">
        <f t="shared" si="3"/>
        <v>J407991671</v>
      </c>
    </row>
    <row r="224" spans="1:12">
      <c r="A224" t="s">
        <v>540</v>
      </c>
      <c r="B224" t="s">
        <v>541</v>
      </c>
      <c r="C224" t="s">
        <v>6100</v>
      </c>
      <c r="D224" t="str">
        <f>+VLOOKUP(A224,Tabla3[],18,0)</f>
        <v>DROGUERIAS</v>
      </c>
      <c r="E224" t="str">
        <f>+VLOOKUP(A224,Tabla3[],7,0)</f>
        <v>ARAGUA</v>
      </c>
      <c r="F224" s="16">
        <v>60</v>
      </c>
      <c r="G224" s="16">
        <v>60006</v>
      </c>
      <c r="I224" t="s">
        <v>473</v>
      </c>
      <c r="J224" t="s">
        <v>16</v>
      </c>
      <c r="L224" t="str">
        <f t="shared" si="3"/>
        <v>J298914319</v>
      </c>
    </row>
    <row r="225" spans="1:12">
      <c r="A225" t="s">
        <v>542</v>
      </c>
      <c r="B225" t="s">
        <v>543</v>
      </c>
      <c r="C225" t="s">
        <v>6328</v>
      </c>
      <c r="D225" t="str">
        <f>+VLOOKUP(A225,Tabla3[],18,0)</f>
        <v>DROGUERIAS</v>
      </c>
      <c r="E225" t="str">
        <f>+VLOOKUP(A225,Tabla3[],7,0)</f>
        <v>MONAGAS</v>
      </c>
      <c r="I225" t="s">
        <v>473</v>
      </c>
      <c r="J225" t="s">
        <v>181</v>
      </c>
      <c r="L225" t="str">
        <f t="shared" si="3"/>
        <v>J409856704</v>
      </c>
    </row>
    <row r="226" spans="1:12">
      <c r="A226" t="s">
        <v>544</v>
      </c>
      <c r="B226" t="s">
        <v>545</v>
      </c>
      <c r="C226" t="s">
        <v>6329</v>
      </c>
      <c r="D226" t="str">
        <f>+VLOOKUP(A226,Tabla3[],18,0)</f>
        <v>DROGUERIAS</v>
      </c>
      <c r="E226" t="str">
        <f>+VLOOKUP(A226,Tabla3[],7,0)</f>
        <v>DISTRITO CAPITAL</v>
      </c>
      <c r="F226" s="16" t="s">
        <v>310</v>
      </c>
      <c r="G226" s="16">
        <v>50025</v>
      </c>
      <c r="I226" t="s">
        <v>473</v>
      </c>
      <c r="J226" t="s">
        <v>61</v>
      </c>
      <c r="L226" t="str">
        <f t="shared" si="3"/>
        <v>J296447179</v>
      </c>
    </row>
    <row r="227" spans="1:12">
      <c r="A227" t="s">
        <v>546</v>
      </c>
      <c r="B227" t="s">
        <v>547</v>
      </c>
      <c r="C227" t="s">
        <v>6330</v>
      </c>
      <c r="D227" t="str">
        <f>+VLOOKUP(A227,Tabla3[],18,0)</f>
        <v>DROGUERIAS</v>
      </c>
      <c r="E227" t="str">
        <f>+VLOOKUP(A227,Tabla3[],7,0)</f>
        <v>MIRANDA</v>
      </c>
      <c r="F227" s="16">
        <v>62</v>
      </c>
      <c r="G227" s="16">
        <v>61024</v>
      </c>
      <c r="I227" t="s">
        <v>473</v>
      </c>
      <c r="J227" t="s">
        <v>47</v>
      </c>
      <c r="L227" t="str">
        <f t="shared" si="3"/>
        <v>J411161055</v>
      </c>
    </row>
    <row r="228" spans="1:12">
      <c r="A228" t="s">
        <v>548</v>
      </c>
      <c r="B228" t="s">
        <v>549</v>
      </c>
      <c r="C228" t="s">
        <v>6331</v>
      </c>
      <c r="D228" t="str">
        <f>+VLOOKUP(A228,Tabla3[],18,0)</f>
        <v>DROGUERIAS</v>
      </c>
      <c r="E228" t="str">
        <f>+VLOOKUP(A228,Tabla3[],7,0)</f>
        <v>FALCON</v>
      </c>
      <c r="F228" s="16">
        <v>63</v>
      </c>
      <c r="G228" s="16">
        <v>63031</v>
      </c>
      <c r="I228" t="s">
        <v>473</v>
      </c>
      <c r="J228" t="s">
        <v>27</v>
      </c>
      <c r="L228" t="str">
        <f t="shared" si="3"/>
        <v>J404498184</v>
      </c>
    </row>
    <row r="229" spans="1:12">
      <c r="A229" t="s">
        <v>550</v>
      </c>
      <c r="B229" t="s">
        <v>551</v>
      </c>
      <c r="C229" t="s">
        <v>6331</v>
      </c>
      <c r="D229" t="str">
        <f>+VLOOKUP(A229,Tabla3[],18,0)</f>
        <v>DROGUERIAS</v>
      </c>
      <c r="E229" t="str">
        <f>+VLOOKUP(A229,Tabla3[],7,0)</f>
        <v>MONAGAS</v>
      </c>
      <c r="F229" s="16">
        <v>63</v>
      </c>
      <c r="G229" s="16">
        <v>63036</v>
      </c>
      <c r="I229" t="s">
        <v>473</v>
      </c>
      <c r="J229" t="s">
        <v>181</v>
      </c>
      <c r="L229" t="str">
        <f t="shared" si="3"/>
        <v>J410429810</v>
      </c>
    </row>
    <row r="230" spans="1:12">
      <c r="A230" t="s">
        <v>552</v>
      </c>
      <c r="B230" t="s">
        <v>553</v>
      </c>
      <c r="C230" t="s">
        <v>6331</v>
      </c>
      <c r="D230" t="str">
        <f>+VLOOKUP(A230,Tabla3[],18,0)</f>
        <v>DROGUERIAS</v>
      </c>
      <c r="E230" t="str">
        <f>+VLOOKUP(A230,Tabla3[],7,0)</f>
        <v>MERIDA</v>
      </c>
      <c r="F230" s="16">
        <v>63</v>
      </c>
      <c r="G230" s="16">
        <v>63009</v>
      </c>
      <c r="I230" t="s">
        <v>473</v>
      </c>
      <c r="J230" t="s">
        <v>138</v>
      </c>
      <c r="L230" t="str">
        <f t="shared" si="3"/>
        <v>J307847905</v>
      </c>
    </row>
    <row r="231" spans="1:12">
      <c r="A231" t="s">
        <v>554</v>
      </c>
      <c r="B231" t="s">
        <v>555</v>
      </c>
      <c r="C231" t="s">
        <v>136</v>
      </c>
      <c r="D231" t="str">
        <f>+VLOOKUP(A231,Tabla3[],18,0)</f>
        <v>DROGUERIAS</v>
      </c>
      <c r="E231" t="str">
        <f>+VLOOKUP(A231,Tabla3[],7,0)</f>
        <v>MERIDA</v>
      </c>
      <c r="G231" s="16">
        <v>69006</v>
      </c>
      <c r="I231" t="s">
        <v>15</v>
      </c>
      <c r="J231">
        <v>0</v>
      </c>
      <c r="L231" t="str">
        <f t="shared" si="3"/>
        <v>J080000730</v>
      </c>
    </row>
    <row r="232" spans="1:12">
      <c r="A232" t="s">
        <v>556</v>
      </c>
      <c r="B232" t="s">
        <v>557</v>
      </c>
      <c r="C232" t="s">
        <v>6101</v>
      </c>
      <c r="D232" t="str">
        <f>+VLOOKUP(A232,Tabla3[],18,0)</f>
        <v>DROGUERIAS</v>
      </c>
      <c r="E232" t="str">
        <f>+VLOOKUP(A232,Tabla3[],7,0)</f>
        <v>MERIDA</v>
      </c>
      <c r="F232" s="16">
        <v>63</v>
      </c>
      <c r="G232" s="16">
        <v>63030</v>
      </c>
      <c r="I232" t="s">
        <v>473</v>
      </c>
      <c r="J232">
        <v>0</v>
      </c>
      <c r="L232" t="str">
        <f t="shared" si="3"/>
        <v>J297940383</v>
      </c>
    </row>
    <row r="233" spans="1:12">
      <c r="A233" t="s">
        <v>558</v>
      </c>
      <c r="B233" t="s">
        <v>559</v>
      </c>
      <c r="C233" t="s">
        <v>6332</v>
      </c>
      <c r="D233" t="str">
        <f>+VLOOKUP(A233,Tabla3[],18,0)</f>
        <v>DROGUERIAS</v>
      </c>
      <c r="E233" t="str">
        <f>+VLOOKUP(A233,Tabla3[],7,0)</f>
        <v>TACHIRA</v>
      </c>
      <c r="F233" s="16">
        <v>22</v>
      </c>
      <c r="G233" s="16">
        <v>22029</v>
      </c>
      <c r="I233" t="s">
        <v>473</v>
      </c>
      <c r="J233" t="s">
        <v>138</v>
      </c>
      <c r="L233" t="str">
        <f t="shared" si="3"/>
        <v>J316734757</v>
      </c>
    </row>
    <row r="234" spans="1:12">
      <c r="A234" t="s">
        <v>560</v>
      </c>
      <c r="B234" t="s">
        <v>561</v>
      </c>
      <c r="C234" t="s">
        <v>562</v>
      </c>
      <c r="D234" t="str">
        <f>+VLOOKUP(A234,Tabla3[],18,0)</f>
        <v>DROGUERIAS</v>
      </c>
      <c r="E234" t="str">
        <f>+VLOOKUP(A234,Tabla3[],7,0)</f>
        <v>LARA</v>
      </c>
      <c r="F234" s="16">
        <v>22</v>
      </c>
      <c r="G234" s="16">
        <v>10016</v>
      </c>
      <c r="I234" t="s">
        <v>15</v>
      </c>
      <c r="J234" t="s">
        <v>61</v>
      </c>
      <c r="L234" t="str">
        <f t="shared" si="3"/>
        <v>J085189777</v>
      </c>
    </row>
    <row r="235" spans="1:12">
      <c r="A235" t="s">
        <v>563</v>
      </c>
      <c r="B235" t="s">
        <v>564</v>
      </c>
      <c r="C235" t="s">
        <v>6102</v>
      </c>
      <c r="D235" t="str">
        <f>+VLOOKUP(A235,Tabla3[],18,0)</f>
        <v>DROGUERIAS</v>
      </c>
      <c r="E235" t="str">
        <f>+VLOOKUP(A235,Tabla3[],7,0)</f>
        <v>CARABOBO</v>
      </c>
      <c r="F235" s="16">
        <v>61</v>
      </c>
      <c r="G235" s="16">
        <v>61012</v>
      </c>
      <c r="I235" t="s">
        <v>473</v>
      </c>
      <c r="J235" t="s">
        <v>16</v>
      </c>
      <c r="L235" t="str">
        <f t="shared" si="3"/>
        <v>J313698512</v>
      </c>
    </row>
    <row r="236" spans="1:12">
      <c r="A236" t="s">
        <v>565</v>
      </c>
      <c r="B236" t="s">
        <v>566</v>
      </c>
      <c r="C236" t="s">
        <v>6333</v>
      </c>
      <c r="D236" t="str">
        <f>+VLOOKUP(A236,Tabla3[],18,0)</f>
        <v>DROGUERIAS</v>
      </c>
      <c r="E236" t="str">
        <f>+VLOOKUP(A236,Tabla3[],7,0)</f>
        <v>CARABOBO</v>
      </c>
      <c r="F236" s="16">
        <v>61</v>
      </c>
      <c r="G236" s="16">
        <v>61011</v>
      </c>
      <c r="I236" t="s">
        <v>473</v>
      </c>
      <c r="J236" t="s">
        <v>16</v>
      </c>
      <c r="L236" t="str">
        <f t="shared" si="3"/>
        <v>J299205117</v>
      </c>
    </row>
    <row r="237" spans="1:12">
      <c r="A237" t="s">
        <v>567</v>
      </c>
      <c r="B237" t="s">
        <v>568</v>
      </c>
      <c r="C237" t="s">
        <v>6334</v>
      </c>
      <c r="D237" t="str">
        <f>+VLOOKUP(A237,Tabla3[],18,0)</f>
        <v>DROGUERIAS</v>
      </c>
      <c r="E237" t="str">
        <f>+VLOOKUP(A237,Tabla3[],7,0)</f>
        <v>TACHIRA</v>
      </c>
      <c r="F237" s="16">
        <v>22</v>
      </c>
      <c r="G237" s="16">
        <v>22004</v>
      </c>
      <c r="I237" t="s">
        <v>473</v>
      </c>
      <c r="J237" t="s">
        <v>138</v>
      </c>
      <c r="L237" t="str">
        <f t="shared" si="3"/>
        <v>J296282960</v>
      </c>
    </row>
    <row r="238" spans="1:12">
      <c r="A238" t="s">
        <v>569</v>
      </c>
      <c r="B238" t="s">
        <v>570</v>
      </c>
      <c r="C238" t="s">
        <v>6103</v>
      </c>
      <c r="D238" t="e">
        <f>+VLOOKUP(A238,Tabla3[],18,0)</f>
        <v>#N/A</v>
      </c>
      <c r="E238" t="e">
        <f>+VLOOKUP(A238,Tabla3[],7,0)</f>
        <v>#N/A</v>
      </c>
      <c r="F238" s="16">
        <v>21</v>
      </c>
      <c r="G238" s="16">
        <v>21056</v>
      </c>
      <c r="I238" t="s">
        <v>473</v>
      </c>
      <c r="J238">
        <v>0</v>
      </c>
      <c r="L238" t="str">
        <f t="shared" si="3"/>
        <v>J298559900</v>
      </c>
    </row>
    <row r="239" spans="1:12">
      <c r="A239" t="s">
        <v>571</v>
      </c>
      <c r="B239" t="s">
        <v>572</v>
      </c>
      <c r="C239" t="s">
        <v>6335</v>
      </c>
      <c r="D239" t="str">
        <f>+VLOOKUP(A239,Tabla3[],18,0)</f>
        <v>DROGUERIAS</v>
      </c>
      <c r="E239" t="str">
        <f>+VLOOKUP(A239,Tabla3[],7,0)</f>
        <v>BARINAS</v>
      </c>
      <c r="F239" s="16">
        <v>62</v>
      </c>
      <c r="G239" s="16">
        <v>62004</v>
      </c>
      <c r="I239" t="s">
        <v>473</v>
      </c>
      <c r="J239" t="s">
        <v>114</v>
      </c>
      <c r="L239" t="str">
        <f t="shared" si="3"/>
        <v>J407001795</v>
      </c>
    </row>
    <row r="240" spans="1:12">
      <c r="A240" t="s">
        <v>573</v>
      </c>
      <c r="B240" t="s">
        <v>574</v>
      </c>
      <c r="C240" t="s">
        <v>6104</v>
      </c>
      <c r="D240" t="e">
        <f>+VLOOKUP(A240,Tabla3[],18,0)</f>
        <v>#N/A</v>
      </c>
      <c r="E240" t="e">
        <f>+VLOOKUP(A240,Tabla3[],7,0)</f>
        <v>#N/A</v>
      </c>
      <c r="G240" s="16">
        <v>69002</v>
      </c>
      <c r="I240" t="s">
        <v>473</v>
      </c>
      <c r="J240">
        <v>0</v>
      </c>
      <c r="L240" t="str">
        <f t="shared" si="3"/>
        <v>J308481548</v>
      </c>
    </row>
    <row r="241" spans="1:12">
      <c r="A241" t="s">
        <v>575</v>
      </c>
      <c r="B241" t="s">
        <v>576</v>
      </c>
      <c r="C241" t="s">
        <v>6336</v>
      </c>
      <c r="D241" t="str">
        <f>+VLOOKUP(A241,Tabla3[],18,0)</f>
        <v>DROGUERIAS</v>
      </c>
      <c r="E241" t="str">
        <f>+VLOOKUP(A241,Tabla3[],7,0)</f>
        <v>LARA</v>
      </c>
      <c r="F241" s="16">
        <v>23</v>
      </c>
      <c r="G241" s="16">
        <v>23008</v>
      </c>
      <c r="I241" t="s">
        <v>473</v>
      </c>
      <c r="J241" t="s">
        <v>16</v>
      </c>
      <c r="L241" t="str">
        <f t="shared" si="3"/>
        <v>J408215551</v>
      </c>
    </row>
    <row r="242" spans="1:12">
      <c r="A242" t="s">
        <v>577</v>
      </c>
      <c r="B242" t="s">
        <v>578</v>
      </c>
      <c r="C242" t="s">
        <v>6337</v>
      </c>
      <c r="D242" t="str">
        <f>+VLOOKUP(A242,Tabla3[],18,0)</f>
        <v>DROGUERIAS</v>
      </c>
      <c r="E242" t="str">
        <f>+VLOOKUP(A242,Tabla3[],7,0)</f>
        <v>CARABOBO</v>
      </c>
      <c r="F242" s="16">
        <v>61</v>
      </c>
      <c r="G242" s="16">
        <v>61020</v>
      </c>
      <c r="I242" t="s">
        <v>473</v>
      </c>
      <c r="J242" t="s">
        <v>16</v>
      </c>
      <c r="L242" t="str">
        <f t="shared" si="3"/>
        <v>J411437050</v>
      </c>
    </row>
    <row r="243" spans="1:12">
      <c r="A243" t="s">
        <v>579</v>
      </c>
      <c r="B243" t="s">
        <v>580</v>
      </c>
      <c r="C243" t="s">
        <v>6338</v>
      </c>
      <c r="D243" t="str">
        <f>+VLOOKUP(A243,Tabla3[],18,0)</f>
        <v>DROGUERIAS</v>
      </c>
      <c r="E243" t="str">
        <f>+VLOOKUP(A243,Tabla3[],7,0)</f>
        <v>LARA</v>
      </c>
      <c r="F243" s="16">
        <v>62</v>
      </c>
      <c r="G243" s="16">
        <v>62005</v>
      </c>
      <c r="I243" t="s">
        <v>473</v>
      </c>
      <c r="J243" t="s">
        <v>16</v>
      </c>
      <c r="L243" t="str">
        <f t="shared" si="3"/>
        <v>J293660254</v>
      </c>
    </row>
    <row r="244" spans="1:12">
      <c r="A244" t="s">
        <v>581</v>
      </c>
      <c r="B244" t="s">
        <v>582</v>
      </c>
      <c r="C244" t="s">
        <v>6339</v>
      </c>
      <c r="D244" t="str">
        <f>+VLOOKUP(A244,Tabla3[],18,0)</f>
        <v>DROGUERIAS</v>
      </c>
      <c r="E244" t="str">
        <f>+VLOOKUP(A244,Tabla3[],7,0)</f>
        <v>ANZOATEGUI</v>
      </c>
      <c r="F244" s="16">
        <v>52</v>
      </c>
      <c r="G244" s="16">
        <v>52025</v>
      </c>
      <c r="I244" t="s">
        <v>473</v>
      </c>
      <c r="J244" t="s">
        <v>181</v>
      </c>
      <c r="L244" t="str">
        <f t="shared" si="3"/>
        <v>J293811350</v>
      </c>
    </row>
    <row r="245" spans="1:12">
      <c r="A245" t="s">
        <v>583</v>
      </c>
      <c r="B245" t="s">
        <v>584</v>
      </c>
      <c r="C245" t="s">
        <v>6340</v>
      </c>
      <c r="D245" t="str">
        <f>+VLOOKUP(A245,Tabla3[],18,0)</f>
        <v>DISTRIBUIDOR</v>
      </c>
      <c r="E245" t="str">
        <f>+VLOOKUP(A245,Tabla3[],7,0)</f>
        <v>ANZOATEGUI</v>
      </c>
      <c r="F245" s="16">
        <v>52</v>
      </c>
      <c r="G245" s="16">
        <v>52024</v>
      </c>
      <c r="I245" t="s">
        <v>473</v>
      </c>
      <c r="J245" t="s">
        <v>181</v>
      </c>
      <c r="L245" t="str">
        <f t="shared" si="3"/>
        <v>J408415526</v>
      </c>
    </row>
    <row r="246" spans="1:12">
      <c r="A246" t="s">
        <v>585</v>
      </c>
      <c r="B246" t="s">
        <v>586</v>
      </c>
      <c r="C246" t="s">
        <v>6341</v>
      </c>
      <c r="D246" t="str">
        <f>+VLOOKUP(A246,Tabla3[],18,0)</f>
        <v>DROGUERIAS</v>
      </c>
      <c r="E246" t="str">
        <f>+VLOOKUP(A246,Tabla3[],7,0)</f>
        <v>CARABOBO</v>
      </c>
      <c r="G246" s="16">
        <v>50039</v>
      </c>
      <c r="I246" t="s">
        <v>473</v>
      </c>
      <c r="J246" t="s">
        <v>16</v>
      </c>
      <c r="L246" t="str">
        <f t="shared" si="3"/>
        <v>J412581511</v>
      </c>
    </row>
    <row r="247" spans="1:12">
      <c r="A247" t="s">
        <v>587</v>
      </c>
      <c r="B247" t="s">
        <v>588</v>
      </c>
      <c r="C247" t="s">
        <v>6342</v>
      </c>
      <c r="D247" t="str">
        <f>+VLOOKUP(A247,Tabla3[],18,0)</f>
        <v>DROGUERIAS</v>
      </c>
      <c r="E247" t="str">
        <f>+VLOOKUP(A247,Tabla3[],7,0)</f>
        <v>CARABOBO</v>
      </c>
      <c r="F247" s="16">
        <v>61</v>
      </c>
      <c r="G247" s="16">
        <v>61008</v>
      </c>
      <c r="I247" t="s">
        <v>473</v>
      </c>
      <c r="J247" t="s">
        <v>16</v>
      </c>
      <c r="L247" t="str">
        <f t="shared" si="3"/>
        <v>J309353730</v>
      </c>
    </row>
    <row r="248" spans="1:12">
      <c r="A248" t="s">
        <v>589</v>
      </c>
      <c r="B248" t="s">
        <v>590</v>
      </c>
      <c r="C248" t="s">
        <v>6343</v>
      </c>
      <c r="D248" t="str">
        <f>+VLOOKUP(A248,Tabla3[],18,0)</f>
        <v>DROGUERIAS</v>
      </c>
      <c r="E248" t="str">
        <f>+VLOOKUP(A248,Tabla3[],7,0)</f>
        <v>LARA</v>
      </c>
      <c r="F248" s="16">
        <v>62</v>
      </c>
      <c r="G248" s="16">
        <v>23023</v>
      </c>
      <c r="I248" t="s">
        <v>473</v>
      </c>
      <c r="J248" t="s">
        <v>16</v>
      </c>
      <c r="L248" t="str">
        <f t="shared" si="3"/>
        <v>J309332570</v>
      </c>
    </row>
    <row r="249" spans="1:12">
      <c r="A249" t="s">
        <v>591</v>
      </c>
      <c r="B249" t="s">
        <v>592</v>
      </c>
      <c r="C249" t="s">
        <v>6105</v>
      </c>
      <c r="D249" t="str">
        <f>+VLOOKUP(A249,Tabla3[],18,0)</f>
        <v>DROGUERIAS</v>
      </c>
      <c r="E249" t="str">
        <f>+VLOOKUP(A249,Tabla3[],7,0)</f>
        <v>ARAGUA</v>
      </c>
      <c r="F249" s="16">
        <v>51</v>
      </c>
      <c r="G249" s="16">
        <v>51015</v>
      </c>
      <c r="I249" t="s">
        <v>163</v>
      </c>
      <c r="J249" t="s">
        <v>16</v>
      </c>
      <c r="L249" t="str">
        <f t="shared" si="3"/>
        <v>J304476590</v>
      </c>
    </row>
    <row r="250" spans="1:12">
      <c r="A250" t="s">
        <v>593</v>
      </c>
      <c r="B250" t="s">
        <v>594</v>
      </c>
      <c r="C250" t="s">
        <v>6344</v>
      </c>
      <c r="D250" t="str">
        <f>+VLOOKUP(A250,Tabla3[],18,0)</f>
        <v>DROGUERIAS</v>
      </c>
      <c r="E250" t="str">
        <f>+VLOOKUP(A250,Tabla3[],7,0)</f>
        <v>TACHIRA</v>
      </c>
      <c r="F250" s="16">
        <v>22</v>
      </c>
      <c r="G250" s="16">
        <v>22024</v>
      </c>
      <c r="I250" t="s">
        <v>473</v>
      </c>
      <c r="J250" t="s">
        <v>138</v>
      </c>
      <c r="L250" t="str">
        <f t="shared" si="3"/>
        <v>J306842756</v>
      </c>
    </row>
    <row r="251" spans="1:12">
      <c r="A251" t="s">
        <v>595</v>
      </c>
      <c r="B251" t="s">
        <v>596</v>
      </c>
      <c r="C251" t="s">
        <v>6345</v>
      </c>
      <c r="D251" t="str">
        <f>+VLOOKUP(A251,Tabla3[],18,0)</f>
        <v>DISTRIBUIDOR</v>
      </c>
      <c r="E251" t="str">
        <f>+VLOOKUP(A251,Tabla3[],7,0)</f>
        <v>CARABOBO</v>
      </c>
      <c r="F251" s="16">
        <v>20</v>
      </c>
      <c r="G251" s="16">
        <v>60018</v>
      </c>
      <c r="I251" t="s">
        <v>15</v>
      </c>
      <c r="J251" t="s">
        <v>16</v>
      </c>
      <c r="L251" t="str">
        <f t="shared" si="3"/>
        <v>J400551153</v>
      </c>
    </row>
    <row r="252" spans="1:12">
      <c r="A252" t="s">
        <v>597</v>
      </c>
      <c r="B252" t="s">
        <v>598</v>
      </c>
      <c r="C252" t="s">
        <v>598</v>
      </c>
      <c r="D252" t="e">
        <f>+VLOOKUP(A252,Tabla3[],18,0)</f>
        <v>#N/A</v>
      </c>
      <c r="E252" t="e">
        <f>+VLOOKUP(A252,Tabla3[],7,0)</f>
        <v>#N/A</v>
      </c>
      <c r="I252" t="s">
        <v>19</v>
      </c>
      <c r="J252">
        <v>0</v>
      </c>
      <c r="L252" t="str">
        <f t="shared" si="3"/>
        <v>V114671521</v>
      </c>
    </row>
    <row r="253" spans="1:12">
      <c r="A253" t="s">
        <v>599</v>
      </c>
      <c r="B253" t="s">
        <v>600</v>
      </c>
      <c r="C253" t="s">
        <v>6106</v>
      </c>
      <c r="D253" t="str">
        <f>+VLOOKUP(A253,Tabla3[],18,0)</f>
        <v>DISTRIBUIDOR</v>
      </c>
      <c r="E253" t="str">
        <f>+VLOOKUP(A253,Tabla3[],7,0)</f>
        <v>MIRANDA</v>
      </c>
      <c r="F253" s="16">
        <v>51</v>
      </c>
      <c r="G253" s="16">
        <v>51008</v>
      </c>
      <c r="I253" t="s">
        <v>15</v>
      </c>
      <c r="J253">
        <v>0</v>
      </c>
      <c r="L253" t="str">
        <f t="shared" si="3"/>
        <v>J294606067</v>
      </c>
    </row>
    <row r="254" spans="1:12">
      <c r="A254" t="s">
        <v>601</v>
      </c>
      <c r="B254" t="s">
        <v>602</v>
      </c>
      <c r="C254" t="s">
        <v>6107</v>
      </c>
      <c r="D254" t="e">
        <f>+VLOOKUP(A254,Tabla3[],18,0)</f>
        <v>#N/A</v>
      </c>
      <c r="E254" t="e">
        <f>+VLOOKUP(A254,Tabla3[],7,0)</f>
        <v>#N/A</v>
      </c>
      <c r="I254" t="s">
        <v>25</v>
      </c>
      <c r="J254">
        <v>0</v>
      </c>
      <c r="L254" t="str">
        <f t="shared" si="3"/>
        <v>J305956391</v>
      </c>
    </row>
    <row r="255" spans="1:12">
      <c r="A255" t="s">
        <v>603</v>
      </c>
      <c r="B255" t="s">
        <v>604</v>
      </c>
      <c r="C255" t="s">
        <v>6108</v>
      </c>
      <c r="D255" t="e">
        <f>+VLOOKUP(A255,Tabla3[],18,0)</f>
        <v>#N/A</v>
      </c>
      <c r="E255" t="e">
        <f>+VLOOKUP(A255,Tabla3[],7,0)</f>
        <v>#N/A</v>
      </c>
      <c r="I255" t="s">
        <v>19</v>
      </c>
      <c r="J255">
        <v>0</v>
      </c>
      <c r="L255" t="str">
        <f t="shared" si="3"/>
        <v>V048559693</v>
      </c>
    </row>
    <row r="256" spans="1:12">
      <c r="A256" t="s">
        <v>605</v>
      </c>
      <c r="B256" t="s">
        <v>606</v>
      </c>
      <c r="C256" t="s">
        <v>6030</v>
      </c>
      <c r="D256" t="str">
        <f>+VLOOKUP(A256,Tabla3[],18,0)</f>
        <v>DISTRIBUIDOR</v>
      </c>
      <c r="E256" t="str">
        <f>+VLOOKUP(A256,Tabla3[],7,0)</f>
        <v>ARAGUA</v>
      </c>
      <c r="F256" s="16">
        <v>60</v>
      </c>
      <c r="G256" s="16">
        <v>60007</v>
      </c>
      <c r="I256" t="s">
        <v>25</v>
      </c>
      <c r="J256" t="s">
        <v>16</v>
      </c>
      <c r="L256" t="str">
        <f t="shared" si="3"/>
        <v>J404203532</v>
      </c>
    </row>
    <row r="257" spans="1:12">
      <c r="A257" t="s">
        <v>607</v>
      </c>
      <c r="B257" t="s">
        <v>608</v>
      </c>
      <c r="C257" t="s">
        <v>6030</v>
      </c>
      <c r="D257" t="str">
        <f>+VLOOKUP(A257,Tabla3[],18,0)</f>
        <v>DISTRIBUIDOR</v>
      </c>
      <c r="E257" t="str">
        <f>+VLOOKUP(A257,Tabla3[],7,0)</f>
        <v>BARINAS</v>
      </c>
      <c r="F257" s="16">
        <v>61</v>
      </c>
      <c r="G257" s="16">
        <v>63028</v>
      </c>
      <c r="I257" t="s">
        <v>25</v>
      </c>
      <c r="J257" t="s">
        <v>114</v>
      </c>
      <c r="L257" t="str">
        <f t="shared" si="3"/>
        <v>J403855153</v>
      </c>
    </row>
    <row r="258" spans="1:12">
      <c r="A258" t="s">
        <v>609</v>
      </c>
      <c r="B258" t="s">
        <v>610</v>
      </c>
      <c r="C258" t="s">
        <v>6030</v>
      </c>
      <c r="D258" t="str">
        <f>+VLOOKUP(A258,Tabla3[],18,0)</f>
        <v>DISTRIBUIDOR</v>
      </c>
      <c r="E258" t="str">
        <f>+VLOOKUP(A258,Tabla3[],7,0)</f>
        <v>MIRANDA</v>
      </c>
      <c r="F258" s="16">
        <v>51</v>
      </c>
      <c r="G258" s="16">
        <v>51023</v>
      </c>
      <c r="I258" t="s">
        <v>25</v>
      </c>
      <c r="J258" t="s">
        <v>61</v>
      </c>
      <c r="L258" t="str">
        <f t="shared" si="3"/>
        <v>J410633654</v>
      </c>
    </row>
    <row r="259" spans="1:12">
      <c r="A259" t="s">
        <v>611</v>
      </c>
      <c r="B259" t="s">
        <v>612</v>
      </c>
      <c r="C259" t="s">
        <v>6030</v>
      </c>
      <c r="D259" t="str">
        <f>+VLOOKUP(A259,Tabla3[],18,0)</f>
        <v>DISTRIBUIDOR</v>
      </c>
      <c r="E259" t="str">
        <f>+VLOOKUP(A259,Tabla3[],7,0)</f>
        <v>LARA</v>
      </c>
      <c r="F259" s="16">
        <v>62</v>
      </c>
      <c r="G259" s="16">
        <v>62007</v>
      </c>
      <c r="I259" t="s">
        <v>25</v>
      </c>
      <c r="J259" t="s">
        <v>16</v>
      </c>
      <c r="L259" t="str">
        <f t="shared" ref="L259:L322" si="4">+A259</f>
        <v>J404674926</v>
      </c>
    </row>
    <row r="260" spans="1:12">
      <c r="A260" t="s">
        <v>613</v>
      </c>
      <c r="B260" t="s">
        <v>614</v>
      </c>
      <c r="C260" t="s">
        <v>6030</v>
      </c>
      <c r="D260" t="str">
        <f>+VLOOKUP(A260,Tabla3[],18,0)</f>
        <v>DISTRIBUIDOR</v>
      </c>
      <c r="E260" t="str">
        <f>+VLOOKUP(A260,Tabla3[],7,0)</f>
        <v>TACHIRA</v>
      </c>
      <c r="F260" s="16">
        <v>63</v>
      </c>
      <c r="G260" s="16">
        <v>63011</v>
      </c>
      <c r="I260" t="s">
        <v>25</v>
      </c>
      <c r="J260" t="s">
        <v>138</v>
      </c>
      <c r="L260" t="str">
        <f t="shared" si="4"/>
        <v>J310110441</v>
      </c>
    </row>
    <row r="261" spans="1:12">
      <c r="A261" t="s">
        <v>615</v>
      </c>
      <c r="B261" t="s">
        <v>616</v>
      </c>
      <c r="C261" t="s">
        <v>6109</v>
      </c>
      <c r="D261" t="e">
        <f>+VLOOKUP(A261,Tabla3[],18,0)</f>
        <v>#N/A</v>
      </c>
      <c r="E261" t="e">
        <f>+VLOOKUP(A261,Tabla3[],7,0)</f>
        <v>#N/A</v>
      </c>
      <c r="F261" s="16">
        <v>52</v>
      </c>
      <c r="G261" s="16">
        <v>52016</v>
      </c>
      <c r="I261" t="s">
        <v>15</v>
      </c>
      <c r="J261" t="s">
        <v>189</v>
      </c>
      <c r="L261" t="str">
        <f t="shared" si="4"/>
        <v>J313276588</v>
      </c>
    </row>
    <row r="262" spans="1:12">
      <c r="A262" t="s">
        <v>617</v>
      </c>
      <c r="B262" t="s">
        <v>618</v>
      </c>
      <c r="C262" t="s">
        <v>302</v>
      </c>
      <c r="D262" t="str">
        <f>+VLOOKUP(A262,Tabla3[],18,0)</f>
        <v>SUPERMERCADOS INDEPENDIENTES</v>
      </c>
      <c r="E262" t="str">
        <f>+VLOOKUP(A262,Tabla3[],7,0)</f>
        <v>BOLIVAR</v>
      </c>
      <c r="F262" s="16">
        <v>53</v>
      </c>
      <c r="I262" t="s">
        <v>15</v>
      </c>
      <c r="J262" t="s">
        <v>181</v>
      </c>
      <c r="L262" t="str">
        <f t="shared" si="4"/>
        <v>J295010800</v>
      </c>
    </row>
    <row r="263" spans="1:12">
      <c r="A263" t="s">
        <v>619</v>
      </c>
      <c r="B263" t="s">
        <v>620</v>
      </c>
      <c r="C263" t="s">
        <v>74</v>
      </c>
      <c r="D263" t="str">
        <f>+VLOOKUP(A263,Tabla3[],18,0)</f>
        <v>CADENAS - SUPERMERCADOS</v>
      </c>
      <c r="E263" t="str">
        <f>+VLOOKUP(A263,Tabla3[],7,0)</f>
        <v>MIRANDA</v>
      </c>
      <c r="F263" s="16">
        <v>57</v>
      </c>
      <c r="G263" s="16">
        <v>50009</v>
      </c>
      <c r="I263" t="s">
        <v>206</v>
      </c>
      <c r="J263" t="s">
        <v>61</v>
      </c>
      <c r="L263" t="str">
        <f t="shared" si="4"/>
        <v>J311602135</v>
      </c>
    </row>
    <row r="264" spans="1:12">
      <c r="A264" t="s">
        <v>621</v>
      </c>
      <c r="B264" t="s">
        <v>622</v>
      </c>
      <c r="C264" t="s">
        <v>30</v>
      </c>
      <c r="D264" t="str">
        <f>+VLOOKUP(A264,Tabla3[],18,0)</f>
        <v>DISTRIBUIDOR</v>
      </c>
      <c r="E264" t="str">
        <f>+VLOOKUP(A264,Tabla3[],7,0)</f>
        <v>ZULIA</v>
      </c>
      <c r="F264" s="16">
        <v>64</v>
      </c>
      <c r="G264" s="16">
        <v>64004</v>
      </c>
      <c r="I264" t="s">
        <v>25</v>
      </c>
      <c r="J264" t="s">
        <v>31</v>
      </c>
      <c r="L264" t="str">
        <f t="shared" si="4"/>
        <v>J296453462</v>
      </c>
    </row>
    <row r="265" spans="1:12">
      <c r="A265" t="s">
        <v>623</v>
      </c>
      <c r="B265" t="s">
        <v>624</v>
      </c>
      <c r="C265" t="s">
        <v>30</v>
      </c>
      <c r="D265" t="e">
        <f>+VLOOKUP(A265,Tabla3[],18,0)</f>
        <v>#N/A</v>
      </c>
      <c r="E265" t="e">
        <f>+VLOOKUP(A265,Tabla3[],7,0)</f>
        <v>#N/A</v>
      </c>
      <c r="F265" s="16">
        <v>65</v>
      </c>
      <c r="G265" s="16">
        <v>65005</v>
      </c>
      <c r="I265" t="s">
        <v>15</v>
      </c>
      <c r="J265">
        <v>0</v>
      </c>
      <c r="L265" t="str">
        <f t="shared" si="4"/>
        <v>J401133045</v>
      </c>
    </row>
    <row r="266" spans="1:12">
      <c r="A266" t="s">
        <v>625</v>
      </c>
      <c r="B266" t="s">
        <v>626</v>
      </c>
      <c r="C266" t="s">
        <v>6346</v>
      </c>
      <c r="D266" t="str">
        <f>+VLOOKUP(A266,Tabla3[],18,0)</f>
        <v>DISTRIBUIDOR</v>
      </c>
      <c r="E266" t="str">
        <f>+VLOOKUP(A266,Tabla3[],7,0)</f>
        <v>CARABOBO</v>
      </c>
      <c r="I266" t="s">
        <v>15</v>
      </c>
      <c r="J266" t="s">
        <v>16</v>
      </c>
      <c r="L266" t="str">
        <f t="shared" si="4"/>
        <v>J413131196</v>
      </c>
    </row>
    <row r="267" spans="1:12">
      <c r="A267" t="s">
        <v>627</v>
      </c>
      <c r="B267" t="s">
        <v>628</v>
      </c>
      <c r="C267" t="s">
        <v>628</v>
      </c>
      <c r="D267" t="e">
        <f>+VLOOKUP(A267,Tabla3[],18,0)</f>
        <v>#N/A</v>
      </c>
      <c r="E267" t="e">
        <f>+VLOOKUP(A267,Tabla3[],7,0)</f>
        <v>#N/A</v>
      </c>
      <c r="I267" t="s">
        <v>19</v>
      </c>
      <c r="J267">
        <v>0</v>
      </c>
      <c r="L267" t="str">
        <f t="shared" si="4"/>
        <v>V163292161</v>
      </c>
    </row>
    <row r="268" spans="1:12">
      <c r="A268" t="s">
        <v>629</v>
      </c>
      <c r="B268" t="s">
        <v>630</v>
      </c>
      <c r="C268" t="s">
        <v>631</v>
      </c>
      <c r="D268" t="str">
        <f>+VLOOKUP(A268,Tabla3[],18,0)</f>
        <v>CADENAS - SUPERMERCADOS</v>
      </c>
      <c r="E268" t="str">
        <f>+VLOOKUP(A268,Tabla3[],7,0)</f>
        <v>MERIDA</v>
      </c>
      <c r="F268" s="16">
        <v>22</v>
      </c>
      <c r="G268" s="16">
        <v>22006</v>
      </c>
      <c r="I268" t="s">
        <v>15</v>
      </c>
      <c r="J268">
        <v>0</v>
      </c>
      <c r="L268" t="str">
        <f t="shared" si="4"/>
        <v>J311311564</v>
      </c>
    </row>
    <row r="269" spans="1:12">
      <c r="A269" t="s">
        <v>632</v>
      </c>
      <c r="B269" t="s">
        <v>633</v>
      </c>
      <c r="C269" t="s">
        <v>6347</v>
      </c>
      <c r="D269" t="str">
        <f>+VLOOKUP(A269,Tabla3[],18,0)</f>
        <v>PERFUMERIAS INDEPENDIENTES</v>
      </c>
      <c r="E269" t="str">
        <f>+VLOOKUP(A269,Tabla3[],7,0)</f>
        <v>MERIDA</v>
      </c>
      <c r="I269" t="s">
        <v>15</v>
      </c>
      <c r="J269">
        <v>0</v>
      </c>
      <c r="L269" t="str">
        <f t="shared" si="4"/>
        <v>J402236018</v>
      </c>
    </row>
    <row r="270" spans="1:12">
      <c r="A270" t="s">
        <v>634</v>
      </c>
      <c r="B270" t="s">
        <v>635</v>
      </c>
      <c r="C270" t="s">
        <v>636</v>
      </c>
      <c r="D270" t="str">
        <f>+VLOOKUP(A270,Tabla3[],18,0)</f>
        <v>DISTRIBUIDOR</v>
      </c>
      <c r="E270" t="str">
        <f>+VLOOKUP(A270,Tabla3[],7,0)</f>
        <v>MIRANDA</v>
      </c>
      <c r="F270" s="16">
        <v>50</v>
      </c>
      <c r="G270" s="16">
        <v>50010</v>
      </c>
      <c r="I270" t="s">
        <v>163</v>
      </c>
      <c r="J270">
        <v>0</v>
      </c>
      <c r="L270" t="str">
        <f t="shared" si="4"/>
        <v>J310649162</v>
      </c>
    </row>
    <row r="271" spans="1:12">
      <c r="A271" t="s">
        <v>637</v>
      </c>
      <c r="B271" t="s">
        <v>638</v>
      </c>
      <c r="C271" t="s">
        <v>6348</v>
      </c>
      <c r="D271" t="str">
        <f>+VLOOKUP(A271,Tabla3[],18,0)</f>
        <v>DISTRIBUIDOR</v>
      </c>
      <c r="E271" t="str">
        <f>+VLOOKUP(A271,Tabla3[],7,0)</f>
        <v>DISTRITO CAPITAL</v>
      </c>
      <c r="G271" s="16">
        <v>50032</v>
      </c>
      <c r="I271" t="s">
        <v>25</v>
      </c>
      <c r="J271" t="s">
        <v>61</v>
      </c>
      <c r="L271" t="str">
        <f t="shared" si="4"/>
        <v>J401106250</v>
      </c>
    </row>
    <row r="272" spans="1:12">
      <c r="A272" t="s">
        <v>639</v>
      </c>
      <c r="B272" t="s">
        <v>640</v>
      </c>
      <c r="C272" t="s">
        <v>640</v>
      </c>
      <c r="D272" t="e">
        <f>+VLOOKUP(A272,Tabla3[],18,0)</f>
        <v>#N/A</v>
      </c>
      <c r="E272" t="e">
        <f>+VLOOKUP(A272,Tabla3[],7,0)</f>
        <v>#N/A</v>
      </c>
      <c r="I272" t="s">
        <v>19</v>
      </c>
      <c r="J272">
        <v>0</v>
      </c>
      <c r="L272" t="str">
        <f t="shared" si="4"/>
        <v>V118017192</v>
      </c>
    </row>
    <row r="273" spans="1:12">
      <c r="A273" t="s">
        <v>641</v>
      </c>
      <c r="B273" t="s">
        <v>642</v>
      </c>
      <c r="C273" t="s">
        <v>642</v>
      </c>
      <c r="D273" t="e">
        <f>+VLOOKUP(A273,Tabla3[],18,0)</f>
        <v>#N/A</v>
      </c>
      <c r="E273" t="e">
        <f>+VLOOKUP(A273,Tabla3[],7,0)</f>
        <v>#N/A</v>
      </c>
      <c r="I273" t="s">
        <v>19</v>
      </c>
      <c r="J273">
        <v>0</v>
      </c>
      <c r="L273" t="str">
        <f t="shared" si="4"/>
        <v>V072963675</v>
      </c>
    </row>
    <row r="274" spans="1:12">
      <c r="A274" t="s">
        <v>643</v>
      </c>
      <c r="B274" t="s">
        <v>644</v>
      </c>
      <c r="C274" t="s">
        <v>6349</v>
      </c>
      <c r="D274" t="str">
        <f>+VLOOKUP(A274,Tabla3[],18,0)</f>
        <v>INTERCOMPAÑIA</v>
      </c>
      <c r="E274" t="str">
        <f>+VLOOKUP(A274,Tabla3[],7,0)</f>
        <v>CARABOBO</v>
      </c>
      <c r="I274" t="s">
        <v>15</v>
      </c>
      <c r="J274">
        <v>0</v>
      </c>
      <c r="L274" t="str">
        <f t="shared" si="4"/>
        <v>J295066805</v>
      </c>
    </row>
    <row r="275" spans="1:12">
      <c r="A275" t="s">
        <v>645</v>
      </c>
      <c r="B275" t="s">
        <v>646</v>
      </c>
      <c r="C275" t="s">
        <v>6350</v>
      </c>
      <c r="D275" t="str">
        <f>+VLOOKUP(A275,Tabla3[],18,0)</f>
        <v>SUPERMERCADOS INDEPENDIENTES</v>
      </c>
      <c r="E275" t="str">
        <f>+VLOOKUP(A275,Tabla3[],7,0)</f>
        <v>ARAGUA</v>
      </c>
      <c r="F275" s="16">
        <v>12</v>
      </c>
      <c r="G275" s="16">
        <v>200052</v>
      </c>
      <c r="I275" t="s">
        <v>15</v>
      </c>
      <c r="J275" t="s">
        <v>16</v>
      </c>
      <c r="L275" t="str">
        <f t="shared" si="4"/>
        <v>J311716793</v>
      </c>
    </row>
    <row r="276" spans="1:12">
      <c r="A276" t="s">
        <v>647</v>
      </c>
      <c r="B276" t="s">
        <v>648</v>
      </c>
      <c r="C276" t="s">
        <v>649</v>
      </c>
      <c r="D276" t="str">
        <f>+VLOOKUP(A276,Tabla3[],18,0)</f>
        <v>CADENAS - SUPERMERCADOS</v>
      </c>
      <c r="E276" t="str">
        <f>+VLOOKUP(A276,Tabla3[],7,0)</f>
        <v>ARAGUA</v>
      </c>
      <c r="F276" s="16">
        <v>20</v>
      </c>
      <c r="G276" s="16">
        <v>20024</v>
      </c>
      <c r="I276" t="s">
        <v>15</v>
      </c>
      <c r="J276" t="s">
        <v>16</v>
      </c>
      <c r="L276" t="str">
        <f t="shared" si="4"/>
        <v>J298473290</v>
      </c>
    </row>
    <row r="277" spans="1:12">
      <c r="A277" t="s">
        <v>650</v>
      </c>
      <c r="B277" t="s">
        <v>651</v>
      </c>
      <c r="C277" t="s">
        <v>651</v>
      </c>
      <c r="D277" t="str">
        <f>+VLOOKUP(A277,Tabla3[],18,0)</f>
        <v>CADENAS - SUPERMERCADOS</v>
      </c>
      <c r="E277" t="str">
        <f>+VLOOKUP(A277,Tabla3[],7,0)</f>
        <v>ARAGUA</v>
      </c>
      <c r="F277" s="16">
        <v>60</v>
      </c>
      <c r="G277" s="16">
        <v>60009</v>
      </c>
      <c r="I277" t="s">
        <v>15</v>
      </c>
      <c r="J277" t="s">
        <v>16</v>
      </c>
      <c r="L277" t="str">
        <f t="shared" si="4"/>
        <v>J300712737</v>
      </c>
    </row>
    <row r="278" spans="1:12">
      <c r="A278" t="s">
        <v>652</v>
      </c>
      <c r="B278" t="s">
        <v>653</v>
      </c>
      <c r="C278" t="s">
        <v>654</v>
      </c>
      <c r="D278" t="str">
        <f>+VLOOKUP(A278,Tabla3[],18,0)</f>
        <v>CADENAS - SUPERMERCADOS</v>
      </c>
      <c r="E278" t="str">
        <f>+VLOOKUP(A278,Tabla3[],7,0)</f>
        <v>MIRANDA</v>
      </c>
      <c r="F278" s="16">
        <v>11</v>
      </c>
      <c r="G278" s="16">
        <v>11006</v>
      </c>
      <c r="I278" t="s">
        <v>15</v>
      </c>
      <c r="J278" t="s">
        <v>61</v>
      </c>
      <c r="L278" t="str">
        <f t="shared" si="4"/>
        <v>J301420608</v>
      </c>
    </row>
    <row r="279" spans="1:12">
      <c r="A279" t="s">
        <v>655</v>
      </c>
      <c r="B279" t="s">
        <v>656</v>
      </c>
      <c r="C279" t="s">
        <v>6351</v>
      </c>
      <c r="D279" t="str">
        <f>+VLOOKUP(A279,Tabla3[],18,0)</f>
        <v>DISTRIBUIDOR</v>
      </c>
      <c r="E279" t="str">
        <f>+VLOOKUP(A279,Tabla3[],7,0)</f>
        <v>ANZOATEGUI</v>
      </c>
      <c r="F279" s="16">
        <v>51</v>
      </c>
      <c r="G279" s="16">
        <v>51035</v>
      </c>
      <c r="H279">
        <v>2019</v>
      </c>
      <c r="I279" t="s">
        <v>15</v>
      </c>
      <c r="J279">
        <v>0</v>
      </c>
      <c r="L279" t="str">
        <f t="shared" si="4"/>
        <v>J301148860</v>
      </c>
    </row>
    <row r="280" spans="1:12">
      <c r="A280" t="s">
        <v>657</v>
      </c>
      <c r="B280" t="s">
        <v>658</v>
      </c>
      <c r="C280" t="s">
        <v>6110</v>
      </c>
      <c r="D280" t="e">
        <f>+VLOOKUP(A280,Tabla3[],18,0)</f>
        <v>#N/A</v>
      </c>
      <c r="E280" t="e">
        <f>+VLOOKUP(A280,Tabla3[],7,0)</f>
        <v>#N/A</v>
      </c>
      <c r="F280" s="16">
        <v>50</v>
      </c>
      <c r="G280" s="16">
        <v>50020</v>
      </c>
      <c r="I280" t="s">
        <v>15</v>
      </c>
      <c r="J280">
        <v>0</v>
      </c>
      <c r="L280" t="str">
        <f t="shared" si="4"/>
        <v>J314986082</v>
      </c>
    </row>
    <row r="281" spans="1:12">
      <c r="A281" t="s">
        <v>659</v>
      </c>
      <c r="B281" t="s">
        <v>660</v>
      </c>
      <c r="C281" t="s">
        <v>660</v>
      </c>
      <c r="D281" t="e">
        <f>+VLOOKUP(A281,Tabla3[],18,0)</f>
        <v>#N/A</v>
      </c>
      <c r="E281" t="e">
        <f>+VLOOKUP(A281,Tabla3[],7,0)</f>
        <v>#N/A</v>
      </c>
      <c r="I281" t="s">
        <v>19</v>
      </c>
      <c r="J281">
        <v>0</v>
      </c>
      <c r="L281" t="str">
        <f t="shared" si="4"/>
        <v>V206748415</v>
      </c>
    </row>
    <row r="282" spans="1:12">
      <c r="A282" t="s">
        <v>661</v>
      </c>
      <c r="B282" t="s">
        <v>662</v>
      </c>
      <c r="C282" t="s">
        <v>35</v>
      </c>
      <c r="D282" t="str">
        <f>+VLOOKUP(A282,Tabla3[],18,0)</f>
        <v>CADENAS - FARMACIAS</v>
      </c>
      <c r="E282" t="str">
        <f>+VLOOKUP(A282,Tabla3[],7,0)</f>
        <v>ANZOATEGUI</v>
      </c>
      <c r="F282" s="16">
        <v>11</v>
      </c>
      <c r="G282" s="16">
        <v>11007</v>
      </c>
      <c r="I282" t="s">
        <v>36</v>
      </c>
      <c r="J282" t="s">
        <v>181</v>
      </c>
      <c r="L282" t="str">
        <f t="shared" si="4"/>
        <v>J296913757</v>
      </c>
    </row>
    <row r="283" spans="1:12">
      <c r="A283" t="s">
        <v>663</v>
      </c>
      <c r="B283" t="s">
        <v>664</v>
      </c>
      <c r="C283" t="s">
        <v>35</v>
      </c>
      <c r="D283" t="str">
        <f>+VLOOKUP(A283,Tabla3[],18,0)</f>
        <v>CADENAS - FARMACIAS</v>
      </c>
      <c r="E283" t="str">
        <f>+VLOOKUP(A283,Tabla3[],7,0)</f>
        <v>DISTRITO CAPITAL</v>
      </c>
      <c r="F283" s="16">
        <v>11</v>
      </c>
      <c r="G283" s="16">
        <v>11008</v>
      </c>
      <c r="I283" t="s">
        <v>36</v>
      </c>
      <c r="J283" t="s">
        <v>61</v>
      </c>
      <c r="L283" t="str">
        <f t="shared" si="4"/>
        <v>J311583939</v>
      </c>
    </row>
    <row r="284" spans="1:12">
      <c r="A284" t="s">
        <v>665</v>
      </c>
      <c r="B284" t="s">
        <v>666</v>
      </c>
      <c r="C284" t="s">
        <v>6352</v>
      </c>
      <c r="D284" t="str">
        <f>+VLOOKUP(A284,Tabla3[],18,0)</f>
        <v>CADENAS - FARMACIAS</v>
      </c>
      <c r="E284" t="str">
        <f>+VLOOKUP(A284,Tabla3[],7,0)</f>
        <v>ZULIA</v>
      </c>
      <c r="F284" s="16">
        <v>62</v>
      </c>
      <c r="G284" s="16">
        <v>62039</v>
      </c>
      <c r="H284">
        <v>2019</v>
      </c>
      <c r="I284" t="s">
        <v>36</v>
      </c>
      <c r="J284" t="s">
        <v>31</v>
      </c>
      <c r="L284" t="str">
        <f t="shared" si="4"/>
        <v>J411801313</v>
      </c>
    </row>
    <row r="285" spans="1:12">
      <c r="A285" t="s">
        <v>667</v>
      </c>
      <c r="B285" t="s">
        <v>668</v>
      </c>
      <c r="C285" t="s">
        <v>35</v>
      </c>
      <c r="D285" t="str">
        <f>+VLOOKUP(A285,Tabla3[],18,0)</f>
        <v>CADENAS - FARMACIAS</v>
      </c>
      <c r="E285" t="str">
        <f>+VLOOKUP(A285,Tabla3[],7,0)</f>
        <v>DISTRITO CAPITAL</v>
      </c>
      <c r="F285" s="16">
        <v>11</v>
      </c>
      <c r="G285" s="16">
        <v>11009</v>
      </c>
      <c r="I285" t="s">
        <v>36</v>
      </c>
      <c r="J285" t="s">
        <v>61</v>
      </c>
      <c r="L285" t="str">
        <f t="shared" si="4"/>
        <v>J309060457</v>
      </c>
    </row>
    <row r="286" spans="1:12">
      <c r="A286" t="s">
        <v>669</v>
      </c>
      <c r="B286" t="s">
        <v>670</v>
      </c>
      <c r="C286" t="s">
        <v>6353</v>
      </c>
      <c r="D286" t="str">
        <f>+VLOOKUP(A286,Tabla3[],18,0)</f>
        <v>FARMACIAS INDEPENDIENTES</v>
      </c>
      <c r="E286" t="str">
        <f>+VLOOKUP(A286,Tabla3[],7,0)</f>
        <v>BOLIVAR</v>
      </c>
      <c r="F286" s="16">
        <v>53</v>
      </c>
      <c r="G286" s="16">
        <v>53014</v>
      </c>
      <c r="I286" t="s">
        <v>36</v>
      </c>
      <c r="J286" t="s">
        <v>181</v>
      </c>
      <c r="L286" t="str">
        <f t="shared" si="4"/>
        <v>J095143678</v>
      </c>
    </row>
    <row r="287" spans="1:12">
      <c r="A287" t="s">
        <v>671</v>
      </c>
      <c r="B287" t="s">
        <v>672</v>
      </c>
      <c r="C287" t="s">
        <v>35</v>
      </c>
      <c r="D287" t="str">
        <f>+VLOOKUP(A287,Tabla3[],18,0)</f>
        <v>CADENAS - FARMACIAS</v>
      </c>
      <c r="E287" t="str">
        <f>+VLOOKUP(A287,Tabla3[],7,0)</f>
        <v>ZULIA</v>
      </c>
      <c r="F287" s="16">
        <v>21</v>
      </c>
      <c r="G287" s="16">
        <v>21014</v>
      </c>
      <c r="I287" t="s">
        <v>36</v>
      </c>
      <c r="J287" t="s">
        <v>31</v>
      </c>
      <c r="L287" t="str">
        <f t="shared" si="4"/>
        <v>J298430958</v>
      </c>
    </row>
    <row r="288" spans="1:12">
      <c r="A288" t="s">
        <v>673</v>
      </c>
      <c r="B288" t="s">
        <v>674</v>
      </c>
      <c r="C288" t="s">
        <v>35</v>
      </c>
      <c r="D288" t="str">
        <f>+VLOOKUP(A288,Tabla3[],18,0)</f>
        <v>CADENAS - FARMACIAS</v>
      </c>
      <c r="E288" t="str">
        <f>+VLOOKUP(A288,Tabla3[],7,0)</f>
        <v>ZULIA</v>
      </c>
      <c r="F288" s="16">
        <v>21</v>
      </c>
      <c r="G288" s="16">
        <v>21016</v>
      </c>
      <c r="I288" t="s">
        <v>36</v>
      </c>
      <c r="J288" t="s">
        <v>31</v>
      </c>
      <c r="L288" t="str">
        <f t="shared" si="4"/>
        <v>J308620483</v>
      </c>
    </row>
    <row r="289" spans="1:12">
      <c r="A289" t="s">
        <v>675</v>
      </c>
      <c r="B289" t="s">
        <v>676</v>
      </c>
      <c r="C289" t="s">
        <v>35</v>
      </c>
      <c r="D289" t="str">
        <f>+VLOOKUP(A289,Tabla3[],18,0)</f>
        <v>CADENAS - FARMACIAS</v>
      </c>
      <c r="E289" t="str">
        <f>+VLOOKUP(A289,Tabla3[],7,0)</f>
        <v>ANZOATEGUI</v>
      </c>
      <c r="F289" s="16">
        <v>11</v>
      </c>
      <c r="G289" s="16">
        <v>11010</v>
      </c>
      <c r="I289" t="s">
        <v>36</v>
      </c>
      <c r="J289" t="s">
        <v>181</v>
      </c>
      <c r="L289" t="str">
        <f t="shared" si="4"/>
        <v>J307311690</v>
      </c>
    </row>
    <row r="290" spans="1:12">
      <c r="A290" t="s">
        <v>677</v>
      </c>
      <c r="B290" t="s">
        <v>678</v>
      </c>
      <c r="C290" t="s">
        <v>35</v>
      </c>
      <c r="D290" t="str">
        <f>+VLOOKUP(A290,Tabla3[],18,0)</f>
        <v>CADENAS - FARMACIAS</v>
      </c>
      <c r="E290" t="str">
        <f>+VLOOKUP(A290,Tabla3[],7,0)</f>
        <v>MIRANDA</v>
      </c>
      <c r="F290" s="16">
        <v>11</v>
      </c>
      <c r="G290" s="16">
        <v>11013</v>
      </c>
      <c r="I290" t="s">
        <v>36</v>
      </c>
      <c r="J290" t="s">
        <v>61</v>
      </c>
      <c r="L290" t="str">
        <f t="shared" si="4"/>
        <v>J306811036</v>
      </c>
    </row>
    <row r="291" spans="1:12">
      <c r="A291" t="s">
        <v>679</v>
      </c>
      <c r="B291" t="s">
        <v>680</v>
      </c>
      <c r="C291" t="s">
        <v>6354</v>
      </c>
      <c r="D291" t="str">
        <f>+VLOOKUP(A291,Tabla3[],18,0)</f>
        <v>FARMACIAS INDEPENDIENTES</v>
      </c>
      <c r="E291" t="str">
        <f>+VLOOKUP(A291,Tabla3[],7,0)</f>
        <v>ZULIA</v>
      </c>
      <c r="F291" s="16">
        <v>62</v>
      </c>
      <c r="G291" s="16">
        <v>62030</v>
      </c>
      <c r="H291">
        <v>2019</v>
      </c>
      <c r="I291" t="s">
        <v>36</v>
      </c>
      <c r="J291" t="s">
        <v>31</v>
      </c>
      <c r="L291" t="str">
        <f t="shared" si="4"/>
        <v>J406823570</v>
      </c>
    </row>
    <row r="292" spans="1:12">
      <c r="A292" t="s">
        <v>681</v>
      </c>
      <c r="B292" t="s">
        <v>682</v>
      </c>
      <c r="C292" t="s">
        <v>6355</v>
      </c>
      <c r="D292" t="str">
        <f>+VLOOKUP(A292,Tabla3[],18,0)</f>
        <v>FARMACIAS INDEPENDIENTES</v>
      </c>
      <c r="E292" t="str">
        <f>+VLOOKUP(A292,Tabla3[],7,0)</f>
        <v>ZULIA</v>
      </c>
      <c r="F292" s="16">
        <v>62</v>
      </c>
      <c r="G292" s="16">
        <v>62025</v>
      </c>
      <c r="H292">
        <v>2019</v>
      </c>
      <c r="I292" t="s">
        <v>36</v>
      </c>
      <c r="J292" t="s">
        <v>31</v>
      </c>
      <c r="L292" t="str">
        <f t="shared" si="4"/>
        <v>J403154490</v>
      </c>
    </row>
    <row r="293" spans="1:12">
      <c r="A293" t="s">
        <v>683</v>
      </c>
      <c r="B293" t="s">
        <v>684</v>
      </c>
      <c r="C293" t="s">
        <v>6356</v>
      </c>
      <c r="D293" t="str">
        <f>+VLOOKUP(A293,Tabla3[],18,0)</f>
        <v>FARMACIAS INDEPENDIENTES</v>
      </c>
      <c r="E293" t="str">
        <f>+VLOOKUP(A293,Tabla3[],7,0)</f>
        <v>ZULIA</v>
      </c>
      <c r="F293" s="16">
        <v>61</v>
      </c>
      <c r="I293" t="s">
        <v>36</v>
      </c>
      <c r="J293" t="s">
        <v>31</v>
      </c>
      <c r="L293" t="str">
        <f t="shared" si="4"/>
        <v>J412793365</v>
      </c>
    </row>
    <row r="294" spans="1:12">
      <c r="A294" t="s">
        <v>685</v>
      </c>
      <c r="B294" t="s">
        <v>686</v>
      </c>
      <c r="C294" t="s">
        <v>6356</v>
      </c>
      <c r="D294" t="str">
        <f>+VLOOKUP(A294,Tabla3[],18,0)</f>
        <v>FARMACIAS INDEPENDIENTES</v>
      </c>
      <c r="E294" t="str">
        <f>+VLOOKUP(A294,Tabla3[],7,0)</f>
        <v>ZULIA</v>
      </c>
      <c r="F294" s="16">
        <v>62</v>
      </c>
      <c r="G294" s="16">
        <v>21019</v>
      </c>
      <c r="H294">
        <v>2019</v>
      </c>
      <c r="I294" t="s">
        <v>36</v>
      </c>
      <c r="J294" t="s">
        <v>31</v>
      </c>
      <c r="L294" t="str">
        <f t="shared" si="4"/>
        <v>J409182002</v>
      </c>
    </row>
    <row r="295" spans="1:12">
      <c r="A295" t="s">
        <v>687</v>
      </c>
      <c r="B295" t="s">
        <v>688</v>
      </c>
      <c r="C295" t="s">
        <v>6357</v>
      </c>
      <c r="D295" t="str">
        <f>+VLOOKUP(A295,Tabla3[],18,0)</f>
        <v>CADENAS - FARMACIAS</v>
      </c>
      <c r="E295" t="str">
        <f>+VLOOKUP(A295,Tabla3[],7,0)</f>
        <v>MIRANDA</v>
      </c>
      <c r="G295" s="16">
        <v>10043</v>
      </c>
      <c r="H295">
        <v>2019</v>
      </c>
      <c r="I295" t="s">
        <v>36</v>
      </c>
      <c r="J295" t="s">
        <v>61</v>
      </c>
      <c r="L295" t="str">
        <f t="shared" si="4"/>
        <v>J411381152</v>
      </c>
    </row>
    <row r="296" spans="1:12">
      <c r="A296" t="s">
        <v>689</v>
      </c>
      <c r="B296" t="s">
        <v>690</v>
      </c>
      <c r="C296" t="s">
        <v>6358</v>
      </c>
      <c r="D296" t="str">
        <f>+VLOOKUP(A296,Tabla3[],18,0)</f>
        <v>FARMACIAS INDEPENDIENTES</v>
      </c>
      <c r="E296" t="str">
        <f>+VLOOKUP(A296,Tabla3[],7,0)</f>
        <v>ZULIA</v>
      </c>
      <c r="F296" s="16">
        <v>62</v>
      </c>
      <c r="G296" s="16">
        <v>62027</v>
      </c>
      <c r="H296">
        <v>2019</v>
      </c>
      <c r="I296" t="s">
        <v>36</v>
      </c>
      <c r="J296" t="s">
        <v>31</v>
      </c>
      <c r="L296" t="str">
        <f t="shared" si="4"/>
        <v>J295486642</v>
      </c>
    </row>
    <row r="297" spans="1:12">
      <c r="A297" t="s">
        <v>691</v>
      </c>
      <c r="B297" t="s">
        <v>692</v>
      </c>
      <c r="C297" t="s">
        <v>6359</v>
      </c>
      <c r="D297" t="str">
        <f>+VLOOKUP(A297,Tabla3[],18,0)</f>
        <v>FARMACIAS INDEPENDIENTES</v>
      </c>
      <c r="E297" t="str">
        <f>+VLOOKUP(A297,Tabla3[],7,0)</f>
        <v>TACHIRA</v>
      </c>
      <c r="F297" s="16">
        <v>22</v>
      </c>
      <c r="G297" s="16">
        <v>22028</v>
      </c>
      <c r="I297" t="s">
        <v>36</v>
      </c>
      <c r="J297">
        <v>0</v>
      </c>
      <c r="L297" t="str">
        <f t="shared" si="4"/>
        <v>J402846452</v>
      </c>
    </row>
    <row r="298" spans="1:12">
      <c r="A298" t="s">
        <v>693</v>
      </c>
      <c r="B298" t="s">
        <v>694</v>
      </c>
      <c r="C298" t="s">
        <v>6360</v>
      </c>
      <c r="D298" t="str">
        <f>+VLOOKUP(A298,Tabla3[],18,0)</f>
        <v>CADENAS - FARMACIAS</v>
      </c>
      <c r="E298" t="str">
        <f>+VLOOKUP(A298,Tabla3[],7,0)</f>
        <v>ZULIA</v>
      </c>
      <c r="F298" s="16">
        <v>62</v>
      </c>
      <c r="G298" s="16">
        <v>62035</v>
      </c>
      <c r="H298">
        <v>2019</v>
      </c>
      <c r="I298" t="s">
        <v>36</v>
      </c>
      <c r="J298" t="s">
        <v>31</v>
      </c>
      <c r="L298" t="str">
        <f t="shared" si="4"/>
        <v>J298069783</v>
      </c>
    </row>
    <row r="299" spans="1:12">
      <c r="A299" t="s">
        <v>695</v>
      </c>
      <c r="B299" t="s">
        <v>696</v>
      </c>
      <c r="C299" t="s">
        <v>6652</v>
      </c>
      <c r="D299" t="str">
        <f>+VLOOKUP(A299,Tabla3[],18,0)</f>
        <v>CADENAS - FARMACIAS</v>
      </c>
      <c r="E299" t="str">
        <f>+VLOOKUP(A299,Tabla3[],7,0)</f>
        <v>NUEVA ESPARTA</v>
      </c>
      <c r="I299" t="s">
        <v>36</v>
      </c>
      <c r="J299">
        <v>0</v>
      </c>
      <c r="L299" t="str">
        <f t="shared" si="4"/>
        <v>J313333727</v>
      </c>
    </row>
    <row r="300" spans="1:12">
      <c r="A300" t="s">
        <v>698</v>
      </c>
      <c r="B300" t="s">
        <v>699</v>
      </c>
      <c r="C300" t="s">
        <v>6361</v>
      </c>
      <c r="D300" t="str">
        <f>+VLOOKUP(A300,Tabla3[],18,0)</f>
        <v>FARMACIAS INDEPENDIENTES</v>
      </c>
      <c r="E300" t="str">
        <f>+VLOOKUP(A300,Tabla3[],7,0)</f>
        <v>ZULIA</v>
      </c>
      <c r="F300" s="16">
        <v>62</v>
      </c>
      <c r="G300" s="16">
        <v>62026</v>
      </c>
      <c r="H300">
        <v>2019</v>
      </c>
      <c r="I300" t="s">
        <v>36</v>
      </c>
      <c r="J300" t="s">
        <v>31</v>
      </c>
      <c r="L300" t="str">
        <f t="shared" si="4"/>
        <v>J299310131</v>
      </c>
    </row>
    <row r="301" spans="1:12">
      <c r="A301" t="s">
        <v>700</v>
      </c>
      <c r="B301" t="s">
        <v>701</v>
      </c>
      <c r="C301" t="s">
        <v>35</v>
      </c>
      <c r="D301" t="str">
        <f>+VLOOKUP(A301,Tabla3[],18,0)</f>
        <v>CADENAS - FARMACIAS</v>
      </c>
      <c r="E301" t="str">
        <f>+VLOOKUP(A301,Tabla3[],7,0)</f>
        <v>MIRANDA</v>
      </c>
      <c r="F301" s="16">
        <v>11</v>
      </c>
      <c r="G301" s="16">
        <v>11014</v>
      </c>
      <c r="I301" t="s">
        <v>36</v>
      </c>
      <c r="J301" t="s">
        <v>61</v>
      </c>
      <c r="L301" t="str">
        <f t="shared" si="4"/>
        <v>J310249148</v>
      </c>
    </row>
    <row r="302" spans="1:12">
      <c r="A302" t="s">
        <v>702</v>
      </c>
      <c r="B302" t="s">
        <v>703</v>
      </c>
      <c r="C302" t="s">
        <v>35</v>
      </c>
      <c r="D302" t="str">
        <f>+VLOOKUP(A302,Tabla3[],18,0)</f>
        <v>CADENAS - FARMACIAS</v>
      </c>
      <c r="E302" t="str">
        <f>+VLOOKUP(A302,Tabla3[],7,0)</f>
        <v>MIRANDA</v>
      </c>
      <c r="F302" s="16">
        <v>11</v>
      </c>
      <c r="G302" s="16">
        <v>11015</v>
      </c>
      <c r="I302" t="s">
        <v>36</v>
      </c>
      <c r="J302" t="s">
        <v>61</v>
      </c>
      <c r="L302" t="str">
        <f t="shared" si="4"/>
        <v>J301697138</v>
      </c>
    </row>
    <row r="303" spans="1:12">
      <c r="A303" t="s">
        <v>704</v>
      </c>
      <c r="B303" t="s">
        <v>705</v>
      </c>
      <c r="C303" t="s">
        <v>35</v>
      </c>
      <c r="D303" t="str">
        <f>+VLOOKUP(A303,Tabla3[],18,0)</f>
        <v>CADENAS - FARMACIAS</v>
      </c>
      <c r="E303" t="str">
        <f>+VLOOKUP(A303,Tabla3[],7,0)</f>
        <v>DISTRITO CAPITAL</v>
      </c>
      <c r="F303" s="16">
        <v>11</v>
      </c>
      <c r="G303" s="16">
        <v>11016</v>
      </c>
      <c r="I303" t="s">
        <v>36</v>
      </c>
      <c r="J303" t="s">
        <v>61</v>
      </c>
      <c r="L303" t="str">
        <f t="shared" si="4"/>
        <v>J307494166</v>
      </c>
    </row>
    <row r="304" spans="1:12">
      <c r="A304" t="s">
        <v>706</v>
      </c>
      <c r="B304" t="s">
        <v>707</v>
      </c>
      <c r="C304" t="s">
        <v>35</v>
      </c>
      <c r="D304" t="str">
        <f>+VLOOKUP(A304,Tabla3[],18,0)</f>
        <v>CADENAS - FARMACIAS</v>
      </c>
      <c r="E304" t="str">
        <f>+VLOOKUP(A304,Tabla3[],7,0)</f>
        <v>MIRANDA</v>
      </c>
      <c r="F304" s="16">
        <v>11</v>
      </c>
      <c r="G304" s="16">
        <v>11017</v>
      </c>
      <c r="I304" t="s">
        <v>36</v>
      </c>
      <c r="J304" t="s">
        <v>61</v>
      </c>
      <c r="L304" t="str">
        <f t="shared" si="4"/>
        <v>J312091207</v>
      </c>
    </row>
    <row r="305" spans="1:12">
      <c r="A305" t="s">
        <v>708</v>
      </c>
      <c r="B305" t="s">
        <v>709</v>
      </c>
      <c r="C305" t="s">
        <v>35</v>
      </c>
      <c r="D305" t="str">
        <f>+VLOOKUP(A305,Tabla3[],18,0)</f>
        <v>CADENAS - FARMACIAS</v>
      </c>
      <c r="E305" t="str">
        <f>+VLOOKUP(A305,Tabla3[],7,0)</f>
        <v>DISTRITO CAPITAL</v>
      </c>
      <c r="F305" s="16">
        <v>11</v>
      </c>
      <c r="G305" s="16">
        <v>11019</v>
      </c>
      <c r="I305" t="s">
        <v>36</v>
      </c>
      <c r="J305" t="s">
        <v>61</v>
      </c>
      <c r="L305" t="str">
        <f t="shared" si="4"/>
        <v>J309009591</v>
      </c>
    </row>
    <row r="306" spans="1:12">
      <c r="A306" t="s">
        <v>710</v>
      </c>
      <c r="B306" t="s">
        <v>711</v>
      </c>
      <c r="C306" t="s">
        <v>35</v>
      </c>
      <c r="D306" t="str">
        <f>+VLOOKUP(A306,Tabla3[],18,0)</f>
        <v>CADENAS - FARMACIAS</v>
      </c>
      <c r="E306" t="str">
        <f>+VLOOKUP(A306,Tabla3[],7,0)</f>
        <v>DISTRITO CAPITAL</v>
      </c>
      <c r="F306" s="16">
        <v>11</v>
      </c>
      <c r="G306" s="16">
        <v>11020</v>
      </c>
      <c r="I306" t="s">
        <v>36</v>
      </c>
      <c r="J306" t="s">
        <v>61</v>
      </c>
      <c r="L306" t="str">
        <f t="shared" si="4"/>
        <v>J309539000</v>
      </c>
    </row>
    <row r="307" spans="1:12">
      <c r="A307" t="s">
        <v>712</v>
      </c>
      <c r="B307" t="s">
        <v>713</v>
      </c>
      <c r="C307" t="s">
        <v>6362</v>
      </c>
      <c r="D307" t="str">
        <f>+VLOOKUP(A307,Tabla3[],18,0)</f>
        <v>FARMACIAS INDEPENDIENTES</v>
      </c>
      <c r="E307" t="str">
        <f>+VLOOKUP(A307,Tabla3[],7,0)</f>
        <v>ANZOATEGUI</v>
      </c>
      <c r="F307" s="16">
        <v>52</v>
      </c>
      <c r="G307" s="16">
        <v>52008</v>
      </c>
      <c r="I307" t="s">
        <v>36</v>
      </c>
      <c r="J307" t="s">
        <v>181</v>
      </c>
      <c r="L307" t="str">
        <f t="shared" si="4"/>
        <v>J302455413</v>
      </c>
    </row>
    <row r="308" spans="1:12">
      <c r="A308" t="s">
        <v>714</v>
      </c>
      <c r="B308" t="s">
        <v>715</v>
      </c>
      <c r="C308" t="s">
        <v>35</v>
      </c>
      <c r="D308" t="str">
        <f>+VLOOKUP(A308,Tabla3[],18,0)</f>
        <v>CADENAS - FARMACIAS</v>
      </c>
      <c r="E308" t="str">
        <f>+VLOOKUP(A308,Tabla3[],7,0)</f>
        <v>MONAGAS</v>
      </c>
      <c r="F308" s="16">
        <v>11</v>
      </c>
      <c r="G308" s="16">
        <v>11021</v>
      </c>
      <c r="I308" t="s">
        <v>36</v>
      </c>
      <c r="J308" t="s">
        <v>181</v>
      </c>
      <c r="L308" t="str">
        <f t="shared" si="4"/>
        <v>J308344672</v>
      </c>
    </row>
    <row r="309" spans="1:12">
      <c r="A309" t="s">
        <v>716</v>
      </c>
      <c r="B309" t="s">
        <v>717</v>
      </c>
      <c r="C309" t="s">
        <v>35</v>
      </c>
      <c r="D309" t="str">
        <f>+VLOOKUP(A309,Tabla3[],18,0)</f>
        <v>CADENAS - FARMACIAS</v>
      </c>
      <c r="E309" t="str">
        <f>+VLOOKUP(A309,Tabla3[],7,0)</f>
        <v>DISTRITO CAPITAL</v>
      </c>
      <c r="F309" s="16">
        <v>11</v>
      </c>
      <c r="G309" s="16">
        <v>11022</v>
      </c>
      <c r="I309" t="s">
        <v>36</v>
      </c>
      <c r="J309" t="s">
        <v>61</v>
      </c>
      <c r="L309" t="str">
        <f t="shared" si="4"/>
        <v>J307976420</v>
      </c>
    </row>
    <row r="310" spans="1:12">
      <c r="A310" t="s">
        <v>718</v>
      </c>
      <c r="B310" t="s">
        <v>719</v>
      </c>
      <c r="C310" t="s">
        <v>35</v>
      </c>
      <c r="D310" t="str">
        <f>+VLOOKUP(A310,Tabla3[],18,0)</f>
        <v>CADENAS - FARMACIAS</v>
      </c>
      <c r="E310" t="str">
        <f>+VLOOKUP(A310,Tabla3[],7,0)</f>
        <v>MIRANDA</v>
      </c>
      <c r="F310" s="16">
        <v>11</v>
      </c>
      <c r="G310" s="16">
        <v>11023</v>
      </c>
      <c r="I310" t="s">
        <v>36</v>
      </c>
      <c r="J310" t="s">
        <v>61</v>
      </c>
      <c r="L310" t="str">
        <f t="shared" si="4"/>
        <v>J306035010</v>
      </c>
    </row>
    <row r="311" spans="1:12">
      <c r="A311" t="s">
        <v>720</v>
      </c>
      <c r="B311" t="s">
        <v>721</v>
      </c>
      <c r="C311" t="s">
        <v>35</v>
      </c>
      <c r="D311" t="str">
        <f>+VLOOKUP(A311,Tabla3[],18,0)</f>
        <v>CADENAS - FARMACIAS</v>
      </c>
      <c r="E311" t="str">
        <f>+VLOOKUP(A311,Tabla3[],7,0)</f>
        <v>DISTRITO CAPITAL</v>
      </c>
      <c r="F311" s="16">
        <v>11</v>
      </c>
      <c r="G311" s="16">
        <v>11024</v>
      </c>
      <c r="I311" t="s">
        <v>36</v>
      </c>
      <c r="J311">
        <v>0</v>
      </c>
      <c r="L311" t="str">
        <f t="shared" si="4"/>
        <v>J306204610</v>
      </c>
    </row>
    <row r="312" spans="1:12">
      <c r="A312" t="s">
        <v>722</v>
      </c>
      <c r="B312" t="s">
        <v>723</v>
      </c>
      <c r="C312" t="s">
        <v>35</v>
      </c>
      <c r="D312" t="str">
        <f>+VLOOKUP(A312,Tabla3[],18,0)</f>
        <v>CADENAS - FARMACIAS</v>
      </c>
      <c r="E312" t="str">
        <f>+VLOOKUP(A312,Tabla3[],7,0)</f>
        <v>BOLIVAR</v>
      </c>
      <c r="F312" s="16">
        <v>11</v>
      </c>
      <c r="G312" s="16">
        <v>11025</v>
      </c>
      <c r="I312" t="s">
        <v>36</v>
      </c>
      <c r="J312" t="s">
        <v>181</v>
      </c>
      <c r="L312" t="str">
        <f t="shared" si="4"/>
        <v>J316455343</v>
      </c>
    </row>
    <row r="313" spans="1:12">
      <c r="A313" t="s">
        <v>724</v>
      </c>
      <c r="B313" t="s">
        <v>725</v>
      </c>
      <c r="C313" t="s">
        <v>35</v>
      </c>
      <c r="D313" t="str">
        <f>+VLOOKUP(A313,Tabla3[],18,0)</f>
        <v>CADENAS - FARMACIAS</v>
      </c>
      <c r="E313" t="str">
        <f>+VLOOKUP(A313,Tabla3[],7,0)</f>
        <v>DISTRITO CAPITAL</v>
      </c>
      <c r="F313" s="16">
        <v>11</v>
      </c>
      <c r="G313" s="16">
        <v>11026</v>
      </c>
      <c r="I313" t="s">
        <v>36</v>
      </c>
      <c r="J313" t="s">
        <v>61</v>
      </c>
      <c r="L313" t="str">
        <f t="shared" si="4"/>
        <v>J311609946</v>
      </c>
    </row>
    <row r="314" spans="1:12">
      <c r="A314" t="s">
        <v>726</v>
      </c>
      <c r="B314" t="s">
        <v>727</v>
      </c>
      <c r="C314" t="s">
        <v>35</v>
      </c>
      <c r="D314" t="str">
        <f>+VLOOKUP(A314,Tabla3[],18,0)</f>
        <v>CADENAS - FARMACIAS</v>
      </c>
      <c r="E314" t="str">
        <f>+VLOOKUP(A314,Tabla3[],7,0)</f>
        <v>MIRANDA</v>
      </c>
      <c r="F314" s="16">
        <v>11</v>
      </c>
      <c r="G314" s="16">
        <v>11027</v>
      </c>
      <c r="I314" t="s">
        <v>36</v>
      </c>
      <c r="J314" t="s">
        <v>61</v>
      </c>
      <c r="L314" t="str">
        <f t="shared" si="4"/>
        <v>J402009054</v>
      </c>
    </row>
    <row r="315" spans="1:12">
      <c r="A315" t="s">
        <v>728</v>
      </c>
      <c r="B315" t="s">
        <v>729</v>
      </c>
      <c r="C315" t="s">
        <v>35</v>
      </c>
      <c r="D315" t="str">
        <f>+VLOOKUP(A315,Tabla3[],18,0)</f>
        <v>CADENAS - FARMACIAS</v>
      </c>
      <c r="E315" t="str">
        <f>+VLOOKUP(A315,Tabla3[],7,0)</f>
        <v>ZULIA</v>
      </c>
      <c r="F315" s="16">
        <v>21</v>
      </c>
      <c r="G315" s="16">
        <v>21018</v>
      </c>
      <c r="I315" t="s">
        <v>36</v>
      </c>
      <c r="J315">
        <v>0</v>
      </c>
      <c r="L315" t="str">
        <f t="shared" si="4"/>
        <v>J317587855</v>
      </c>
    </row>
    <row r="316" spans="1:12">
      <c r="A316" t="s">
        <v>730</v>
      </c>
      <c r="B316" t="s">
        <v>731</v>
      </c>
      <c r="C316" t="s">
        <v>35</v>
      </c>
      <c r="D316" t="str">
        <f>+VLOOKUP(A316,Tabla3[],18,0)</f>
        <v>CADENAS - FARMACIAS</v>
      </c>
      <c r="E316" t="str">
        <f>+VLOOKUP(A316,Tabla3[],7,0)</f>
        <v>CARABOBO</v>
      </c>
      <c r="F316" s="16">
        <v>11</v>
      </c>
      <c r="G316" s="16">
        <v>11028</v>
      </c>
      <c r="I316" t="s">
        <v>36</v>
      </c>
      <c r="J316" t="s">
        <v>16</v>
      </c>
      <c r="L316" t="str">
        <f t="shared" si="4"/>
        <v>J299299294</v>
      </c>
    </row>
    <row r="317" spans="1:12">
      <c r="A317" t="s">
        <v>732</v>
      </c>
      <c r="B317" t="s">
        <v>733</v>
      </c>
      <c r="C317" t="s">
        <v>6363</v>
      </c>
      <c r="D317" t="str">
        <f>+VLOOKUP(A317,Tabla3[],18,0)</f>
        <v>FARMACIAS INDEPENDIENTES</v>
      </c>
      <c r="E317" t="str">
        <f>+VLOOKUP(A317,Tabla3[],7,0)</f>
        <v>ZULIA</v>
      </c>
      <c r="F317" s="16">
        <v>62</v>
      </c>
      <c r="G317" s="16">
        <v>62029</v>
      </c>
      <c r="H317">
        <v>2019</v>
      </c>
      <c r="I317" t="s">
        <v>36</v>
      </c>
      <c r="J317" t="s">
        <v>31</v>
      </c>
      <c r="L317" t="str">
        <f t="shared" si="4"/>
        <v>J407332775</v>
      </c>
    </row>
    <row r="318" spans="1:12">
      <c r="A318" t="s">
        <v>734</v>
      </c>
      <c r="B318" t="s">
        <v>735</v>
      </c>
      <c r="C318" t="s">
        <v>6364</v>
      </c>
      <c r="D318" t="str">
        <f>+VLOOKUP(A318,Tabla3[],18,0)</f>
        <v>CADENAS - FARMACIAS</v>
      </c>
      <c r="E318" t="str">
        <f>+VLOOKUP(A318,Tabla3[],7,0)</f>
        <v>ZULIA</v>
      </c>
      <c r="F318" s="16">
        <v>65</v>
      </c>
      <c r="G318" s="16">
        <v>65006</v>
      </c>
      <c r="I318" t="s">
        <v>36</v>
      </c>
      <c r="J318" t="s">
        <v>31</v>
      </c>
      <c r="L318" t="str">
        <f t="shared" si="4"/>
        <v>J400145171</v>
      </c>
    </row>
    <row r="319" spans="1:12">
      <c r="A319" t="s">
        <v>736</v>
      </c>
      <c r="B319" t="s">
        <v>737</v>
      </c>
      <c r="C319" t="s">
        <v>6365</v>
      </c>
      <c r="D319" t="str">
        <f>+VLOOKUP(A319,Tabla3[],18,0)</f>
        <v>FARMACIAS INDEPENDIENTES</v>
      </c>
      <c r="E319" t="str">
        <f>+VLOOKUP(A319,Tabla3[],7,0)</f>
        <v>ANZOATEGUI</v>
      </c>
      <c r="F319" s="16">
        <v>52</v>
      </c>
      <c r="I319" t="s">
        <v>36</v>
      </c>
      <c r="J319" t="s">
        <v>181</v>
      </c>
      <c r="L319" t="str">
        <f t="shared" si="4"/>
        <v>J310070911</v>
      </c>
    </row>
    <row r="320" spans="1:12">
      <c r="A320" t="s">
        <v>738</v>
      </c>
      <c r="B320" t="s">
        <v>739</v>
      </c>
      <c r="C320" t="s">
        <v>1331</v>
      </c>
      <c r="D320" t="str">
        <f>+VLOOKUP(A320,Tabla3[],18,0)</f>
        <v>FARMACIAS INDEPENDIENTES</v>
      </c>
      <c r="E320" t="str">
        <f>+VLOOKUP(A320,Tabla3[],7,0)</f>
        <v>BOLIVAR</v>
      </c>
      <c r="F320" s="16">
        <v>53</v>
      </c>
      <c r="G320" s="16">
        <v>53015</v>
      </c>
      <c r="I320" t="s">
        <v>36</v>
      </c>
      <c r="J320" t="s">
        <v>181</v>
      </c>
      <c r="L320" t="str">
        <f t="shared" si="4"/>
        <v>J299126969</v>
      </c>
    </row>
    <row r="321" spans="1:12">
      <c r="A321" t="s">
        <v>740</v>
      </c>
      <c r="B321" t="s">
        <v>741</v>
      </c>
      <c r="C321" t="s">
        <v>35</v>
      </c>
      <c r="D321" t="str">
        <f>+VLOOKUP(A321,Tabla3[],18,0)</f>
        <v>CADENAS - FARMACIAS</v>
      </c>
      <c r="E321" t="str">
        <f>+VLOOKUP(A321,Tabla3[],7,0)</f>
        <v>MIRANDA</v>
      </c>
      <c r="F321" s="16">
        <v>11</v>
      </c>
      <c r="G321" s="16">
        <v>11029</v>
      </c>
      <c r="I321" t="s">
        <v>36</v>
      </c>
      <c r="J321" t="s">
        <v>61</v>
      </c>
      <c r="L321" t="str">
        <f t="shared" si="4"/>
        <v>J309269577</v>
      </c>
    </row>
    <row r="322" spans="1:12">
      <c r="A322" t="s">
        <v>742</v>
      </c>
      <c r="B322" t="s">
        <v>743</v>
      </c>
      <c r="C322" t="s">
        <v>35</v>
      </c>
      <c r="D322" t="str">
        <f>+VLOOKUP(A322,Tabla3[],18,0)</f>
        <v>CADENAS - FARMACIAS</v>
      </c>
      <c r="E322" t="str">
        <f>+VLOOKUP(A322,Tabla3[],7,0)</f>
        <v>NUEVA ESPARTA</v>
      </c>
      <c r="F322" s="16">
        <v>11</v>
      </c>
      <c r="H322">
        <v>2019</v>
      </c>
      <c r="I322" t="s">
        <v>36</v>
      </c>
      <c r="J322" t="s">
        <v>420</v>
      </c>
      <c r="L322" t="str">
        <f t="shared" si="4"/>
        <v>J400153328</v>
      </c>
    </row>
    <row r="323" spans="1:12">
      <c r="A323" t="s">
        <v>744</v>
      </c>
      <c r="B323" t="s">
        <v>745</v>
      </c>
      <c r="C323" t="s">
        <v>35</v>
      </c>
      <c r="D323" t="str">
        <f>+VLOOKUP(A323,Tabla3[],18,0)</f>
        <v>CADENAS - FARMACIAS</v>
      </c>
      <c r="E323" t="str">
        <f>+VLOOKUP(A323,Tabla3[],7,0)</f>
        <v>ARAGUA</v>
      </c>
      <c r="F323" s="16">
        <v>20</v>
      </c>
      <c r="G323" s="16">
        <v>20059</v>
      </c>
      <c r="I323" t="s">
        <v>36</v>
      </c>
      <c r="J323" t="s">
        <v>16</v>
      </c>
      <c r="L323" t="str">
        <f t="shared" ref="L323:L386" si="5">+A323</f>
        <v>J296689130</v>
      </c>
    </row>
    <row r="324" spans="1:12">
      <c r="A324" t="s">
        <v>746</v>
      </c>
      <c r="B324" t="s">
        <v>747</v>
      </c>
      <c r="C324" t="s">
        <v>35</v>
      </c>
      <c r="D324" t="str">
        <f>+VLOOKUP(A324,Tabla3[],18,0)</f>
        <v>CADENAS - FARMACIAS</v>
      </c>
      <c r="E324" t="str">
        <f>+VLOOKUP(A324,Tabla3[],7,0)</f>
        <v>MIRANDA</v>
      </c>
      <c r="F324" s="16">
        <v>11</v>
      </c>
      <c r="G324" s="16">
        <v>11033</v>
      </c>
      <c r="I324" t="s">
        <v>36</v>
      </c>
      <c r="J324" t="s">
        <v>61</v>
      </c>
      <c r="L324" t="str">
        <f t="shared" si="5"/>
        <v>J296715327</v>
      </c>
    </row>
    <row r="325" spans="1:12">
      <c r="A325" t="s">
        <v>748</v>
      </c>
      <c r="B325" t="s">
        <v>749</v>
      </c>
      <c r="C325" t="s">
        <v>35</v>
      </c>
      <c r="D325" t="str">
        <f>+VLOOKUP(A325,Tabla3[],18,0)</f>
        <v>CADENAS - FARMACIAS</v>
      </c>
      <c r="E325" t="str">
        <f>+VLOOKUP(A325,Tabla3[],7,0)</f>
        <v>TACHIRA</v>
      </c>
      <c r="F325" s="16">
        <v>22</v>
      </c>
      <c r="G325" s="16">
        <v>22013</v>
      </c>
      <c r="I325" t="s">
        <v>36</v>
      </c>
      <c r="J325" t="s">
        <v>138</v>
      </c>
      <c r="L325" t="str">
        <f t="shared" si="5"/>
        <v>J311576649</v>
      </c>
    </row>
    <row r="326" spans="1:12">
      <c r="A326" t="s">
        <v>750</v>
      </c>
      <c r="B326" t="s">
        <v>751</v>
      </c>
      <c r="C326" t="s">
        <v>752</v>
      </c>
      <c r="D326" t="str">
        <f>+VLOOKUP(A326,Tabla3[],18,0)</f>
        <v>FARMACIAS INDEPENDIENTES</v>
      </c>
      <c r="E326" t="str">
        <f>+VLOOKUP(A326,Tabla3[],7,0)</f>
        <v>ZULIA</v>
      </c>
      <c r="G326" s="16">
        <v>29026</v>
      </c>
      <c r="I326" t="s">
        <v>36</v>
      </c>
      <c r="J326" t="s">
        <v>31</v>
      </c>
      <c r="L326" t="str">
        <f t="shared" si="5"/>
        <v>J070114606</v>
      </c>
    </row>
    <row r="327" spans="1:12">
      <c r="A327" t="s">
        <v>753</v>
      </c>
      <c r="B327" t="s">
        <v>754</v>
      </c>
      <c r="C327" t="s">
        <v>755</v>
      </c>
      <c r="D327" t="str">
        <f>+VLOOKUP(A327,Tabla3[],18,0)</f>
        <v>FARMACIAS INDEPENDIENTES</v>
      </c>
      <c r="E327" t="str">
        <f>+VLOOKUP(A327,Tabla3[],7,0)</f>
        <v>LARA</v>
      </c>
      <c r="F327" s="16">
        <v>23</v>
      </c>
      <c r="G327" s="16">
        <v>23011</v>
      </c>
      <c r="I327" t="s">
        <v>36</v>
      </c>
      <c r="J327" t="s">
        <v>216</v>
      </c>
      <c r="L327" t="str">
        <f t="shared" si="5"/>
        <v>J309279297</v>
      </c>
    </row>
    <row r="328" spans="1:12">
      <c r="A328" t="s">
        <v>756</v>
      </c>
      <c r="B328" t="s">
        <v>757</v>
      </c>
      <c r="C328" t="s">
        <v>6366</v>
      </c>
      <c r="D328" t="str">
        <f>+VLOOKUP(A328,Tabla3[],18,0)</f>
        <v>FARMACIAS INDEPENDIENTES</v>
      </c>
      <c r="E328" t="str">
        <f>+VLOOKUP(A328,Tabla3[],7,0)</f>
        <v>PORTUGUESA</v>
      </c>
      <c r="F328" s="16">
        <v>23</v>
      </c>
      <c r="H328">
        <v>2019</v>
      </c>
      <c r="I328" t="s">
        <v>15</v>
      </c>
      <c r="J328" t="s">
        <v>114</v>
      </c>
      <c r="L328" t="str">
        <f t="shared" si="5"/>
        <v>J411190438</v>
      </c>
    </row>
    <row r="329" spans="1:12">
      <c r="A329" t="s">
        <v>758</v>
      </c>
      <c r="B329" t="s">
        <v>759</v>
      </c>
      <c r="C329" t="s">
        <v>6111</v>
      </c>
      <c r="D329" t="str">
        <f>+VLOOKUP(A329,Tabla3[],18,0)</f>
        <v>CADENAS - FARMACIAS</v>
      </c>
      <c r="E329" t="str">
        <f>+VLOOKUP(A329,Tabla3[],7,0)</f>
        <v>DISTRITO CAPITAL</v>
      </c>
      <c r="F329" s="16">
        <v>11</v>
      </c>
      <c r="G329" s="16">
        <v>11034</v>
      </c>
      <c r="I329" t="s">
        <v>15</v>
      </c>
      <c r="J329" t="s">
        <v>61</v>
      </c>
      <c r="L329" t="str">
        <f t="shared" si="5"/>
        <v>G200101962</v>
      </c>
    </row>
    <row r="330" spans="1:12">
      <c r="A330" t="s">
        <v>760</v>
      </c>
      <c r="B330" t="s">
        <v>761</v>
      </c>
      <c r="C330" t="s">
        <v>762</v>
      </c>
      <c r="D330" t="str">
        <f>+VLOOKUP(A330,Tabla3[],18,0)</f>
        <v>CADENAS - FARMACIAS</v>
      </c>
      <c r="E330" t="str">
        <f>+VLOOKUP(A330,Tabla3[],7,0)</f>
        <v>MIRANDA</v>
      </c>
      <c r="F330" s="16">
        <v>10</v>
      </c>
      <c r="G330" s="16">
        <v>10017</v>
      </c>
      <c r="I330" t="s">
        <v>15</v>
      </c>
      <c r="J330" t="s">
        <v>47</v>
      </c>
      <c r="L330" t="str">
        <f t="shared" si="5"/>
        <v>J000202001</v>
      </c>
    </row>
    <row r="331" spans="1:12">
      <c r="A331" t="s">
        <v>763</v>
      </c>
      <c r="B331" t="s">
        <v>764</v>
      </c>
      <c r="C331" t="s">
        <v>35</v>
      </c>
      <c r="D331" t="str">
        <f>+VLOOKUP(A331,Tabla3[],18,0)</f>
        <v>CADENAS - FARMACIAS</v>
      </c>
      <c r="E331" t="str">
        <f>+VLOOKUP(A331,Tabla3[],7,0)</f>
        <v>PORTUGUESA</v>
      </c>
      <c r="F331" s="16">
        <v>23</v>
      </c>
      <c r="G331" s="16">
        <v>23014</v>
      </c>
      <c r="I331" t="s">
        <v>15</v>
      </c>
      <c r="J331" t="s">
        <v>114</v>
      </c>
      <c r="L331" t="str">
        <f t="shared" si="5"/>
        <v>J313636568</v>
      </c>
    </row>
    <row r="332" spans="1:12">
      <c r="A332" t="s">
        <v>765</v>
      </c>
      <c r="B332" t="s">
        <v>766</v>
      </c>
      <c r="C332" t="s">
        <v>6112</v>
      </c>
      <c r="D332" t="e">
        <f>+VLOOKUP(A332,Tabla3[],18,0)</f>
        <v>#N/A</v>
      </c>
      <c r="E332" t="e">
        <f>+VLOOKUP(A332,Tabla3[],7,0)</f>
        <v>#N/A</v>
      </c>
      <c r="I332" t="s">
        <v>19</v>
      </c>
      <c r="J332">
        <v>0</v>
      </c>
      <c r="L332" t="str">
        <f t="shared" si="5"/>
        <v>V063336030</v>
      </c>
    </row>
    <row r="333" spans="1:12">
      <c r="A333" t="s">
        <v>767</v>
      </c>
      <c r="B333" t="s">
        <v>768</v>
      </c>
      <c r="C333" t="s">
        <v>6113</v>
      </c>
      <c r="D333" t="e">
        <f>+VLOOKUP(A333,Tabla3[],18,0)</f>
        <v>#N/A</v>
      </c>
      <c r="E333" t="e">
        <f>+VLOOKUP(A333,Tabla3[],7,0)</f>
        <v>#N/A</v>
      </c>
      <c r="I333" t="s">
        <v>19</v>
      </c>
      <c r="J333">
        <v>0</v>
      </c>
      <c r="L333" t="str">
        <f t="shared" si="5"/>
        <v>V103815297</v>
      </c>
    </row>
    <row r="334" spans="1:12">
      <c r="A334" t="s">
        <v>769</v>
      </c>
      <c r="B334" t="s">
        <v>770</v>
      </c>
      <c r="C334" t="s">
        <v>6114</v>
      </c>
      <c r="D334" t="str">
        <f>+VLOOKUP(A334,Tabla3[],18,0)</f>
        <v>INSTITUCIONAL</v>
      </c>
      <c r="E334" t="str">
        <f>+VLOOKUP(A334,Tabla3[],7,0)</f>
        <v>ARAGUA</v>
      </c>
      <c r="F334" s="16">
        <v>60</v>
      </c>
      <c r="G334" s="16">
        <v>60015</v>
      </c>
      <c r="I334" t="s">
        <v>15</v>
      </c>
      <c r="J334" t="s">
        <v>16</v>
      </c>
      <c r="L334" t="str">
        <f t="shared" si="5"/>
        <v>J316804224</v>
      </c>
    </row>
    <row r="335" spans="1:12">
      <c r="A335" t="s">
        <v>771</v>
      </c>
      <c r="B335" t="s">
        <v>772</v>
      </c>
      <c r="C335" t="s">
        <v>6115</v>
      </c>
      <c r="D335" t="e">
        <f>+VLOOKUP(A335,Tabla3[],18,0)</f>
        <v>#N/A</v>
      </c>
      <c r="E335" t="e">
        <f>+VLOOKUP(A335,Tabla3[],7,0)</f>
        <v>#N/A</v>
      </c>
      <c r="F335" s="16">
        <v>23</v>
      </c>
      <c r="G335" s="16">
        <v>23025</v>
      </c>
      <c r="I335" t="s">
        <v>15</v>
      </c>
      <c r="J335" t="s">
        <v>216</v>
      </c>
      <c r="L335" t="str">
        <f t="shared" si="5"/>
        <v>J085006591</v>
      </c>
    </row>
    <row r="336" spans="1:12">
      <c r="A336" t="s">
        <v>773</v>
      </c>
      <c r="B336" t="s">
        <v>774</v>
      </c>
      <c r="C336" t="s">
        <v>6367</v>
      </c>
      <c r="D336" t="str">
        <f>+VLOOKUP(A336,Tabla3[],18,0)</f>
        <v>DISTRIBUIDOR</v>
      </c>
      <c r="E336" t="str">
        <f>+VLOOKUP(A336,Tabla3[],7,0)</f>
        <v>CARABOBO</v>
      </c>
      <c r="F336" s="16">
        <v>20</v>
      </c>
      <c r="G336" s="16">
        <v>20026</v>
      </c>
      <c r="H336">
        <v>2019</v>
      </c>
      <c r="I336" t="s">
        <v>15</v>
      </c>
      <c r="J336">
        <v>0</v>
      </c>
      <c r="L336" t="str">
        <f t="shared" si="5"/>
        <v>J309746898</v>
      </c>
    </row>
    <row r="337" spans="1:12">
      <c r="A337" t="s">
        <v>775</v>
      </c>
      <c r="B337" t="s">
        <v>776</v>
      </c>
      <c r="C337" t="s">
        <v>6116</v>
      </c>
      <c r="D337" t="e">
        <f>+VLOOKUP(A337,Tabla3[],18,0)</f>
        <v>#N/A</v>
      </c>
      <c r="E337" t="e">
        <f>+VLOOKUP(A337,Tabla3[],7,0)</f>
        <v>#N/A</v>
      </c>
      <c r="I337" t="s">
        <v>19</v>
      </c>
      <c r="J337">
        <v>0</v>
      </c>
      <c r="L337" t="str">
        <f t="shared" si="5"/>
        <v>V119004523</v>
      </c>
    </row>
    <row r="338" spans="1:12">
      <c r="A338" t="s">
        <v>777</v>
      </c>
      <c r="B338" t="s">
        <v>778</v>
      </c>
      <c r="C338" t="s">
        <v>6117</v>
      </c>
      <c r="D338" t="e">
        <f>+VLOOKUP(A338,Tabla3[],18,0)</f>
        <v>#N/A</v>
      </c>
      <c r="E338" t="e">
        <f>+VLOOKUP(A338,Tabla3[],7,0)</f>
        <v>#N/A</v>
      </c>
      <c r="I338" t="s">
        <v>19</v>
      </c>
      <c r="J338">
        <v>0</v>
      </c>
      <c r="L338" t="str">
        <f t="shared" si="5"/>
        <v>V236326736</v>
      </c>
    </row>
    <row r="339" spans="1:12">
      <c r="A339" t="s">
        <v>779</v>
      </c>
      <c r="B339" t="s">
        <v>780</v>
      </c>
      <c r="C339" t="s">
        <v>6118</v>
      </c>
      <c r="D339" t="str">
        <f>+VLOOKUP(A339,Tabla3[],18,0)</f>
        <v>DISTRIBUIDOR</v>
      </c>
      <c r="E339" t="str">
        <f>+VLOOKUP(A339,Tabla3[],7,0)</f>
        <v>ZULIA</v>
      </c>
      <c r="F339" s="16" t="s">
        <v>163</v>
      </c>
      <c r="I339" t="s">
        <v>15</v>
      </c>
      <c r="J339">
        <v>0</v>
      </c>
      <c r="L339" t="str">
        <f t="shared" si="5"/>
        <v>J300716040</v>
      </c>
    </row>
    <row r="340" spans="1:12">
      <c r="A340" t="s">
        <v>781</v>
      </c>
      <c r="B340" t="s">
        <v>782</v>
      </c>
      <c r="C340" t="s">
        <v>782</v>
      </c>
      <c r="D340" t="e">
        <f>+VLOOKUP(A340,Tabla3[],18,0)</f>
        <v>#N/A</v>
      </c>
      <c r="E340" t="e">
        <f>+VLOOKUP(A340,Tabla3[],7,0)</f>
        <v>#N/A</v>
      </c>
      <c r="I340" t="s">
        <v>19</v>
      </c>
      <c r="J340">
        <v>0</v>
      </c>
      <c r="L340" t="str">
        <f t="shared" si="5"/>
        <v>V124106717</v>
      </c>
    </row>
    <row r="341" spans="1:12">
      <c r="A341" t="s">
        <v>783</v>
      </c>
      <c r="B341" t="s">
        <v>784</v>
      </c>
      <c r="C341" t="s">
        <v>6119</v>
      </c>
      <c r="D341" t="e">
        <f>+VLOOKUP(A341,Tabla3[],18,0)</f>
        <v>#N/A</v>
      </c>
      <c r="E341" t="e">
        <f>+VLOOKUP(A341,Tabla3[],7,0)</f>
        <v>#N/A</v>
      </c>
      <c r="I341" t="s">
        <v>19</v>
      </c>
      <c r="J341">
        <v>0</v>
      </c>
      <c r="L341" t="str">
        <f t="shared" si="5"/>
        <v>V192271211</v>
      </c>
    </row>
    <row r="342" spans="1:12">
      <c r="A342" t="s">
        <v>785</v>
      </c>
      <c r="B342" t="s">
        <v>786</v>
      </c>
      <c r="C342" t="s">
        <v>6368</v>
      </c>
      <c r="D342" t="str">
        <f>+VLOOKUP(A342,Tabla3[],18,0)</f>
        <v>DISTRIBUIDOR</v>
      </c>
      <c r="E342" t="str">
        <f>+VLOOKUP(A342,Tabla3[],7,0)</f>
        <v>ZULIA</v>
      </c>
      <c r="F342" s="16">
        <v>21</v>
      </c>
      <c r="G342" s="16">
        <v>21010</v>
      </c>
      <c r="H342">
        <v>2019</v>
      </c>
      <c r="I342" t="s">
        <v>15</v>
      </c>
      <c r="J342" t="s">
        <v>31</v>
      </c>
      <c r="L342" t="str">
        <f t="shared" si="5"/>
        <v>J309916360</v>
      </c>
    </row>
    <row r="343" spans="1:12">
      <c r="A343" t="s">
        <v>787</v>
      </c>
      <c r="B343" t="s">
        <v>788</v>
      </c>
      <c r="C343" t="s">
        <v>6369</v>
      </c>
      <c r="D343" t="str">
        <f>+VLOOKUP(A343,Tabla3[],18,0)</f>
        <v>INTERCOMPAÑIA</v>
      </c>
      <c r="E343" t="str">
        <f>+VLOOKUP(A343,Tabla3[],7,0)</f>
        <v>YARACUY</v>
      </c>
      <c r="F343" s="16">
        <v>90</v>
      </c>
      <c r="G343" s="16">
        <v>90001</v>
      </c>
      <c r="I343" t="s">
        <v>15</v>
      </c>
      <c r="J343" t="s">
        <v>61</v>
      </c>
      <c r="L343" t="str">
        <f t="shared" si="5"/>
        <v>J301766288</v>
      </c>
    </row>
    <row r="344" spans="1:12">
      <c r="A344" t="s">
        <v>789</v>
      </c>
      <c r="B344" t="s">
        <v>790</v>
      </c>
      <c r="C344" t="s">
        <v>6120</v>
      </c>
      <c r="D344" t="e">
        <f>+VLOOKUP(A344,Tabla3[],18,0)</f>
        <v>#N/A</v>
      </c>
      <c r="E344" t="e">
        <f>+VLOOKUP(A344,Tabla3[],7,0)</f>
        <v>#N/A</v>
      </c>
      <c r="F344" s="16">
        <v>95</v>
      </c>
      <c r="G344" s="16">
        <v>95007</v>
      </c>
      <c r="I344" t="s">
        <v>15</v>
      </c>
      <c r="J344">
        <v>0</v>
      </c>
      <c r="L344" t="str">
        <f t="shared" si="5"/>
        <v>J310793069</v>
      </c>
    </row>
    <row r="345" spans="1:12">
      <c r="A345" t="s">
        <v>791</v>
      </c>
      <c r="B345" t="s">
        <v>792</v>
      </c>
      <c r="C345" t="s">
        <v>792</v>
      </c>
      <c r="D345" t="str">
        <f>+VLOOKUP(A345,Tabla3[],18,0)</f>
        <v>CADENAS - FARMACIAS</v>
      </c>
      <c r="E345" t="str">
        <f>+VLOOKUP(A345,Tabla3[],7,0)</f>
        <v>MIRANDA</v>
      </c>
      <c r="F345" s="16">
        <v>11</v>
      </c>
      <c r="G345" s="16">
        <v>11035</v>
      </c>
      <c r="I345" t="s">
        <v>36</v>
      </c>
      <c r="J345" t="s">
        <v>61</v>
      </c>
      <c r="L345" t="str">
        <f t="shared" si="5"/>
        <v>J003421596</v>
      </c>
    </row>
    <row r="346" spans="1:12">
      <c r="A346" t="s">
        <v>793</v>
      </c>
      <c r="B346" t="s">
        <v>794</v>
      </c>
      <c r="C346" t="s">
        <v>6121</v>
      </c>
      <c r="D346" t="str">
        <f>+VLOOKUP(A346,Tabla3[],18,0)</f>
        <v>PERFUMERIAS INDEPENDIENTES</v>
      </c>
      <c r="E346" t="str">
        <f>+VLOOKUP(A346,Tabla3[],7,0)</f>
        <v>LARA</v>
      </c>
      <c r="F346" s="16">
        <v>23</v>
      </c>
      <c r="G346" s="16">
        <v>23024</v>
      </c>
      <c r="I346" t="s">
        <v>15</v>
      </c>
      <c r="J346" t="s">
        <v>216</v>
      </c>
      <c r="L346" t="str">
        <f t="shared" si="5"/>
        <v>J304525419</v>
      </c>
    </row>
    <row r="347" spans="1:12">
      <c r="A347" t="s">
        <v>795</v>
      </c>
      <c r="B347" t="s">
        <v>796</v>
      </c>
      <c r="C347" t="s">
        <v>796</v>
      </c>
      <c r="D347" t="e">
        <f>+VLOOKUP(A347,Tabla3[],18,0)</f>
        <v>#N/A</v>
      </c>
      <c r="E347" t="e">
        <f>+VLOOKUP(A347,Tabla3[],7,0)</f>
        <v>#N/A</v>
      </c>
      <c r="I347" t="s">
        <v>19</v>
      </c>
      <c r="J347">
        <v>0</v>
      </c>
      <c r="L347" t="str">
        <f t="shared" si="5"/>
        <v>V134562907</v>
      </c>
    </row>
    <row r="348" spans="1:12">
      <c r="A348" t="s">
        <v>797</v>
      </c>
      <c r="B348" t="s">
        <v>798</v>
      </c>
      <c r="C348" t="s">
        <v>6122</v>
      </c>
      <c r="D348" t="e">
        <f>+VLOOKUP(A348,Tabla3[],18,0)</f>
        <v>#N/A</v>
      </c>
      <c r="E348" t="e">
        <f>+VLOOKUP(A348,Tabla3[],7,0)</f>
        <v>#N/A</v>
      </c>
      <c r="I348" t="s">
        <v>19</v>
      </c>
      <c r="J348">
        <v>0</v>
      </c>
      <c r="L348" t="str">
        <f t="shared" si="5"/>
        <v>V142847988</v>
      </c>
    </row>
    <row r="349" spans="1:12">
      <c r="A349" t="s">
        <v>799</v>
      </c>
      <c r="B349" t="s">
        <v>800</v>
      </c>
      <c r="C349" t="s">
        <v>6123</v>
      </c>
      <c r="D349" t="e">
        <f>+VLOOKUP(A349,Tabla3[],18,0)</f>
        <v>#N/A</v>
      </c>
      <c r="E349" t="e">
        <f>+VLOOKUP(A349,Tabla3[],7,0)</f>
        <v>#N/A</v>
      </c>
      <c r="I349" t="s">
        <v>19</v>
      </c>
      <c r="J349">
        <v>0</v>
      </c>
      <c r="L349" t="str">
        <f t="shared" si="5"/>
        <v>V121906496</v>
      </c>
    </row>
    <row r="350" spans="1:12">
      <c r="A350" t="s">
        <v>801</v>
      </c>
      <c r="B350" t="s">
        <v>802</v>
      </c>
      <c r="C350" t="s">
        <v>631</v>
      </c>
      <c r="D350" t="str">
        <f>+VLOOKUP(A350,Tabla3[],18,0)</f>
        <v>CADENAS - SUPERMERCADOS</v>
      </c>
      <c r="E350" t="str">
        <f>+VLOOKUP(A350,Tabla3[],7,0)</f>
        <v>TACHIRA</v>
      </c>
      <c r="F350" s="16">
        <v>22</v>
      </c>
      <c r="G350" s="16">
        <v>22014</v>
      </c>
      <c r="I350" t="s">
        <v>15</v>
      </c>
      <c r="J350" t="s">
        <v>138</v>
      </c>
      <c r="L350" t="str">
        <f t="shared" si="5"/>
        <v>J305269300</v>
      </c>
    </row>
    <row r="351" spans="1:12">
      <c r="A351" t="s">
        <v>803</v>
      </c>
      <c r="B351" t="s">
        <v>804</v>
      </c>
      <c r="C351" t="s">
        <v>6124</v>
      </c>
      <c r="D351" t="e">
        <f>+VLOOKUP(A351,Tabla3[],18,0)</f>
        <v>#N/A</v>
      </c>
      <c r="E351" t="e">
        <f>+VLOOKUP(A351,Tabla3[],7,0)</f>
        <v>#N/A</v>
      </c>
      <c r="I351" t="s">
        <v>19</v>
      </c>
      <c r="J351">
        <v>0</v>
      </c>
      <c r="L351" t="str">
        <f t="shared" si="5"/>
        <v>V091655418</v>
      </c>
    </row>
    <row r="352" spans="1:12">
      <c r="A352" t="s">
        <v>805</v>
      </c>
      <c r="B352" t="s">
        <v>806</v>
      </c>
      <c r="C352" t="s">
        <v>6125</v>
      </c>
      <c r="D352" t="e">
        <f>+VLOOKUP(A352,Tabla3[],18,0)</f>
        <v>#N/A</v>
      </c>
      <c r="E352" t="e">
        <f>+VLOOKUP(A352,Tabla3[],7,0)</f>
        <v>#N/A</v>
      </c>
      <c r="I352" t="s">
        <v>19</v>
      </c>
      <c r="J352">
        <v>0</v>
      </c>
      <c r="L352" t="str">
        <f t="shared" si="5"/>
        <v>V062677887</v>
      </c>
    </row>
    <row r="353" spans="1:12">
      <c r="A353" t="s">
        <v>807</v>
      </c>
      <c r="B353" t="s">
        <v>808</v>
      </c>
      <c r="C353" t="s">
        <v>808</v>
      </c>
      <c r="D353" t="e">
        <f>+VLOOKUP(A353,Tabla3[],18,0)</f>
        <v>#N/A</v>
      </c>
      <c r="E353" t="e">
        <f>+VLOOKUP(A353,Tabla3[],7,0)</f>
        <v>#N/A</v>
      </c>
      <c r="I353" t="s">
        <v>19</v>
      </c>
      <c r="J353">
        <v>0</v>
      </c>
      <c r="L353" t="str">
        <f t="shared" si="5"/>
        <v>V183290890</v>
      </c>
    </row>
    <row r="354" spans="1:12">
      <c r="A354" t="s">
        <v>809</v>
      </c>
      <c r="B354" t="s">
        <v>810</v>
      </c>
      <c r="C354" t="s">
        <v>6370</v>
      </c>
      <c r="D354" t="e">
        <f>+VLOOKUP(A354,Tabla3[],18,0)</f>
        <v>#N/A</v>
      </c>
      <c r="E354" t="e">
        <f>+VLOOKUP(A354,Tabla3[],7,0)</f>
        <v>#N/A</v>
      </c>
      <c r="I354" t="s">
        <v>15</v>
      </c>
      <c r="J354">
        <v>0</v>
      </c>
      <c r="L354" t="str">
        <f t="shared" si="5"/>
        <v>J312348445</v>
      </c>
    </row>
    <row r="355" spans="1:12">
      <c r="A355" t="s">
        <v>811</v>
      </c>
      <c r="B355" t="s">
        <v>812</v>
      </c>
      <c r="C355" t="s">
        <v>6126</v>
      </c>
      <c r="D355" t="e">
        <f>+VLOOKUP(A355,Tabla3[],18,0)</f>
        <v>#N/A</v>
      </c>
      <c r="E355" t="e">
        <f>+VLOOKUP(A355,Tabla3[],7,0)</f>
        <v>#N/A</v>
      </c>
      <c r="I355" t="s">
        <v>19</v>
      </c>
      <c r="J355">
        <v>0</v>
      </c>
      <c r="L355" t="str">
        <f t="shared" si="5"/>
        <v>V201855124</v>
      </c>
    </row>
    <row r="356" spans="1:12">
      <c r="A356" t="s">
        <v>813</v>
      </c>
      <c r="B356" t="s">
        <v>814</v>
      </c>
      <c r="C356" t="s">
        <v>6127</v>
      </c>
      <c r="D356" t="e">
        <f>+VLOOKUP(A356,Tabla3[],18,0)</f>
        <v>#N/A</v>
      </c>
      <c r="E356" t="e">
        <f>+VLOOKUP(A356,Tabla3[],7,0)</f>
        <v>#N/A</v>
      </c>
      <c r="I356" t="s">
        <v>19</v>
      </c>
      <c r="J356">
        <v>0</v>
      </c>
      <c r="L356" t="str">
        <f t="shared" si="5"/>
        <v>V192226321</v>
      </c>
    </row>
    <row r="357" spans="1:12">
      <c r="A357" t="s">
        <v>815</v>
      </c>
      <c r="B357" t="s">
        <v>816</v>
      </c>
      <c r="C357" t="s">
        <v>6128</v>
      </c>
      <c r="D357" t="e">
        <f>+VLOOKUP(A357,Tabla3[],18,0)</f>
        <v>#N/A</v>
      </c>
      <c r="E357" t="e">
        <f>+VLOOKUP(A357,Tabla3[],7,0)</f>
        <v>#N/A</v>
      </c>
      <c r="F357" s="16">
        <v>90</v>
      </c>
      <c r="G357" s="16">
        <v>90012</v>
      </c>
      <c r="I357" t="s">
        <v>19</v>
      </c>
      <c r="J357">
        <v>0</v>
      </c>
      <c r="L357" t="str">
        <f t="shared" si="5"/>
        <v>V096146252</v>
      </c>
    </row>
    <row r="358" spans="1:12">
      <c r="A358" t="s">
        <v>817</v>
      </c>
      <c r="B358" t="s">
        <v>818</v>
      </c>
      <c r="C358" t="s">
        <v>6129</v>
      </c>
      <c r="D358" t="e">
        <f>+VLOOKUP(A358,Tabla3[],18,0)</f>
        <v>#N/A</v>
      </c>
      <c r="E358" t="e">
        <f>+VLOOKUP(A358,Tabla3[],7,0)</f>
        <v>#N/A</v>
      </c>
      <c r="I358" t="s">
        <v>19</v>
      </c>
      <c r="J358">
        <v>0</v>
      </c>
      <c r="L358" t="str">
        <f t="shared" si="5"/>
        <v>V131644244</v>
      </c>
    </row>
    <row r="359" spans="1:12">
      <c r="A359" t="s">
        <v>819</v>
      </c>
      <c r="B359" t="s">
        <v>820</v>
      </c>
      <c r="C359" t="s">
        <v>6130</v>
      </c>
      <c r="D359" t="str">
        <f>+VLOOKUP(A359,Tabla3[],18,0)</f>
        <v>SUPERMERCADOS INDEPENDIENTES</v>
      </c>
      <c r="E359" t="str">
        <f>+VLOOKUP(A359,Tabla3[],7,0)</f>
        <v>MIRANDA</v>
      </c>
      <c r="F359" s="16">
        <v>51</v>
      </c>
      <c r="G359" s="16">
        <v>51009</v>
      </c>
      <c r="I359" t="s">
        <v>163</v>
      </c>
      <c r="J359">
        <v>0</v>
      </c>
      <c r="L359" t="str">
        <f t="shared" si="5"/>
        <v>J003662429</v>
      </c>
    </row>
    <row r="360" spans="1:12">
      <c r="A360" t="s">
        <v>821</v>
      </c>
      <c r="B360" t="s">
        <v>822</v>
      </c>
      <c r="C360" t="s">
        <v>6371</v>
      </c>
      <c r="D360" t="str">
        <f>+VLOOKUP(A360,Tabla3[],18,0)</f>
        <v>BODEGONES</v>
      </c>
      <c r="E360" t="str">
        <f>+VLOOKUP(A360,Tabla3[],7,0)</f>
        <v>CARABOBO</v>
      </c>
      <c r="F360" s="16">
        <v>61</v>
      </c>
      <c r="G360" s="16">
        <v>61021</v>
      </c>
      <c r="H360">
        <v>2019</v>
      </c>
      <c r="I360" t="s">
        <v>15</v>
      </c>
      <c r="J360">
        <v>0</v>
      </c>
      <c r="L360" t="str">
        <f t="shared" si="5"/>
        <v>J411408069</v>
      </c>
    </row>
    <row r="361" spans="1:12">
      <c r="A361" t="s">
        <v>823</v>
      </c>
      <c r="B361" t="s">
        <v>824</v>
      </c>
      <c r="C361" t="s">
        <v>6131</v>
      </c>
      <c r="D361" t="str">
        <f>+VLOOKUP(A361,Tabla3[],18,0)</f>
        <v>DISTRIBUIDOR</v>
      </c>
      <c r="E361" t="str">
        <f>+VLOOKUP(A361,Tabla3[],7,0)</f>
        <v>ANZOATEGUI</v>
      </c>
      <c r="F361" s="16">
        <v>52</v>
      </c>
      <c r="G361" s="16">
        <v>53023</v>
      </c>
      <c r="I361" t="s">
        <v>15</v>
      </c>
      <c r="J361" t="s">
        <v>181</v>
      </c>
      <c r="L361" t="str">
        <f t="shared" si="5"/>
        <v>J298999632</v>
      </c>
    </row>
    <row r="362" spans="1:12">
      <c r="A362" t="s">
        <v>825</v>
      </c>
      <c r="B362" t="s">
        <v>826</v>
      </c>
      <c r="C362" t="s">
        <v>35</v>
      </c>
      <c r="D362" t="str">
        <f>+VLOOKUP(A362,Tabla3[],18,0)</f>
        <v>CADENAS - FARMACIAS</v>
      </c>
      <c r="E362" t="str">
        <f>+VLOOKUP(A362,Tabla3[],7,0)</f>
        <v>GUARICO</v>
      </c>
      <c r="F362" s="16">
        <v>11</v>
      </c>
      <c r="G362" s="16">
        <v>11036</v>
      </c>
      <c r="I362" t="s">
        <v>36</v>
      </c>
      <c r="J362" t="s">
        <v>1691</v>
      </c>
      <c r="L362" t="str">
        <f t="shared" si="5"/>
        <v>J310974977</v>
      </c>
    </row>
    <row r="363" spans="1:12">
      <c r="A363" t="s">
        <v>827</v>
      </c>
      <c r="B363" t="s">
        <v>828</v>
      </c>
      <c r="C363" t="s">
        <v>6132</v>
      </c>
      <c r="D363" t="e">
        <f>+VLOOKUP(A363,Tabla3[],18,0)</f>
        <v>#N/A</v>
      </c>
      <c r="E363" t="e">
        <f>+VLOOKUP(A363,Tabla3[],7,0)</f>
        <v>#N/A</v>
      </c>
      <c r="I363" t="s">
        <v>19</v>
      </c>
      <c r="J363">
        <v>0</v>
      </c>
      <c r="L363" t="str">
        <f t="shared" si="5"/>
        <v>V155858172</v>
      </c>
    </row>
    <row r="364" spans="1:12">
      <c r="A364" t="s">
        <v>829</v>
      </c>
      <c r="B364" t="s">
        <v>830</v>
      </c>
      <c r="C364" t="s">
        <v>6133</v>
      </c>
      <c r="D364" t="e">
        <f>+VLOOKUP(A364,Tabla3[],18,0)</f>
        <v>#N/A</v>
      </c>
      <c r="E364" t="e">
        <f>+VLOOKUP(A364,Tabla3[],7,0)</f>
        <v>#N/A</v>
      </c>
      <c r="I364" t="s">
        <v>19</v>
      </c>
      <c r="J364">
        <v>0</v>
      </c>
      <c r="L364" t="str">
        <f t="shared" si="5"/>
        <v>V160348360</v>
      </c>
    </row>
    <row r="365" spans="1:12">
      <c r="A365" t="s">
        <v>831</v>
      </c>
      <c r="B365" t="s">
        <v>832</v>
      </c>
      <c r="C365" t="s">
        <v>6134</v>
      </c>
      <c r="D365" t="e">
        <f>+VLOOKUP(A365,Tabla3[],18,0)</f>
        <v>#N/A</v>
      </c>
      <c r="E365" t="e">
        <f>+VLOOKUP(A365,Tabla3[],7,0)</f>
        <v>#N/A</v>
      </c>
      <c r="I365" t="s">
        <v>19</v>
      </c>
      <c r="J365">
        <v>0</v>
      </c>
      <c r="L365" t="str">
        <f t="shared" si="5"/>
        <v>V180091854</v>
      </c>
    </row>
    <row r="366" spans="1:12">
      <c r="A366" t="s">
        <v>833</v>
      </c>
      <c r="B366" t="s">
        <v>834</v>
      </c>
      <c r="C366" t="s">
        <v>6135</v>
      </c>
      <c r="D366" t="e">
        <f>+VLOOKUP(A366,Tabla3[],18,0)</f>
        <v>#N/A</v>
      </c>
      <c r="E366" t="e">
        <f>+VLOOKUP(A366,Tabla3[],7,0)</f>
        <v>#N/A</v>
      </c>
      <c r="I366" t="s">
        <v>19</v>
      </c>
      <c r="J366">
        <v>0</v>
      </c>
      <c r="L366" t="str">
        <f t="shared" si="5"/>
        <v>V199546097</v>
      </c>
    </row>
    <row r="367" spans="1:12">
      <c r="A367" t="s">
        <v>835</v>
      </c>
      <c r="B367" t="s">
        <v>836</v>
      </c>
      <c r="C367" t="s">
        <v>6372</v>
      </c>
      <c r="D367" t="str">
        <f>+VLOOKUP(A367,Tabla3[],18,0)</f>
        <v>DISTRIBUIDOR</v>
      </c>
      <c r="E367" t="str">
        <f>+VLOOKUP(A367,Tabla3[],7,0)</f>
        <v>TRUJILLO</v>
      </c>
      <c r="F367" s="16">
        <v>61</v>
      </c>
      <c r="I367" t="s">
        <v>15</v>
      </c>
      <c r="J367" t="s">
        <v>138</v>
      </c>
      <c r="L367" t="str">
        <f t="shared" si="5"/>
        <v>J303525938</v>
      </c>
    </row>
    <row r="368" spans="1:12">
      <c r="A368" t="s">
        <v>837</v>
      </c>
      <c r="B368" t="s">
        <v>838</v>
      </c>
      <c r="C368" t="s">
        <v>6136</v>
      </c>
      <c r="D368" t="e">
        <f>+VLOOKUP(A368,Tabla3[],18,0)</f>
        <v>#N/A</v>
      </c>
      <c r="E368" t="e">
        <f>+VLOOKUP(A368,Tabla3[],7,0)</f>
        <v>#N/A</v>
      </c>
      <c r="I368" t="s">
        <v>19</v>
      </c>
      <c r="J368">
        <v>0</v>
      </c>
      <c r="L368" t="str">
        <f t="shared" si="5"/>
        <v>V133183880</v>
      </c>
    </row>
    <row r="369" spans="1:12">
      <c r="A369" t="s">
        <v>839</v>
      </c>
      <c r="B369" t="s">
        <v>840</v>
      </c>
      <c r="C369" t="s">
        <v>840</v>
      </c>
      <c r="D369" t="e">
        <f>+VLOOKUP(A369,Tabla3[],18,0)</f>
        <v>#N/A</v>
      </c>
      <c r="E369" t="e">
        <f>+VLOOKUP(A369,Tabla3[],7,0)</f>
        <v>#N/A</v>
      </c>
      <c r="I369" t="s">
        <v>19</v>
      </c>
      <c r="J369">
        <v>0</v>
      </c>
      <c r="L369" t="str">
        <f t="shared" si="5"/>
        <v>V203301304</v>
      </c>
    </row>
    <row r="370" spans="1:12">
      <c r="A370" t="s">
        <v>841</v>
      </c>
      <c r="B370" t="s">
        <v>842</v>
      </c>
      <c r="C370" t="s">
        <v>844</v>
      </c>
      <c r="D370" t="str">
        <f>+VLOOKUP(A370,Tabla3[],18,0)</f>
        <v>DISTRIBUIDOR</v>
      </c>
      <c r="E370" t="str">
        <f>+VLOOKUP(A370,Tabla3[],7,0)</f>
        <v>TACHIRA</v>
      </c>
      <c r="F370" s="16">
        <v>63</v>
      </c>
      <c r="G370" s="16">
        <v>63014</v>
      </c>
      <c r="I370" t="s">
        <v>15</v>
      </c>
      <c r="J370" t="s">
        <v>138</v>
      </c>
      <c r="L370" t="str">
        <f t="shared" si="5"/>
        <v>J403679215</v>
      </c>
    </row>
    <row r="371" spans="1:12">
      <c r="A371" t="s">
        <v>843</v>
      </c>
      <c r="B371" t="s">
        <v>844</v>
      </c>
      <c r="C371" t="s">
        <v>844</v>
      </c>
      <c r="D371" t="str">
        <f>+VLOOKUP(A371,Tabla3[],18,0)</f>
        <v>DISTRIBUIDOR</v>
      </c>
      <c r="E371" t="str">
        <f>+VLOOKUP(A371,Tabla3[],7,0)</f>
        <v>MERIDA</v>
      </c>
      <c r="I371" t="s">
        <v>15</v>
      </c>
      <c r="J371" t="s">
        <v>138</v>
      </c>
      <c r="L371" t="str">
        <f t="shared" si="5"/>
        <v>J302527058</v>
      </c>
    </row>
    <row r="372" spans="1:12">
      <c r="A372" t="s">
        <v>845</v>
      </c>
      <c r="B372" t="s">
        <v>846</v>
      </c>
      <c r="C372" t="s">
        <v>6137</v>
      </c>
      <c r="D372" t="e">
        <f>+VLOOKUP(A372,Tabla3[],18,0)</f>
        <v>#N/A</v>
      </c>
      <c r="E372" t="e">
        <f>+VLOOKUP(A372,Tabla3[],7,0)</f>
        <v>#N/A</v>
      </c>
      <c r="I372" t="s">
        <v>19</v>
      </c>
      <c r="J372">
        <v>0</v>
      </c>
      <c r="L372" t="str">
        <f t="shared" si="5"/>
        <v>V252188173</v>
      </c>
    </row>
    <row r="373" spans="1:12">
      <c r="A373" t="s">
        <v>847</v>
      </c>
      <c r="B373" t="s">
        <v>848</v>
      </c>
      <c r="C373" t="s">
        <v>6138</v>
      </c>
      <c r="D373" t="e">
        <f>+VLOOKUP(A373,Tabla3[],18,0)</f>
        <v>#N/A</v>
      </c>
      <c r="E373" t="e">
        <f>+VLOOKUP(A373,Tabla3[],7,0)</f>
        <v>#N/A</v>
      </c>
      <c r="I373" t="s">
        <v>19</v>
      </c>
      <c r="J373">
        <v>0</v>
      </c>
      <c r="L373" t="str">
        <f t="shared" si="5"/>
        <v>V063456647</v>
      </c>
    </row>
    <row r="374" spans="1:12">
      <c r="A374" t="s">
        <v>849</v>
      </c>
      <c r="B374" t="s">
        <v>850</v>
      </c>
      <c r="C374" t="s">
        <v>851</v>
      </c>
      <c r="D374" t="str">
        <f>+VLOOKUP(A374,Tabla3[],18,0)</f>
        <v>CADENAS - SUPERMERCADOS</v>
      </c>
      <c r="E374" t="str">
        <f>+VLOOKUP(A374,Tabla3[],7,0)</f>
        <v>ANZOATEGUI</v>
      </c>
      <c r="F374" s="16">
        <v>20</v>
      </c>
      <c r="G374" s="16">
        <v>20061</v>
      </c>
      <c r="H374">
        <v>0</v>
      </c>
      <c r="J374" t="s">
        <v>181</v>
      </c>
      <c r="L374" t="str">
        <f t="shared" si="5"/>
        <v>J413158400</v>
      </c>
    </row>
    <row r="375" spans="1:12">
      <c r="A375" t="s">
        <v>852</v>
      </c>
      <c r="B375" t="s">
        <v>853</v>
      </c>
      <c r="C375" t="s">
        <v>851</v>
      </c>
      <c r="D375" t="str">
        <f>+VLOOKUP(A375,Tabla3[],18,0)</f>
        <v>CADENAS - SUPERMERCADOS</v>
      </c>
      <c r="E375" t="str">
        <f>+VLOOKUP(A375,Tabla3[],7,0)</f>
        <v>LARA</v>
      </c>
      <c r="F375" s="16">
        <v>20</v>
      </c>
      <c r="G375" s="16">
        <v>23017</v>
      </c>
      <c r="I375" t="s">
        <v>15</v>
      </c>
      <c r="J375" t="s">
        <v>16</v>
      </c>
      <c r="L375" t="str">
        <f t="shared" si="5"/>
        <v>J405521040</v>
      </c>
    </row>
    <row r="376" spans="1:12">
      <c r="A376" t="s">
        <v>855</v>
      </c>
      <c r="B376" t="s">
        <v>856</v>
      </c>
      <c r="C376" t="s">
        <v>851</v>
      </c>
      <c r="D376" t="str">
        <f>+VLOOKUP(A376,Tabla3[],18,0)</f>
        <v>CADENAS - SUPERMERCADOS</v>
      </c>
      <c r="E376" t="str">
        <f>+VLOOKUP(A376,Tabla3[],7,0)</f>
        <v>MONAGAS</v>
      </c>
      <c r="F376" s="16">
        <v>20</v>
      </c>
      <c r="I376" t="s">
        <v>15</v>
      </c>
      <c r="J376" t="s">
        <v>181</v>
      </c>
      <c r="L376" t="str">
        <f t="shared" si="5"/>
        <v>J413174839</v>
      </c>
    </row>
    <row r="377" spans="1:12">
      <c r="A377" t="s">
        <v>857</v>
      </c>
      <c r="B377" t="s">
        <v>858</v>
      </c>
      <c r="C377" t="s">
        <v>851</v>
      </c>
      <c r="D377" t="str">
        <f>+VLOOKUP(A377,Tabla3[],18,0)</f>
        <v>CADENAS - SUPERMERCADOS</v>
      </c>
      <c r="E377" t="str">
        <f>+VLOOKUP(A377,Tabla3[],7,0)</f>
        <v>YARACUY</v>
      </c>
      <c r="F377" s="16">
        <v>20</v>
      </c>
      <c r="I377" t="s">
        <v>15</v>
      </c>
      <c r="J377" t="s">
        <v>16</v>
      </c>
      <c r="L377" t="str">
        <f t="shared" si="5"/>
        <v>J410906928</v>
      </c>
    </row>
    <row r="378" spans="1:12">
      <c r="A378" t="s">
        <v>859</v>
      </c>
      <c r="B378" t="s">
        <v>860</v>
      </c>
      <c r="C378" t="s">
        <v>851</v>
      </c>
      <c r="D378" t="str">
        <f>+VLOOKUP(A378,Tabla3[],18,0)</f>
        <v>CADENAS - SUPERMERCADOS</v>
      </c>
      <c r="E378" t="str">
        <f>+VLOOKUP(A378,Tabla3[],7,0)</f>
        <v>LARA</v>
      </c>
      <c r="F378" s="16">
        <v>23</v>
      </c>
      <c r="G378" s="16">
        <v>23027</v>
      </c>
      <c r="I378" t="s">
        <v>15</v>
      </c>
      <c r="J378" t="s">
        <v>16</v>
      </c>
      <c r="L378" t="str">
        <f t="shared" si="5"/>
        <v>J406004766</v>
      </c>
    </row>
    <row r="379" spans="1:12">
      <c r="A379" t="s">
        <v>861</v>
      </c>
      <c r="B379" t="s">
        <v>862</v>
      </c>
      <c r="C379" t="s">
        <v>6139</v>
      </c>
      <c r="D379" t="e">
        <f>+VLOOKUP(A379,Tabla3[],18,0)</f>
        <v>#N/A</v>
      </c>
      <c r="E379" t="e">
        <f>+VLOOKUP(A379,Tabla3[],7,0)</f>
        <v>#N/A</v>
      </c>
      <c r="F379" s="16">
        <v>52</v>
      </c>
      <c r="G379" s="16">
        <v>52019</v>
      </c>
      <c r="I379" t="s">
        <v>15</v>
      </c>
      <c r="J379" t="s">
        <v>181</v>
      </c>
      <c r="L379" t="str">
        <f t="shared" si="5"/>
        <v>J295648022</v>
      </c>
    </row>
    <row r="380" spans="1:12">
      <c r="A380" t="s">
        <v>863</v>
      </c>
      <c r="B380" t="s">
        <v>864</v>
      </c>
      <c r="C380" t="s">
        <v>302</v>
      </c>
      <c r="D380" t="e">
        <f>+VLOOKUP(A380,Tabla3[],18,0)</f>
        <v>#N/A</v>
      </c>
      <c r="E380" t="e">
        <f>+VLOOKUP(A380,Tabla3[],7,0)</f>
        <v>#N/A</v>
      </c>
      <c r="F380" s="16">
        <v>53</v>
      </c>
      <c r="G380" s="16">
        <v>53021</v>
      </c>
      <c r="I380" t="s">
        <v>15</v>
      </c>
      <c r="J380" t="s">
        <v>189</v>
      </c>
      <c r="L380" t="str">
        <f t="shared" si="5"/>
        <v>J403019100</v>
      </c>
    </row>
    <row r="381" spans="1:12">
      <c r="A381" t="s">
        <v>865</v>
      </c>
      <c r="B381" t="s">
        <v>866</v>
      </c>
      <c r="C381" t="s">
        <v>6373</v>
      </c>
      <c r="D381" t="str">
        <f>+VLOOKUP(A381,Tabla3[],18,0)</f>
        <v>SUPERMERCADOS INDEPENDIENTES</v>
      </c>
      <c r="E381" t="str">
        <f>+VLOOKUP(A381,Tabla3[],7,0)</f>
        <v>ANZOATEGUI</v>
      </c>
      <c r="F381" s="16">
        <v>10</v>
      </c>
      <c r="G381" s="16">
        <v>10037</v>
      </c>
      <c r="H381">
        <v>2019</v>
      </c>
      <c r="I381" t="s">
        <v>15</v>
      </c>
      <c r="J381" t="s">
        <v>61</v>
      </c>
      <c r="L381" t="str">
        <f t="shared" si="5"/>
        <v>J298709510</v>
      </c>
    </row>
    <row r="382" spans="1:12">
      <c r="A382" t="s">
        <v>868</v>
      </c>
      <c r="B382" t="s">
        <v>869</v>
      </c>
      <c r="C382" t="s">
        <v>6140</v>
      </c>
      <c r="D382" t="e">
        <f>+VLOOKUP(A382,Tabla3[],18,0)</f>
        <v>#N/A</v>
      </c>
      <c r="E382" t="e">
        <f>+VLOOKUP(A382,Tabla3[],7,0)</f>
        <v>#N/A</v>
      </c>
      <c r="I382" t="s">
        <v>15</v>
      </c>
      <c r="J382">
        <v>0</v>
      </c>
      <c r="L382" t="str">
        <f t="shared" si="5"/>
        <v>J305740780</v>
      </c>
    </row>
    <row r="383" spans="1:12">
      <c r="A383" t="s">
        <v>870</v>
      </c>
      <c r="B383" t="s">
        <v>871</v>
      </c>
      <c r="C383" t="s">
        <v>872</v>
      </c>
      <c r="D383" t="e">
        <f>+VLOOKUP(A383,Tabla3[],18,0)</f>
        <v>#N/A</v>
      </c>
      <c r="E383" t="e">
        <f>+VLOOKUP(A383,Tabla3[],7,0)</f>
        <v>#N/A</v>
      </c>
      <c r="I383" t="s">
        <v>15</v>
      </c>
      <c r="J383">
        <v>0</v>
      </c>
      <c r="L383" t="str">
        <f t="shared" si="5"/>
        <v>J305514755</v>
      </c>
    </row>
    <row r="384" spans="1:12">
      <c r="A384" t="s">
        <v>873</v>
      </c>
      <c r="B384" t="s">
        <v>874</v>
      </c>
      <c r="C384" t="s">
        <v>6141</v>
      </c>
      <c r="D384" t="e">
        <f>+VLOOKUP(A384,Tabla3[],18,0)</f>
        <v>#N/A</v>
      </c>
      <c r="E384" t="e">
        <f>+VLOOKUP(A384,Tabla3[],7,0)</f>
        <v>#N/A</v>
      </c>
      <c r="F384" s="16">
        <v>50</v>
      </c>
      <c r="G384" s="16">
        <v>50011</v>
      </c>
      <c r="I384" t="s">
        <v>15</v>
      </c>
      <c r="J384">
        <v>0</v>
      </c>
      <c r="L384" t="str">
        <f t="shared" si="5"/>
        <v>J304158220</v>
      </c>
    </row>
    <row r="385" spans="1:12">
      <c r="A385" t="s">
        <v>875</v>
      </c>
      <c r="B385" t="s">
        <v>876</v>
      </c>
      <c r="C385" t="s">
        <v>6142</v>
      </c>
      <c r="D385" t="str">
        <f>+VLOOKUP(A385,Tabla3[],18,0)</f>
        <v>DISTRIBUIDOR</v>
      </c>
      <c r="E385" t="str">
        <f>+VLOOKUP(A385,Tabla3[],7,0)</f>
        <v>LARA</v>
      </c>
      <c r="F385" s="16">
        <v>62</v>
      </c>
      <c r="G385" s="16">
        <v>62008</v>
      </c>
      <c r="I385" t="s">
        <v>25</v>
      </c>
      <c r="J385" t="s">
        <v>216</v>
      </c>
      <c r="L385" t="str">
        <f t="shared" si="5"/>
        <v>J400038731</v>
      </c>
    </row>
    <row r="386" spans="1:12">
      <c r="A386" t="s">
        <v>877</v>
      </c>
      <c r="B386" t="s">
        <v>878</v>
      </c>
      <c r="C386" t="s">
        <v>851</v>
      </c>
      <c r="D386" t="str">
        <f>+VLOOKUP(A386,Tabla3[],18,0)</f>
        <v>CADENAS - SUPERMERCADOS</v>
      </c>
      <c r="E386" t="str">
        <f>+VLOOKUP(A386,Tabla3[],7,0)</f>
        <v>CARABOBO</v>
      </c>
      <c r="F386" s="16">
        <v>20</v>
      </c>
      <c r="G386" s="16">
        <v>20028</v>
      </c>
      <c r="I386" t="s">
        <v>15</v>
      </c>
      <c r="J386" t="s">
        <v>16</v>
      </c>
      <c r="L386" t="str">
        <f t="shared" si="5"/>
        <v>J401131530</v>
      </c>
    </row>
    <row r="387" spans="1:12">
      <c r="A387" t="s">
        <v>879</v>
      </c>
      <c r="B387" t="s">
        <v>880</v>
      </c>
      <c r="C387" t="s">
        <v>851</v>
      </c>
      <c r="D387" t="str">
        <f>+VLOOKUP(A387,Tabla3[],18,0)</f>
        <v>CADENAS - SUPERMERCADOS</v>
      </c>
      <c r="E387" t="str">
        <f>+VLOOKUP(A387,Tabla3[],7,0)</f>
        <v>ARAGUA</v>
      </c>
      <c r="F387" s="16">
        <v>20</v>
      </c>
      <c r="G387" s="16">
        <v>20029</v>
      </c>
      <c r="I387" t="s">
        <v>15</v>
      </c>
      <c r="J387" t="s">
        <v>16</v>
      </c>
      <c r="L387" t="str">
        <f t="shared" ref="L387:L450" si="6">+A387</f>
        <v>J311437240</v>
      </c>
    </row>
    <row r="388" spans="1:12">
      <c r="A388" t="s">
        <v>881</v>
      </c>
      <c r="B388" t="s">
        <v>882</v>
      </c>
      <c r="C388" t="s">
        <v>851</v>
      </c>
      <c r="D388" t="str">
        <f>+VLOOKUP(A388,Tabla3[],18,0)</f>
        <v>CADENAS - SUPERMERCADOS</v>
      </c>
      <c r="E388" t="str">
        <f>+VLOOKUP(A388,Tabla3[],7,0)</f>
        <v>CARABOBO</v>
      </c>
      <c r="F388" s="16">
        <v>20</v>
      </c>
      <c r="G388" s="16">
        <v>20030</v>
      </c>
      <c r="I388" t="s">
        <v>15</v>
      </c>
      <c r="J388" t="s">
        <v>16</v>
      </c>
      <c r="L388" t="str">
        <f t="shared" si="6"/>
        <v>J401131670</v>
      </c>
    </row>
    <row r="389" spans="1:12">
      <c r="A389" t="s">
        <v>883</v>
      </c>
      <c r="B389" t="s">
        <v>884</v>
      </c>
      <c r="C389" t="s">
        <v>851</v>
      </c>
      <c r="D389" t="str">
        <f>+VLOOKUP(A389,Tabla3[],18,0)</f>
        <v>CADENAS - SUPERMERCADOS</v>
      </c>
      <c r="E389" t="str">
        <f>+VLOOKUP(A389,Tabla3[],7,0)</f>
        <v>YARACUY</v>
      </c>
      <c r="F389" s="16">
        <v>20</v>
      </c>
      <c r="G389" s="16">
        <v>23016</v>
      </c>
      <c r="I389" t="s">
        <v>15</v>
      </c>
      <c r="J389" t="s">
        <v>16</v>
      </c>
      <c r="L389" t="str">
        <f t="shared" si="6"/>
        <v>J402174160</v>
      </c>
    </row>
    <row r="390" spans="1:12">
      <c r="A390" t="s">
        <v>885</v>
      </c>
      <c r="B390" t="s">
        <v>886</v>
      </c>
      <c r="C390" t="s">
        <v>6374</v>
      </c>
      <c r="D390" t="str">
        <f>+VLOOKUP(A390,Tabla3[],18,0)</f>
        <v>CADENAS - SUPERMERCADOS</v>
      </c>
      <c r="E390" t="str">
        <f>+VLOOKUP(A390,Tabla3[],7,0)</f>
        <v>ARAGUA</v>
      </c>
      <c r="F390" s="16">
        <v>20</v>
      </c>
      <c r="G390" s="16">
        <v>20054</v>
      </c>
      <c r="I390" t="s">
        <v>15</v>
      </c>
      <c r="J390" t="s">
        <v>16</v>
      </c>
      <c r="L390" t="str">
        <f t="shared" si="6"/>
        <v>J309054350</v>
      </c>
    </row>
    <row r="391" spans="1:12">
      <c r="A391" t="s">
        <v>887</v>
      </c>
      <c r="B391" t="s">
        <v>888</v>
      </c>
      <c r="C391" t="s">
        <v>6375</v>
      </c>
      <c r="D391" t="str">
        <f>+VLOOKUP(A391,Tabla3[],18,0)</f>
        <v>DISTRIBUIDOR</v>
      </c>
      <c r="E391" t="str">
        <f>+VLOOKUP(A391,Tabla3[],7,0)</f>
        <v>ZULIA</v>
      </c>
      <c r="F391" s="16">
        <v>65</v>
      </c>
      <c r="G391" s="16">
        <v>65012</v>
      </c>
      <c r="I391" t="s">
        <v>15</v>
      </c>
      <c r="J391" t="s">
        <v>31</v>
      </c>
      <c r="L391" t="str">
        <f t="shared" si="6"/>
        <v>J400850967</v>
      </c>
    </row>
    <row r="392" spans="1:12">
      <c r="A392" t="s">
        <v>889</v>
      </c>
      <c r="B392" t="s">
        <v>890</v>
      </c>
      <c r="C392" t="s">
        <v>6143</v>
      </c>
      <c r="D392" t="str">
        <f>+VLOOKUP(A392,Tabla3[],18,0)</f>
        <v>GOBIERNO</v>
      </c>
      <c r="E392" t="str">
        <f>+VLOOKUP(A392,Tabla3[],7,0)</f>
        <v>MIRANDA</v>
      </c>
      <c r="F392" s="16">
        <v>10</v>
      </c>
      <c r="G392" s="16">
        <v>10036</v>
      </c>
      <c r="I392" t="s">
        <v>15</v>
      </c>
      <c r="J392" t="s">
        <v>61</v>
      </c>
      <c r="L392" t="str">
        <f t="shared" si="6"/>
        <v>J297059075</v>
      </c>
    </row>
    <row r="393" spans="1:12">
      <c r="A393" t="s">
        <v>891</v>
      </c>
      <c r="B393" t="s">
        <v>892</v>
      </c>
      <c r="C393" t="s">
        <v>6376</v>
      </c>
      <c r="D393" t="str">
        <f>+VLOOKUP(A393,Tabla3[],18,0)</f>
        <v>DISTRIBUIDOR</v>
      </c>
      <c r="E393" t="str">
        <f>+VLOOKUP(A393,Tabla3[],7,0)</f>
        <v>DISTRITO CAPITAL</v>
      </c>
      <c r="F393" s="16">
        <v>51</v>
      </c>
      <c r="G393" s="16">
        <v>51019</v>
      </c>
      <c r="I393" t="s">
        <v>163</v>
      </c>
      <c r="J393">
        <v>0</v>
      </c>
      <c r="L393" t="str">
        <f t="shared" si="6"/>
        <v>J407734458</v>
      </c>
    </row>
    <row r="394" spans="1:12">
      <c r="A394" t="s">
        <v>893</v>
      </c>
      <c r="B394" t="s">
        <v>894</v>
      </c>
      <c r="C394" t="s">
        <v>6144</v>
      </c>
      <c r="D394" t="e">
        <f>+VLOOKUP(A394,Tabla3[],18,0)</f>
        <v>#N/A</v>
      </c>
      <c r="E394" t="e">
        <f>+VLOOKUP(A394,Tabla3[],7,0)</f>
        <v>#N/A</v>
      </c>
      <c r="F394" s="16">
        <v>80</v>
      </c>
      <c r="G394" s="16">
        <v>80003</v>
      </c>
      <c r="I394" t="s">
        <v>15</v>
      </c>
      <c r="J394">
        <v>0</v>
      </c>
      <c r="L394" t="str">
        <f t="shared" si="6"/>
        <v>J001611002</v>
      </c>
    </row>
    <row r="395" spans="1:12">
      <c r="A395" t="s">
        <v>895</v>
      </c>
      <c r="B395" t="s">
        <v>896</v>
      </c>
      <c r="C395" t="s">
        <v>6377</v>
      </c>
      <c r="D395" t="str">
        <f>+VLOOKUP(A395,Tabla3[],18,0)</f>
        <v>DISTRIBUIDOR</v>
      </c>
      <c r="E395" t="str">
        <f>+VLOOKUP(A395,Tabla3[],7,0)</f>
        <v>TRUJILLO</v>
      </c>
      <c r="F395" s="16">
        <v>61</v>
      </c>
      <c r="H395">
        <v>2019</v>
      </c>
      <c r="I395" t="s">
        <v>15</v>
      </c>
      <c r="J395" t="s">
        <v>138</v>
      </c>
      <c r="L395" t="str">
        <f t="shared" si="6"/>
        <v>J404193570</v>
      </c>
    </row>
    <row r="396" spans="1:12">
      <c r="A396" t="s">
        <v>897</v>
      </c>
      <c r="B396" t="s">
        <v>898</v>
      </c>
      <c r="C396" t="s">
        <v>35</v>
      </c>
      <c r="D396" t="str">
        <f>+VLOOKUP(A396,Tabla3[],18,0)</f>
        <v>CADENAS - FARMACIAS</v>
      </c>
      <c r="E396" t="str">
        <f>+VLOOKUP(A396,Tabla3[],7,0)</f>
        <v>ARAGUA</v>
      </c>
      <c r="F396" s="16">
        <v>11</v>
      </c>
      <c r="G396" s="16">
        <v>11037</v>
      </c>
      <c r="I396" t="s">
        <v>36</v>
      </c>
      <c r="J396" t="s">
        <v>16</v>
      </c>
      <c r="L396" t="str">
        <f t="shared" si="6"/>
        <v>J306747141</v>
      </c>
    </row>
    <row r="397" spans="1:12">
      <c r="A397" t="s">
        <v>899</v>
      </c>
      <c r="B397" t="s">
        <v>900</v>
      </c>
      <c r="C397" t="s">
        <v>35</v>
      </c>
      <c r="D397" t="str">
        <f>+VLOOKUP(A397,Tabla3[],18,0)</f>
        <v>CADENAS - FARMACIAS</v>
      </c>
      <c r="E397" t="str">
        <f>+VLOOKUP(A397,Tabla3[],7,0)</f>
        <v>ARAGUA</v>
      </c>
      <c r="F397" s="16">
        <v>20</v>
      </c>
      <c r="G397" s="16">
        <v>20057</v>
      </c>
      <c r="I397" t="s">
        <v>36</v>
      </c>
      <c r="J397" t="s">
        <v>16</v>
      </c>
      <c r="L397" t="str">
        <f t="shared" si="6"/>
        <v>J309816918</v>
      </c>
    </row>
    <row r="398" spans="1:12">
      <c r="A398" t="s">
        <v>901</v>
      </c>
      <c r="B398" t="s">
        <v>902</v>
      </c>
      <c r="C398" t="s">
        <v>35</v>
      </c>
      <c r="D398" t="str">
        <f>+VLOOKUP(A398,Tabla3[],18,0)</f>
        <v>CADENAS - FARMACIAS</v>
      </c>
      <c r="E398" t="str">
        <f>+VLOOKUP(A398,Tabla3[],7,0)</f>
        <v>ARAGUA</v>
      </c>
      <c r="F398" s="16">
        <v>20</v>
      </c>
      <c r="G398" s="16">
        <v>20055</v>
      </c>
      <c r="I398" t="s">
        <v>36</v>
      </c>
      <c r="J398" t="s">
        <v>16</v>
      </c>
      <c r="L398" t="str">
        <f t="shared" si="6"/>
        <v>J306754989</v>
      </c>
    </row>
    <row r="399" spans="1:12">
      <c r="A399" t="s">
        <v>903</v>
      </c>
      <c r="B399" t="s">
        <v>904</v>
      </c>
      <c r="C399" t="s">
        <v>6378</v>
      </c>
      <c r="D399" t="str">
        <f>+VLOOKUP(A399,Tabla3[],18,0)</f>
        <v>INSTITUCIONAL</v>
      </c>
      <c r="E399" t="str">
        <f>+VLOOKUP(A399,Tabla3[],7,0)</f>
        <v>MIRANDA</v>
      </c>
      <c r="F399" s="16">
        <v>95</v>
      </c>
      <c r="G399" s="16">
        <v>90003</v>
      </c>
      <c r="I399" t="s">
        <v>15</v>
      </c>
      <c r="J399">
        <v>0</v>
      </c>
      <c r="L399" t="str">
        <f t="shared" si="6"/>
        <v>J401867448</v>
      </c>
    </row>
    <row r="400" spans="1:12">
      <c r="A400" t="s">
        <v>905</v>
      </c>
      <c r="B400" t="s">
        <v>906</v>
      </c>
      <c r="C400" t="s">
        <v>6379</v>
      </c>
      <c r="D400" t="str">
        <f>+VLOOKUP(A400,Tabla3[],18,0)</f>
        <v>DISTRIBUIDOR</v>
      </c>
      <c r="E400" t="str">
        <f>+VLOOKUP(A400,Tabla3[],7,0)</f>
        <v>ANZOATEGUI</v>
      </c>
      <c r="J400" t="s">
        <v>181</v>
      </c>
      <c r="L400" t="str">
        <f t="shared" si="6"/>
        <v>J294734677</v>
      </c>
    </row>
    <row r="401" spans="1:12">
      <c r="A401" t="s">
        <v>907</v>
      </c>
      <c r="B401" t="s">
        <v>908</v>
      </c>
      <c r="C401" t="s">
        <v>6145</v>
      </c>
      <c r="D401" t="str">
        <f>+VLOOKUP(A401,Tabla3[],18,0)</f>
        <v>DISTRIBUIDOR</v>
      </c>
      <c r="E401" t="str">
        <f>+VLOOKUP(A401,Tabla3[],7,0)</f>
        <v>FALCON</v>
      </c>
      <c r="F401" s="16">
        <v>65</v>
      </c>
      <c r="G401" s="16">
        <v>65008</v>
      </c>
      <c r="I401" t="s">
        <v>15</v>
      </c>
      <c r="J401" t="s">
        <v>27</v>
      </c>
      <c r="L401" t="str">
        <f t="shared" si="6"/>
        <v>J407880535</v>
      </c>
    </row>
    <row r="402" spans="1:12">
      <c r="A402" t="s">
        <v>909</v>
      </c>
      <c r="B402" t="s">
        <v>910</v>
      </c>
      <c r="C402" t="s">
        <v>6380</v>
      </c>
      <c r="D402" t="str">
        <f>+VLOOKUP(A402,Tabla3[],18,0)</f>
        <v>DISTRIBUIDOR</v>
      </c>
      <c r="E402" t="str">
        <f>+VLOOKUP(A402,Tabla3[],7,0)</f>
        <v>LARA</v>
      </c>
      <c r="H402">
        <v>2019</v>
      </c>
      <c r="I402" t="s">
        <v>15</v>
      </c>
      <c r="J402" t="s">
        <v>16</v>
      </c>
      <c r="L402" t="str">
        <f t="shared" si="6"/>
        <v>J412367161</v>
      </c>
    </row>
    <row r="403" spans="1:12">
      <c r="A403" t="s">
        <v>911</v>
      </c>
      <c r="B403" t="s">
        <v>912</v>
      </c>
      <c r="C403" t="s">
        <v>6146</v>
      </c>
      <c r="D403" t="e">
        <f>+VLOOKUP(A403,Tabla3[],18,0)</f>
        <v>#N/A</v>
      </c>
      <c r="E403" t="e">
        <f>+VLOOKUP(A403,Tabla3[],7,0)</f>
        <v>#N/A</v>
      </c>
      <c r="I403" t="s">
        <v>15</v>
      </c>
      <c r="J403" t="s">
        <v>189</v>
      </c>
      <c r="L403" t="str">
        <f t="shared" si="6"/>
        <v>J314338390</v>
      </c>
    </row>
    <row r="404" spans="1:12">
      <c r="A404" t="s">
        <v>913</v>
      </c>
      <c r="B404" t="s">
        <v>914</v>
      </c>
      <c r="C404" t="s">
        <v>6381</v>
      </c>
      <c r="D404" t="str">
        <f>+VLOOKUP(A404,Tabla3[],18,0)</f>
        <v>DISTRIBUIDOR</v>
      </c>
      <c r="E404" t="str">
        <f>+VLOOKUP(A404,Tabla3[],7,0)</f>
        <v>ZULIA</v>
      </c>
      <c r="F404" s="16">
        <v>62</v>
      </c>
      <c r="G404" s="16">
        <v>62024</v>
      </c>
      <c r="H404">
        <v>2019</v>
      </c>
      <c r="I404" t="s">
        <v>15</v>
      </c>
      <c r="J404">
        <v>0</v>
      </c>
      <c r="L404" t="str">
        <f t="shared" si="6"/>
        <v>J405612550</v>
      </c>
    </row>
    <row r="405" spans="1:12">
      <c r="A405" t="s">
        <v>915</v>
      </c>
      <c r="B405" t="s">
        <v>916</v>
      </c>
      <c r="C405" t="s">
        <v>6147</v>
      </c>
      <c r="D405" t="e">
        <f>+VLOOKUP(A405,Tabla3[],18,0)</f>
        <v>#N/A</v>
      </c>
      <c r="E405" t="e">
        <f>+VLOOKUP(A405,Tabla3[],7,0)</f>
        <v>#N/A</v>
      </c>
      <c r="F405" s="16">
        <v>22</v>
      </c>
      <c r="G405" s="16">
        <v>22030</v>
      </c>
      <c r="I405" t="s">
        <v>15</v>
      </c>
      <c r="J405">
        <v>0</v>
      </c>
      <c r="L405" t="str">
        <f t="shared" si="6"/>
        <v>J306923659</v>
      </c>
    </row>
    <row r="406" spans="1:12">
      <c r="A406" t="s">
        <v>917</v>
      </c>
      <c r="B406" t="s">
        <v>918</v>
      </c>
      <c r="C406" t="s">
        <v>6148</v>
      </c>
      <c r="D406" t="str">
        <f>+VLOOKUP(A406,Tabla3[],18,0)</f>
        <v>CADENAS - FARMACIAS</v>
      </c>
      <c r="E406" t="str">
        <f>+VLOOKUP(A406,Tabla3[],7,0)</f>
        <v>MIRANDA</v>
      </c>
      <c r="F406" s="16">
        <v>50</v>
      </c>
      <c r="G406" s="16">
        <v>50022</v>
      </c>
      <c r="I406" t="s">
        <v>163</v>
      </c>
      <c r="J406">
        <v>0</v>
      </c>
      <c r="L406" t="str">
        <f t="shared" si="6"/>
        <v>J296631778</v>
      </c>
    </row>
    <row r="407" spans="1:12">
      <c r="A407" t="s">
        <v>919</v>
      </c>
      <c r="B407" t="s">
        <v>920</v>
      </c>
      <c r="C407" t="s">
        <v>6382</v>
      </c>
      <c r="D407" t="str">
        <f>+VLOOKUP(A407,Tabla3[],18,0)</f>
        <v>DISTRIBUIDOR</v>
      </c>
      <c r="E407" t="str">
        <f>+VLOOKUP(A407,Tabla3[],7,0)</f>
        <v>ZULIA</v>
      </c>
      <c r="F407" s="16">
        <v>62</v>
      </c>
      <c r="G407" s="16">
        <v>62042</v>
      </c>
      <c r="H407">
        <v>2019</v>
      </c>
      <c r="I407" t="s">
        <v>15</v>
      </c>
      <c r="J407">
        <v>0</v>
      </c>
      <c r="L407" t="str">
        <f t="shared" si="6"/>
        <v>J408787326</v>
      </c>
    </row>
    <row r="408" spans="1:12">
      <c r="A408" t="s">
        <v>921</v>
      </c>
      <c r="B408" t="s">
        <v>922</v>
      </c>
      <c r="C408" t="s">
        <v>6149</v>
      </c>
      <c r="D408" t="e">
        <f>+VLOOKUP(A408,Tabla3[],18,0)</f>
        <v>#N/A</v>
      </c>
      <c r="E408" t="e">
        <f>+VLOOKUP(A408,Tabla3[],7,0)</f>
        <v>#N/A</v>
      </c>
      <c r="I408" t="s">
        <v>15</v>
      </c>
      <c r="J408">
        <v>0</v>
      </c>
      <c r="L408" t="str">
        <f t="shared" si="6"/>
        <v>J307831502</v>
      </c>
    </row>
    <row r="409" spans="1:12">
      <c r="A409" t="s">
        <v>923</v>
      </c>
      <c r="B409" t="s">
        <v>924</v>
      </c>
      <c r="C409" t="s">
        <v>6150</v>
      </c>
      <c r="D409" t="str">
        <f>+VLOOKUP(A409,Tabla3[],18,0)</f>
        <v>CADENAS - SUPERMERCADOS</v>
      </c>
      <c r="E409" t="str">
        <f>+VLOOKUP(A409,Tabla3[],7,0)</f>
        <v>MIRANDA</v>
      </c>
      <c r="F409" s="16">
        <v>50</v>
      </c>
      <c r="G409" s="16">
        <v>50012</v>
      </c>
      <c r="I409" t="s">
        <v>163</v>
      </c>
      <c r="J409">
        <v>0</v>
      </c>
      <c r="L409" t="str">
        <f t="shared" si="6"/>
        <v>J001499334</v>
      </c>
    </row>
    <row r="410" spans="1:12">
      <c r="A410" t="s">
        <v>925</v>
      </c>
      <c r="B410" t="s">
        <v>926</v>
      </c>
      <c r="C410" t="s">
        <v>6383</v>
      </c>
      <c r="D410" t="str">
        <f>+VLOOKUP(A410,Tabla3[],18,0)</f>
        <v>DISTRIBUIDOR</v>
      </c>
      <c r="E410" t="str">
        <f>+VLOOKUP(A410,Tabla3[],7,0)</f>
        <v>DISTRITO CAPITAL</v>
      </c>
      <c r="G410" s="16">
        <v>50038</v>
      </c>
      <c r="I410" t="s">
        <v>25</v>
      </c>
      <c r="J410" t="s">
        <v>61</v>
      </c>
      <c r="L410" t="str">
        <f t="shared" si="6"/>
        <v>J410021438</v>
      </c>
    </row>
    <row r="411" spans="1:12">
      <c r="A411" t="s">
        <v>927</v>
      </c>
      <c r="B411" t="s">
        <v>928</v>
      </c>
      <c r="C411" t="s">
        <v>6384</v>
      </c>
      <c r="D411" t="str">
        <f>+VLOOKUP(A411,Tabla3[],18,0)</f>
        <v>DISTRIBUIDOR</v>
      </c>
      <c r="E411" t="str">
        <f>+VLOOKUP(A411,Tabla3[],7,0)</f>
        <v>ZULIA</v>
      </c>
      <c r="F411" s="16">
        <v>64</v>
      </c>
      <c r="G411" s="16">
        <v>64013</v>
      </c>
      <c r="I411" t="s">
        <v>15</v>
      </c>
      <c r="J411" t="s">
        <v>31</v>
      </c>
      <c r="L411" t="str">
        <f t="shared" si="6"/>
        <v>J294792537</v>
      </c>
    </row>
    <row r="412" spans="1:12">
      <c r="A412" t="s">
        <v>929</v>
      </c>
      <c r="B412" t="s">
        <v>930</v>
      </c>
      <c r="C412" t="s">
        <v>6385</v>
      </c>
      <c r="D412" t="str">
        <f>+VLOOKUP(A412,Tabla3[],18,0)</f>
        <v>DISTRIBUIDOR</v>
      </c>
      <c r="E412" t="str">
        <f>+VLOOKUP(A412,Tabla3[],7,0)</f>
        <v>MIRANDA</v>
      </c>
      <c r="F412" s="16">
        <v>50</v>
      </c>
      <c r="G412" s="16">
        <v>50017</v>
      </c>
      <c r="I412" t="s">
        <v>25</v>
      </c>
      <c r="J412" t="s">
        <v>61</v>
      </c>
      <c r="L412" t="str">
        <f t="shared" si="6"/>
        <v>J409794660</v>
      </c>
    </row>
    <row r="413" spans="1:12">
      <c r="A413" t="s">
        <v>931</v>
      </c>
      <c r="B413" t="s">
        <v>932</v>
      </c>
      <c r="C413" t="s">
        <v>6151</v>
      </c>
      <c r="D413" t="e">
        <f>+VLOOKUP(A413,Tabla3[],18,0)</f>
        <v>#N/A</v>
      </c>
      <c r="E413" t="e">
        <f>+VLOOKUP(A413,Tabla3[],7,0)</f>
        <v>#N/A</v>
      </c>
      <c r="I413" t="s">
        <v>15</v>
      </c>
      <c r="J413">
        <v>0</v>
      </c>
      <c r="L413" t="str">
        <f t="shared" si="6"/>
        <v>J297697128</v>
      </c>
    </row>
    <row r="414" spans="1:12">
      <c r="A414" t="s">
        <v>933</v>
      </c>
      <c r="B414" t="s">
        <v>934</v>
      </c>
      <c r="C414" t="s">
        <v>935</v>
      </c>
      <c r="D414" t="str">
        <f>+VLOOKUP(A414,Tabla3[],18,0)</f>
        <v>CADENAS - SUPERMERCADOS</v>
      </c>
      <c r="E414" t="str">
        <f>+VLOOKUP(A414,Tabla3[],7,0)</f>
        <v>MIRANDA</v>
      </c>
      <c r="F414" s="16">
        <v>57</v>
      </c>
      <c r="G414" s="16">
        <v>10024</v>
      </c>
      <c r="I414" t="s">
        <v>15</v>
      </c>
      <c r="J414" t="s">
        <v>61</v>
      </c>
      <c r="K414" t="s">
        <v>936</v>
      </c>
      <c r="L414" t="str">
        <f t="shared" si="6"/>
        <v>J000797218</v>
      </c>
    </row>
    <row r="415" spans="1:12">
      <c r="A415" t="s">
        <v>937</v>
      </c>
      <c r="B415" t="s">
        <v>938</v>
      </c>
      <c r="C415" t="s">
        <v>6386</v>
      </c>
      <c r="D415" t="str">
        <f>+VLOOKUP(A415,Tabla3[],18,0)</f>
        <v>PERFUMERIAS INDEPENDIENTES</v>
      </c>
      <c r="E415" t="str">
        <f>+VLOOKUP(A415,Tabla3[],7,0)</f>
        <v>DISTRITO CAPITAL</v>
      </c>
      <c r="F415" s="16">
        <v>99</v>
      </c>
      <c r="G415" s="16">
        <v>51010</v>
      </c>
      <c r="I415" t="s">
        <v>206</v>
      </c>
      <c r="J415" t="s">
        <v>61</v>
      </c>
      <c r="L415" t="str">
        <f t="shared" si="6"/>
        <v>J312254190</v>
      </c>
    </row>
    <row r="416" spans="1:12">
      <c r="A416" t="s">
        <v>939</v>
      </c>
      <c r="B416" t="s">
        <v>940</v>
      </c>
      <c r="C416" t="s">
        <v>6387</v>
      </c>
      <c r="D416" t="str">
        <f>+VLOOKUP(A416,Tabla3[],18,0)</f>
        <v>DISTRIBUIDOR</v>
      </c>
      <c r="E416" t="str">
        <f>+VLOOKUP(A416,Tabla3[],7,0)</f>
        <v>BOLIVAR</v>
      </c>
      <c r="F416" s="16">
        <v>52</v>
      </c>
      <c r="G416" s="16">
        <v>52039</v>
      </c>
      <c r="H416">
        <v>2019</v>
      </c>
      <c r="I416" t="s">
        <v>15</v>
      </c>
      <c r="J416" t="s">
        <v>181</v>
      </c>
      <c r="L416" t="str">
        <f t="shared" si="6"/>
        <v>J307074787</v>
      </c>
    </row>
    <row r="417" spans="1:12">
      <c r="A417" t="s">
        <v>941</v>
      </c>
      <c r="B417" t="s">
        <v>942</v>
      </c>
      <c r="C417" t="s">
        <v>6152</v>
      </c>
      <c r="D417" t="str">
        <f>+VLOOKUP(A417,Tabla3[],18,0)</f>
        <v>PERFUMERIAS INDEPENDIENTES</v>
      </c>
      <c r="E417" t="str">
        <f>+VLOOKUP(A417,Tabla3[],7,0)</f>
        <v>LARA</v>
      </c>
      <c r="F417" s="16">
        <v>62</v>
      </c>
      <c r="G417" s="16">
        <v>62022</v>
      </c>
      <c r="I417" t="s">
        <v>15</v>
      </c>
      <c r="J417" t="s">
        <v>216</v>
      </c>
      <c r="L417" t="str">
        <f t="shared" si="6"/>
        <v>J410123001</v>
      </c>
    </row>
    <row r="418" spans="1:12">
      <c r="A418" t="s">
        <v>943</v>
      </c>
      <c r="B418" t="s">
        <v>944</v>
      </c>
      <c r="C418" t="s">
        <v>6388</v>
      </c>
      <c r="D418" t="str">
        <f>+VLOOKUP(A418,Tabla3[],18,0)</f>
        <v>DISTRIBUIDOR</v>
      </c>
      <c r="E418" t="str">
        <f>+VLOOKUP(A418,Tabla3[],7,0)</f>
        <v>GUARICO</v>
      </c>
      <c r="F418" s="16">
        <v>60</v>
      </c>
      <c r="G418" s="16">
        <v>60011</v>
      </c>
      <c r="I418" t="s">
        <v>15</v>
      </c>
      <c r="J418" t="s">
        <v>1691</v>
      </c>
      <c r="L418" t="str">
        <f t="shared" si="6"/>
        <v>J300856810</v>
      </c>
    </row>
    <row r="419" spans="1:12">
      <c r="A419" t="s">
        <v>945</v>
      </c>
      <c r="B419" t="s">
        <v>946</v>
      </c>
      <c r="C419" t="s">
        <v>6389</v>
      </c>
      <c r="D419" t="str">
        <f>+VLOOKUP(A419,Tabla3[],18,0)</f>
        <v>DISTRIBUIDOR</v>
      </c>
      <c r="E419" t="str">
        <f>+VLOOKUP(A419,Tabla3[],7,0)</f>
        <v>ZULIA</v>
      </c>
      <c r="F419" s="16">
        <v>62</v>
      </c>
      <c r="H419">
        <v>2019</v>
      </c>
      <c r="I419" t="s">
        <v>15</v>
      </c>
      <c r="J419">
        <v>0</v>
      </c>
      <c r="L419" t="str">
        <f t="shared" si="6"/>
        <v>J307327120</v>
      </c>
    </row>
    <row r="420" spans="1:12">
      <c r="A420" t="s">
        <v>947</v>
      </c>
      <c r="B420" t="s">
        <v>948</v>
      </c>
      <c r="C420" t="s">
        <v>6390</v>
      </c>
      <c r="D420" t="str">
        <f>+VLOOKUP(A420,Tabla3[],18,0)</f>
        <v>INSTITUCIONAL</v>
      </c>
      <c r="E420" t="str">
        <f>+VLOOKUP(A420,Tabla3[],7,0)</f>
        <v>LARA</v>
      </c>
      <c r="F420" s="16">
        <v>95</v>
      </c>
      <c r="I420" t="s">
        <v>15</v>
      </c>
      <c r="J420" t="s">
        <v>216</v>
      </c>
      <c r="L420" t="str">
        <f t="shared" si="6"/>
        <v>J297727710</v>
      </c>
    </row>
    <row r="421" spans="1:12">
      <c r="A421" t="s">
        <v>949</v>
      </c>
      <c r="B421" t="s">
        <v>950</v>
      </c>
      <c r="C421" t="s">
        <v>6153</v>
      </c>
      <c r="D421" t="e">
        <f>+VLOOKUP(A421,Tabla3[],18,0)</f>
        <v>#N/A</v>
      </c>
      <c r="E421" t="e">
        <f>+VLOOKUP(A421,Tabla3[],7,0)</f>
        <v>#N/A</v>
      </c>
      <c r="F421" s="16">
        <v>64</v>
      </c>
      <c r="G421" s="16">
        <v>64011</v>
      </c>
      <c r="I421" t="s">
        <v>15</v>
      </c>
      <c r="J421">
        <v>0</v>
      </c>
      <c r="L421" t="str">
        <f t="shared" si="6"/>
        <v>J070462108</v>
      </c>
    </row>
    <row r="422" spans="1:12">
      <c r="A422" t="s">
        <v>951</v>
      </c>
      <c r="B422" t="s">
        <v>952</v>
      </c>
      <c r="C422" t="s">
        <v>851</v>
      </c>
      <c r="D422" t="str">
        <f>+VLOOKUP(A422,Tabla3[],18,0)</f>
        <v>CADENAS - SUPERMERCADOS</v>
      </c>
      <c r="E422" t="str">
        <f>+VLOOKUP(A422,Tabla3[],7,0)</f>
        <v>ARAGUA</v>
      </c>
      <c r="F422" s="16">
        <v>20</v>
      </c>
      <c r="G422" s="16">
        <v>20032</v>
      </c>
      <c r="I422" t="s">
        <v>15</v>
      </c>
      <c r="J422" t="s">
        <v>16</v>
      </c>
      <c r="L422" t="str">
        <f t="shared" si="6"/>
        <v>J311625810</v>
      </c>
    </row>
    <row r="423" spans="1:12">
      <c r="A423" t="s">
        <v>953</v>
      </c>
      <c r="B423" t="s">
        <v>954</v>
      </c>
      <c r="C423" t="s">
        <v>35</v>
      </c>
      <c r="D423" t="str">
        <f>+VLOOKUP(A423,Tabla3[],18,0)</f>
        <v>CADENAS - FARMACIAS</v>
      </c>
      <c r="E423" t="str">
        <f>+VLOOKUP(A423,Tabla3[],7,0)</f>
        <v>ARAGUA</v>
      </c>
      <c r="F423" s="16">
        <v>20</v>
      </c>
      <c r="G423" s="16">
        <v>20058</v>
      </c>
      <c r="I423" t="s">
        <v>36</v>
      </c>
      <c r="J423" t="s">
        <v>16</v>
      </c>
      <c r="L423" t="str">
        <f t="shared" si="6"/>
        <v>J402333811</v>
      </c>
    </row>
    <row r="424" spans="1:12">
      <c r="A424" t="s">
        <v>955</v>
      </c>
      <c r="B424" t="s">
        <v>956</v>
      </c>
      <c r="C424" t="s">
        <v>6391</v>
      </c>
      <c r="D424" t="str">
        <f>+VLOOKUP(A424,Tabla3[],18,0)</f>
        <v>DISTRIBUIDOR</v>
      </c>
      <c r="E424" t="str">
        <f>+VLOOKUP(A424,Tabla3[],7,0)</f>
        <v>BOLIVAR</v>
      </c>
      <c r="F424" s="16">
        <v>53</v>
      </c>
      <c r="G424" s="16">
        <v>53028</v>
      </c>
      <c r="I424" t="s">
        <v>15</v>
      </c>
      <c r="J424" t="s">
        <v>181</v>
      </c>
      <c r="L424" t="str">
        <f t="shared" si="6"/>
        <v>J305837260</v>
      </c>
    </row>
    <row r="425" spans="1:12">
      <c r="A425" t="s">
        <v>957</v>
      </c>
      <c r="B425" t="s">
        <v>958</v>
      </c>
      <c r="C425" t="s">
        <v>958</v>
      </c>
      <c r="D425" t="e">
        <f>+VLOOKUP(A425,Tabla3[],18,0)</f>
        <v>#N/A</v>
      </c>
      <c r="E425" t="e">
        <f>+VLOOKUP(A425,Tabla3[],7,0)</f>
        <v>#N/A</v>
      </c>
      <c r="I425" t="s">
        <v>19</v>
      </c>
      <c r="J425">
        <v>0</v>
      </c>
      <c r="L425" t="str">
        <f t="shared" si="6"/>
        <v>V191550729</v>
      </c>
    </row>
    <row r="426" spans="1:12">
      <c r="A426" t="s">
        <v>959</v>
      </c>
      <c r="B426" t="s">
        <v>960</v>
      </c>
      <c r="C426" t="s">
        <v>6154</v>
      </c>
      <c r="D426" t="e">
        <f>+VLOOKUP(A426,Tabla3[],18,0)</f>
        <v>#N/A</v>
      </c>
      <c r="E426" t="e">
        <f>+VLOOKUP(A426,Tabla3[],7,0)</f>
        <v>#N/A</v>
      </c>
      <c r="I426" t="s">
        <v>19</v>
      </c>
      <c r="J426">
        <v>0</v>
      </c>
      <c r="L426" t="str">
        <f t="shared" si="6"/>
        <v>V146671914</v>
      </c>
    </row>
    <row r="427" spans="1:12">
      <c r="A427" t="s">
        <v>961</v>
      </c>
      <c r="B427" t="s">
        <v>962</v>
      </c>
      <c r="C427" t="s">
        <v>6155</v>
      </c>
      <c r="D427" t="e">
        <f>+VLOOKUP(A427,Tabla3[],18,0)</f>
        <v>#N/A</v>
      </c>
      <c r="E427" t="e">
        <f>+VLOOKUP(A427,Tabla3[],7,0)</f>
        <v>#N/A</v>
      </c>
      <c r="I427" t="s">
        <v>15</v>
      </c>
      <c r="J427">
        <v>0</v>
      </c>
      <c r="L427" t="str">
        <f t="shared" si="6"/>
        <v>J296462682</v>
      </c>
    </row>
    <row r="428" spans="1:12">
      <c r="A428" t="s">
        <v>963</v>
      </c>
      <c r="B428" t="s">
        <v>964</v>
      </c>
      <c r="C428" t="s">
        <v>6392</v>
      </c>
      <c r="D428" t="str">
        <f>+VLOOKUP(A428,Tabla3[],18,0)</f>
        <v>DISTRIBUIDOR</v>
      </c>
      <c r="E428" t="str">
        <f>+VLOOKUP(A428,Tabla3[],7,0)</f>
        <v>ANZOATEGUI</v>
      </c>
      <c r="F428" s="16">
        <v>52</v>
      </c>
      <c r="H428">
        <v>2019</v>
      </c>
      <c r="I428" t="s">
        <v>15</v>
      </c>
      <c r="J428" t="s">
        <v>181</v>
      </c>
      <c r="L428" t="str">
        <f t="shared" si="6"/>
        <v>J409824373</v>
      </c>
    </row>
    <row r="429" spans="1:12">
      <c r="A429" t="s">
        <v>965</v>
      </c>
      <c r="B429" t="s">
        <v>966</v>
      </c>
      <c r="C429" t="s">
        <v>6156</v>
      </c>
      <c r="D429" t="e">
        <f>+VLOOKUP(A429,Tabla3[],18,0)</f>
        <v>#N/A</v>
      </c>
      <c r="E429" t="e">
        <f>+VLOOKUP(A429,Tabla3[],7,0)</f>
        <v>#N/A</v>
      </c>
      <c r="I429" t="s">
        <v>19</v>
      </c>
      <c r="J429">
        <v>0</v>
      </c>
      <c r="L429" t="str">
        <f t="shared" si="6"/>
        <v>V185555301</v>
      </c>
    </row>
    <row r="430" spans="1:12">
      <c r="A430" t="s">
        <v>967</v>
      </c>
      <c r="B430" t="s">
        <v>968</v>
      </c>
      <c r="C430" t="s">
        <v>6157</v>
      </c>
      <c r="D430" t="e">
        <f>+VLOOKUP(A430,Tabla3[],18,0)</f>
        <v>#N/A</v>
      </c>
      <c r="E430" t="e">
        <f>+VLOOKUP(A430,Tabla3[],7,0)</f>
        <v>#N/A</v>
      </c>
      <c r="I430" t="s">
        <v>15</v>
      </c>
      <c r="J430">
        <v>0</v>
      </c>
      <c r="L430" t="str">
        <f t="shared" si="6"/>
        <v>J309388290</v>
      </c>
    </row>
    <row r="431" spans="1:12">
      <c r="A431" t="s">
        <v>969</v>
      </c>
      <c r="B431" t="s">
        <v>970</v>
      </c>
      <c r="C431" t="s">
        <v>6158</v>
      </c>
      <c r="D431" t="e">
        <f>+VLOOKUP(A431,Tabla3[],18,0)</f>
        <v>#N/A</v>
      </c>
      <c r="E431" t="e">
        <f>+VLOOKUP(A431,Tabla3[],7,0)</f>
        <v>#N/A</v>
      </c>
      <c r="F431" s="16">
        <v>51</v>
      </c>
      <c r="G431" s="16">
        <v>51022</v>
      </c>
      <c r="I431" t="s">
        <v>15</v>
      </c>
      <c r="J431">
        <v>0</v>
      </c>
      <c r="L431" t="str">
        <f t="shared" si="6"/>
        <v>J308189308</v>
      </c>
    </row>
    <row r="432" spans="1:12">
      <c r="A432" t="s">
        <v>971</v>
      </c>
      <c r="B432" t="s">
        <v>972</v>
      </c>
      <c r="C432" t="s">
        <v>6159</v>
      </c>
      <c r="D432" t="e">
        <f>+VLOOKUP(A432,Tabla3[],18,0)</f>
        <v>#N/A</v>
      </c>
      <c r="E432" t="e">
        <f>+VLOOKUP(A432,Tabla3[],7,0)</f>
        <v>#N/A</v>
      </c>
      <c r="F432" s="16">
        <v>20</v>
      </c>
      <c r="G432" s="16">
        <v>20027</v>
      </c>
      <c r="I432" t="s">
        <v>15</v>
      </c>
      <c r="J432">
        <v>0</v>
      </c>
      <c r="L432" t="str">
        <f t="shared" si="6"/>
        <v>J003243906</v>
      </c>
    </row>
    <row r="433" spans="1:12">
      <c r="A433" t="s">
        <v>973</v>
      </c>
      <c r="B433" t="s">
        <v>974</v>
      </c>
      <c r="C433" t="s">
        <v>6393</v>
      </c>
      <c r="D433" t="str">
        <f>+VLOOKUP(A433,Tabla3[],18,0)</f>
        <v>INTERCOMPAÑIA</v>
      </c>
      <c r="E433" t="str">
        <f>+VLOOKUP(A433,Tabla3[],7,0)</f>
        <v>MIRANDA</v>
      </c>
      <c r="F433" s="16">
        <v>90</v>
      </c>
      <c r="G433" s="16">
        <v>90004</v>
      </c>
      <c r="I433" t="s">
        <v>15</v>
      </c>
      <c r="J433" t="s">
        <v>61</v>
      </c>
      <c r="L433" t="str">
        <f t="shared" si="6"/>
        <v>J000215162</v>
      </c>
    </row>
    <row r="434" spans="1:12">
      <c r="A434" t="s">
        <v>975</v>
      </c>
      <c r="B434" t="s">
        <v>976</v>
      </c>
      <c r="C434" t="s">
        <v>35</v>
      </c>
      <c r="D434" t="str">
        <f>+VLOOKUP(A434,Tabla3[],18,0)</f>
        <v>CADENAS - FARMACIAS</v>
      </c>
      <c r="E434" t="str">
        <f>+VLOOKUP(A434,Tabla3[],7,0)</f>
        <v>LARA</v>
      </c>
      <c r="F434" s="16">
        <v>23</v>
      </c>
      <c r="G434" s="16">
        <v>23012</v>
      </c>
      <c r="I434" t="s">
        <v>36</v>
      </c>
      <c r="J434" t="s">
        <v>16</v>
      </c>
      <c r="L434" t="str">
        <f t="shared" si="6"/>
        <v>J309862090</v>
      </c>
    </row>
    <row r="435" spans="1:12">
      <c r="A435" t="s">
        <v>977</v>
      </c>
      <c r="B435" t="s">
        <v>978</v>
      </c>
      <c r="C435" t="s">
        <v>978</v>
      </c>
      <c r="D435" t="e">
        <f>+VLOOKUP(A435,Tabla3[],18,0)</f>
        <v>#N/A</v>
      </c>
      <c r="E435" t="e">
        <f>+VLOOKUP(A435,Tabla3[],7,0)</f>
        <v>#N/A</v>
      </c>
      <c r="I435" t="s">
        <v>19</v>
      </c>
      <c r="J435">
        <v>0</v>
      </c>
      <c r="L435" t="str">
        <f t="shared" si="6"/>
        <v>V179583808</v>
      </c>
    </row>
    <row r="436" spans="1:12">
      <c r="A436" t="s">
        <v>979</v>
      </c>
      <c r="B436" t="s">
        <v>980</v>
      </c>
      <c r="C436" t="s">
        <v>980</v>
      </c>
      <c r="D436" t="e">
        <f>+VLOOKUP(A436,Tabla3[],18,0)</f>
        <v>#N/A</v>
      </c>
      <c r="E436" t="e">
        <f>+VLOOKUP(A436,Tabla3[],7,0)</f>
        <v>#N/A</v>
      </c>
      <c r="I436" t="s">
        <v>19</v>
      </c>
      <c r="J436">
        <v>0</v>
      </c>
      <c r="L436" t="str">
        <f t="shared" si="6"/>
        <v>V106901429</v>
      </c>
    </row>
    <row r="437" spans="1:12">
      <c r="A437" t="s">
        <v>981</v>
      </c>
      <c r="B437" t="s">
        <v>982</v>
      </c>
      <c r="C437" t="s">
        <v>6394</v>
      </c>
      <c r="D437" t="str">
        <f>+VLOOKUP(A437,Tabla3[],18,0)</f>
        <v>DISTRIBUIDOR</v>
      </c>
      <c r="E437" t="str">
        <f>+VLOOKUP(A437,Tabla3[],7,0)</f>
        <v>CARABOBO</v>
      </c>
      <c r="F437" s="16">
        <v>20</v>
      </c>
      <c r="G437" s="16">
        <v>20091</v>
      </c>
      <c r="I437" t="s">
        <v>25</v>
      </c>
      <c r="J437" t="s">
        <v>16</v>
      </c>
      <c r="L437" t="str">
        <f t="shared" si="6"/>
        <v>J401186351</v>
      </c>
    </row>
    <row r="438" spans="1:12">
      <c r="A438" t="s">
        <v>983</v>
      </c>
      <c r="B438" t="s">
        <v>984</v>
      </c>
      <c r="C438" t="s">
        <v>6160</v>
      </c>
      <c r="D438" t="str">
        <f>+VLOOKUP(A438,Tabla3[],18,0)</f>
        <v>DISTRIBUIDOR</v>
      </c>
      <c r="E438" t="str">
        <f>+VLOOKUP(A438,Tabla3[],7,0)</f>
        <v>ARAGUA</v>
      </c>
      <c r="F438" s="16">
        <v>60</v>
      </c>
      <c r="G438" s="16">
        <v>60017</v>
      </c>
      <c r="I438" t="s">
        <v>15</v>
      </c>
      <c r="J438" t="s">
        <v>16</v>
      </c>
      <c r="L438" t="str">
        <f t="shared" si="6"/>
        <v>J407760882</v>
      </c>
    </row>
    <row r="439" spans="1:12">
      <c r="A439" t="s">
        <v>985</v>
      </c>
      <c r="B439" t="s">
        <v>986</v>
      </c>
      <c r="C439" t="s">
        <v>6161</v>
      </c>
      <c r="D439" t="str">
        <f>+VLOOKUP(A439,Tabla3[],18,0)</f>
        <v>ATENCION AL CLIENTE</v>
      </c>
      <c r="E439" t="str">
        <f>+VLOOKUP(A439,Tabla3[],7,0)</f>
        <v>TACHIRA</v>
      </c>
      <c r="F439" s="16">
        <v>63</v>
      </c>
      <c r="G439" s="16">
        <v>63035</v>
      </c>
      <c r="I439" t="s">
        <v>15</v>
      </c>
      <c r="J439">
        <v>0</v>
      </c>
      <c r="L439" t="str">
        <f t="shared" si="6"/>
        <v>V125957109</v>
      </c>
    </row>
    <row r="440" spans="1:12">
      <c r="A440" t="s">
        <v>987</v>
      </c>
      <c r="B440" t="s">
        <v>988</v>
      </c>
      <c r="C440" t="s">
        <v>988</v>
      </c>
      <c r="D440" t="e">
        <f>+VLOOKUP(A440,Tabla3[],18,0)</f>
        <v>#N/A</v>
      </c>
      <c r="E440" t="e">
        <f>+VLOOKUP(A440,Tabla3[],7,0)</f>
        <v>#N/A</v>
      </c>
      <c r="I440" t="s">
        <v>19</v>
      </c>
      <c r="J440">
        <v>0</v>
      </c>
      <c r="L440" t="str">
        <f t="shared" si="6"/>
        <v>V118194566</v>
      </c>
    </row>
    <row r="441" spans="1:12">
      <c r="A441" t="s">
        <v>989</v>
      </c>
      <c r="B441" t="s">
        <v>990</v>
      </c>
      <c r="C441" t="s">
        <v>6162</v>
      </c>
      <c r="D441" t="e">
        <f>+VLOOKUP(A441,Tabla3[],18,0)</f>
        <v>#N/A</v>
      </c>
      <c r="E441" t="e">
        <f>+VLOOKUP(A441,Tabla3[],7,0)</f>
        <v>#N/A</v>
      </c>
      <c r="I441" t="s">
        <v>19</v>
      </c>
      <c r="J441">
        <v>0</v>
      </c>
      <c r="L441" t="str">
        <f t="shared" si="6"/>
        <v>V185579251</v>
      </c>
    </row>
    <row r="442" spans="1:12">
      <c r="A442" t="s">
        <v>991</v>
      </c>
      <c r="B442" t="s">
        <v>992</v>
      </c>
      <c r="C442" t="s">
        <v>6163</v>
      </c>
      <c r="D442" t="e">
        <f>+VLOOKUP(A442,Tabla3[],18,0)</f>
        <v>#N/A</v>
      </c>
      <c r="E442" t="e">
        <f>+VLOOKUP(A442,Tabla3[],7,0)</f>
        <v>#N/A</v>
      </c>
      <c r="I442" t="s">
        <v>19</v>
      </c>
      <c r="J442">
        <v>0</v>
      </c>
      <c r="L442" t="str">
        <f t="shared" si="6"/>
        <v>V185362457</v>
      </c>
    </row>
    <row r="443" spans="1:12">
      <c r="A443" t="s">
        <v>993</v>
      </c>
      <c r="B443" t="s">
        <v>994</v>
      </c>
      <c r="C443" t="s">
        <v>6164</v>
      </c>
      <c r="D443" t="e">
        <f>+VLOOKUP(A443,Tabla3[],18,0)</f>
        <v>#N/A</v>
      </c>
      <c r="E443" t="e">
        <f>+VLOOKUP(A443,Tabla3[],7,0)</f>
        <v>#N/A</v>
      </c>
      <c r="I443" t="s">
        <v>19</v>
      </c>
      <c r="J443">
        <v>0</v>
      </c>
      <c r="L443" t="str">
        <f t="shared" si="6"/>
        <v>V058842130</v>
      </c>
    </row>
    <row r="444" spans="1:12">
      <c r="A444" t="s">
        <v>995</v>
      </c>
      <c r="B444" t="s">
        <v>996</v>
      </c>
      <c r="C444" t="s">
        <v>6395</v>
      </c>
      <c r="D444" t="str">
        <f>+VLOOKUP(A444,Tabla3[],18,0)</f>
        <v>SUPERMERCADOS INDEPENDIENTES</v>
      </c>
      <c r="E444" t="str">
        <f>+VLOOKUP(A444,Tabla3[],7,0)</f>
        <v>MIRANDA</v>
      </c>
      <c r="F444" s="16">
        <v>58</v>
      </c>
      <c r="G444" s="16">
        <v>54022</v>
      </c>
      <c r="I444" t="s">
        <v>65</v>
      </c>
      <c r="J444" t="s">
        <v>61</v>
      </c>
      <c r="L444" t="str">
        <f t="shared" si="6"/>
        <v>J306322752</v>
      </c>
    </row>
    <row r="445" spans="1:12">
      <c r="A445" t="s">
        <v>997</v>
      </c>
      <c r="B445" t="s">
        <v>998</v>
      </c>
      <c r="C445" t="s">
        <v>6165</v>
      </c>
      <c r="D445" t="e">
        <f>+VLOOKUP(A445,Tabla3[],18,0)</f>
        <v>#N/A</v>
      </c>
      <c r="E445" t="e">
        <f>+VLOOKUP(A445,Tabla3[],7,0)</f>
        <v>#N/A</v>
      </c>
      <c r="F445" s="16">
        <v>95</v>
      </c>
      <c r="G445" s="16">
        <v>95003</v>
      </c>
      <c r="I445" t="s">
        <v>15</v>
      </c>
      <c r="J445">
        <v>0</v>
      </c>
      <c r="L445" t="str">
        <f t="shared" si="6"/>
        <v>V220268981</v>
      </c>
    </row>
    <row r="446" spans="1:12">
      <c r="A446" t="s">
        <v>999</v>
      </c>
      <c r="B446" t="s">
        <v>1000</v>
      </c>
      <c r="C446" t="s">
        <v>6166</v>
      </c>
      <c r="D446" t="e">
        <f>+VLOOKUP(A446,Tabla3[],18,0)</f>
        <v>#N/A</v>
      </c>
      <c r="E446" t="e">
        <f>+VLOOKUP(A446,Tabla3[],7,0)</f>
        <v>#N/A</v>
      </c>
      <c r="I446" t="s">
        <v>19</v>
      </c>
      <c r="J446">
        <v>0</v>
      </c>
      <c r="L446" t="str">
        <f t="shared" si="6"/>
        <v>V161164140</v>
      </c>
    </row>
    <row r="447" spans="1:12">
      <c r="A447" t="s">
        <v>1001</v>
      </c>
      <c r="B447" t="s">
        <v>1002</v>
      </c>
      <c r="C447" t="s">
        <v>1002</v>
      </c>
      <c r="D447" t="e">
        <f>+VLOOKUP(A447,Tabla3[],18,0)</f>
        <v>#N/A</v>
      </c>
      <c r="E447" t="e">
        <f>+VLOOKUP(A447,Tabla3[],7,0)</f>
        <v>#N/A</v>
      </c>
      <c r="I447" t="s">
        <v>19</v>
      </c>
      <c r="J447">
        <v>0</v>
      </c>
      <c r="L447" t="str">
        <f t="shared" si="6"/>
        <v>V201325672</v>
      </c>
    </row>
    <row r="448" spans="1:12">
      <c r="A448" t="s">
        <v>1003</v>
      </c>
      <c r="B448" t="s">
        <v>1004</v>
      </c>
      <c r="C448" t="s">
        <v>6396</v>
      </c>
      <c r="D448" t="str">
        <f>+VLOOKUP(A448,Tabla3[],18,0)</f>
        <v>DISTRIBUIDOR</v>
      </c>
      <c r="E448" t="str">
        <f>+VLOOKUP(A448,Tabla3[],7,0)</f>
        <v>MERIDA</v>
      </c>
      <c r="I448" t="s">
        <v>15</v>
      </c>
      <c r="J448" t="s">
        <v>138</v>
      </c>
      <c r="L448" t="str">
        <f t="shared" si="6"/>
        <v>J304207751</v>
      </c>
    </row>
    <row r="449" spans="1:12">
      <c r="A449" t="s">
        <v>1005</v>
      </c>
      <c r="B449" t="s">
        <v>1006</v>
      </c>
      <c r="C449" t="s">
        <v>6167</v>
      </c>
      <c r="D449" t="e">
        <f>+VLOOKUP(A449,Tabla3[],18,0)</f>
        <v>#N/A</v>
      </c>
      <c r="E449" t="e">
        <f>+VLOOKUP(A449,Tabla3[],7,0)</f>
        <v>#N/A</v>
      </c>
      <c r="I449" t="s">
        <v>19</v>
      </c>
      <c r="J449">
        <v>0</v>
      </c>
      <c r="L449" t="str">
        <f t="shared" si="6"/>
        <v>V147544053</v>
      </c>
    </row>
    <row r="450" spans="1:12">
      <c r="A450" t="s">
        <v>1007</v>
      </c>
      <c r="B450" t="s">
        <v>1008</v>
      </c>
      <c r="C450" t="s">
        <v>6397</v>
      </c>
      <c r="D450" t="str">
        <f>+VLOOKUP(A450,Tabla3[],18,0)</f>
        <v>DISTRIBUIDOR</v>
      </c>
      <c r="E450" t="str">
        <f>+VLOOKUP(A450,Tabla3[],7,0)</f>
        <v>ZULIA</v>
      </c>
      <c r="F450" s="16">
        <v>64</v>
      </c>
      <c r="G450" s="16">
        <v>64015</v>
      </c>
      <c r="I450" t="s">
        <v>25</v>
      </c>
      <c r="J450" t="s">
        <v>31</v>
      </c>
      <c r="L450" t="str">
        <f t="shared" si="6"/>
        <v>J403830339</v>
      </c>
    </row>
    <row r="451" spans="1:12">
      <c r="A451" t="s">
        <v>1009</v>
      </c>
      <c r="B451" t="s">
        <v>1010</v>
      </c>
      <c r="C451" t="s">
        <v>6168</v>
      </c>
      <c r="D451" t="e">
        <f>+VLOOKUP(A451,Tabla3[],18,0)</f>
        <v>#N/A</v>
      </c>
      <c r="E451" t="e">
        <f>+VLOOKUP(A451,Tabla3[],7,0)</f>
        <v>#N/A</v>
      </c>
      <c r="I451" t="s">
        <v>19</v>
      </c>
      <c r="J451">
        <v>0</v>
      </c>
      <c r="L451" t="str">
        <f t="shared" ref="L451:L514" si="7">+A451</f>
        <v>V237905250</v>
      </c>
    </row>
    <row r="452" spans="1:12">
      <c r="A452" t="s">
        <v>1011</v>
      </c>
      <c r="B452" t="s">
        <v>1012</v>
      </c>
      <c r="C452" t="s">
        <v>6398</v>
      </c>
      <c r="D452" t="str">
        <f>+VLOOKUP(A452,Tabla3[],18,0)</f>
        <v>DISTRIBUIDOR</v>
      </c>
      <c r="E452" t="str">
        <f>+VLOOKUP(A452,Tabla3[],7,0)</f>
        <v>ZULIA</v>
      </c>
      <c r="F452" s="16">
        <v>62</v>
      </c>
      <c r="G452" s="16">
        <v>62032</v>
      </c>
      <c r="H452">
        <v>2019</v>
      </c>
      <c r="I452" t="s">
        <v>25</v>
      </c>
      <c r="J452" t="s">
        <v>31</v>
      </c>
      <c r="L452" t="str">
        <f t="shared" si="7"/>
        <v>J402434367</v>
      </c>
    </row>
    <row r="453" spans="1:12">
      <c r="A453" t="s">
        <v>1013</v>
      </c>
      <c r="B453" t="s">
        <v>1014</v>
      </c>
      <c r="C453" t="s">
        <v>6169</v>
      </c>
      <c r="D453" t="e">
        <f>+VLOOKUP(A453,Tabla3[],18,0)</f>
        <v>#N/A</v>
      </c>
      <c r="E453" t="e">
        <f>+VLOOKUP(A453,Tabla3[],7,0)</f>
        <v>#N/A</v>
      </c>
      <c r="I453" t="s">
        <v>19</v>
      </c>
      <c r="J453">
        <v>0</v>
      </c>
      <c r="L453" t="str">
        <f t="shared" si="7"/>
        <v>V165264408</v>
      </c>
    </row>
    <row r="454" spans="1:12">
      <c r="A454" t="s">
        <v>1015</v>
      </c>
      <c r="B454" t="s">
        <v>1016</v>
      </c>
      <c r="C454" t="s">
        <v>6170</v>
      </c>
      <c r="D454" t="e">
        <f>+VLOOKUP(A454,Tabla3[],18,0)</f>
        <v>#N/A</v>
      </c>
      <c r="E454" t="e">
        <f>+VLOOKUP(A454,Tabla3[],7,0)</f>
        <v>#N/A</v>
      </c>
      <c r="I454" t="s">
        <v>19</v>
      </c>
      <c r="J454">
        <v>0</v>
      </c>
      <c r="L454" t="str">
        <f t="shared" si="7"/>
        <v>V101179407</v>
      </c>
    </row>
    <row r="455" spans="1:12">
      <c r="A455" t="s">
        <v>1017</v>
      </c>
      <c r="B455" t="s">
        <v>1018</v>
      </c>
      <c r="C455" t="s">
        <v>6399</v>
      </c>
      <c r="D455" t="str">
        <f>+VLOOKUP(A455,Tabla3[],18,0)</f>
        <v>DISTRIBUIDOR</v>
      </c>
      <c r="E455" t="str">
        <f>+VLOOKUP(A455,Tabla3[],7,0)</f>
        <v>MIRANDA</v>
      </c>
      <c r="F455" s="16">
        <v>51</v>
      </c>
      <c r="G455" s="16">
        <v>51011</v>
      </c>
      <c r="I455" t="s">
        <v>25</v>
      </c>
      <c r="J455" t="s">
        <v>61</v>
      </c>
      <c r="L455" t="str">
        <f t="shared" si="7"/>
        <v>J304700458</v>
      </c>
    </row>
    <row r="456" spans="1:12">
      <c r="A456" t="s">
        <v>1019</v>
      </c>
      <c r="B456" t="s">
        <v>1020</v>
      </c>
      <c r="C456" t="s">
        <v>6400</v>
      </c>
      <c r="D456" t="str">
        <f>+VLOOKUP(A456,Tabla3[],18,0)</f>
        <v>DROGUERIAS</v>
      </c>
      <c r="E456" t="str">
        <f>+VLOOKUP(A456,Tabla3[],7,0)</f>
        <v>LARA</v>
      </c>
      <c r="F456" s="16">
        <v>23</v>
      </c>
      <c r="G456" s="16">
        <v>23026</v>
      </c>
      <c r="I456" t="s">
        <v>15</v>
      </c>
      <c r="J456" t="s">
        <v>216</v>
      </c>
      <c r="L456" t="str">
        <f t="shared" si="7"/>
        <v>J293639298</v>
      </c>
    </row>
    <row r="457" spans="1:12">
      <c r="A457" t="s">
        <v>1021</v>
      </c>
      <c r="B457" t="s">
        <v>1022</v>
      </c>
      <c r="C457" t="s">
        <v>35</v>
      </c>
      <c r="D457" t="str">
        <f>+VLOOKUP(A457,Tabla3[],18,0)</f>
        <v>CADENAS - FARMACIAS</v>
      </c>
      <c r="E457" t="str">
        <f>+VLOOKUP(A457,Tabla3[],7,0)</f>
        <v>YARACUY</v>
      </c>
      <c r="F457" s="16">
        <v>23</v>
      </c>
      <c r="G457" s="16">
        <v>23003</v>
      </c>
      <c r="I457" t="s">
        <v>15</v>
      </c>
      <c r="J457" t="s">
        <v>16</v>
      </c>
      <c r="L457" t="str">
        <f t="shared" si="7"/>
        <v>J299465046</v>
      </c>
    </row>
    <row r="458" spans="1:12">
      <c r="A458" t="s">
        <v>1023</v>
      </c>
      <c r="B458" t="s">
        <v>1024</v>
      </c>
      <c r="C458" t="s">
        <v>35</v>
      </c>
      <c r="D458" t="str">
        <f>+VLOOKUP(A458,Tabla3[],18,0)</f>
        <v>CADENAS - FARMACIAS</v>
      </c>
      <c r="E458" t="str">
        <f>+VLOOKUP(A458,Tabla3[],7,0)</f>
        <v>TRUJILLO</v>
      </c>
      <c r="F458" s="16">
        <v>11</v>
      </c>
      <c r="G458" s="16">
        <v>11042</v>
      </c>
      <c r="I458" t="s">
        <v>15</v>
      </c>
      <c r="J458" t="s">
        <v>138</v>
      </c>
      <c r="L458" t="str">
        <f t="shared" si="7"/>
        <v>J402619022</v>
      </c>
    </row>
    <row r="459" spans="1:12">
      <c r="A459" t="s">
        <v>1025</v>
      </c>
      <c r="B459" t="s">
        <v>1026</v>
      </c>
      <c r="C459" t="s">
        <v>6401</v>
      </c>
      <c r="D459" t="str">
        <f>+VLOOKUP(A459,Tabla3[],18,0)</f>
        <v>DROGUERIAS</v>
      </c>
      <c r="E459" t="str">
        <f>+VLOOKUP(A459,Tabla3[],7,0)</f>
        <v>MERIDA</v>
      </c>
      <c r="F459" s="16">
        <v>61</v>
      </c>
      <c r="G459" s="16">
        <v>61025</v>
      </c>
      <c r="H459">
        <v>2019</v>
      </c>
      <c r="I459" t="s">
        <v>15</v>
      </c>
      <c r="J459" t="s">
        <v>138</v>
      </c>
      <c r="L459" t="str">
        <f t="shared" si="7"/>
        <v>J408342464</v>
      </c>
    </row>
    <row r="460" spans="1:12">
      <c r="A460" t="s">
        <v>1027</v>
      </c>
      <c r="B460" t="s">
        <v>1028</v>
      </c>
      <c r="C460" t="s">
        <v>6171</v>
      </c>
      <c r="D460" t="e">
        <f>+VLOOKUP(A460,Tabla3[],18,0)</f>
        <v>#N/A</v>
      </c>
      <c r="E460" t="e">
        <f>+VLOOKUP(A460,Tabla3[],7,0)</f>
        <v>#N/A</v>
      </c>
      <c r="I460" t="s">
        <v>19</v>
      </c>
      <c r="J460">
        <v>0</v>
      </c>
      <c r="L460" t="str">
        <f t="shared" si="7"/>
        <v>V053318050</v>
      </c>
    </row>
    <row r="461" spans="1:12">
      <c r="A461" t="s">
        <v>1029</v>
      </c>
      <c r="B461" t="s">
        <v>1030</v>
      </c>
      <c r="C461" t="s">
        <v>6172</v>
      </c>
      <c r="D461" t="e">
        <f>+VLOOKUP(A461,Tabla3[],18,0)</f>
        <v>#N/A</v>
      </c>
      <c r="E461" t="e">
        <f>+VLOOKUP(A461,Tabla3[],7,0)</f>
        <v>#N/A</v>
      </c>
      <c r="I461" t="s">
        <v>19</v>
      </c>
      <c r="J461">
        <v>0</v>
      </c>
      <c r="L461" t="str">
        <f t="shared" si="7"/>
        <v>V176503145</v>
      </c>
    </row>
    <row r="462" spans="1:12">
      <c r="A462" t="s">
        <v>1031</v>
      </c>
      <c r="B462" t="s">
        <v>1032</v>
      </c>
      <c r="C462" t="s">
        <v>1032</v>
      </c>
      <c r="D462" t="str">
        <f>+VLOOKUP(A462,Tabla3[],18,0)</f>
        <v>DISTRIBUIDOR</v>
      </c>
      <c r="E462" t="str">
        <f>+VLOOKUP(A462,Tabla3[],7,0)</f>
        <v>CARABOBO</v>
      </c>
      <c r="F462" s="16">
        <v>20</v>
      </c>
      <c r="H462">
        <v>2019</v>
      </c>
      <c r="I462" t="s">
        <v>15</v>
      </c>
      <c r="J462" t="s">
        <v>16</v>
      </c>
      <c r="L462" t="str">
        <f t="shared" si="7"/>
        <v>J408617315</v>
      </c>
    </row>
    <row r="463" spans="1:12">
      <c r="A463" t="s">
        <v>1033</v>
      </c>
      <c r="B463" t="s">
        <v>1034</v>
      </c>
      <c r="C463" t="s">
        <v>6402</v>
      </c>
      <c r="D463" t="str">
        <f>+VLOOKUP(A463,Tabla3[],18,0)</f>
        <v>FARMACIAS INDEPENDIENTES</v>
      </c>
      <c r="E463" t="str">
        <f>+VLOOKUP(A463,Tabla3[],7,0)</f>
        <v>MONAGAS</v>
      </c>
      <c r="F463" s="16">
        <v>53</v>
      </c>
      <c r="G463" s="16">
        <v>53017</v>
      </c>
      <c r="I463" t="s">
        <v>15</v>
      </c>
      <c r="J463" t="s">
        <v>181</v>
      </c>
      <c r="L463" t="str">
        <f t="shared" si="7"/>
        <v>J306896970</v>
      </c>
    </row>
    <row r="464" spans="1:12">
      <c r="A464" t="s">
        <v>1035</v>
      </c>
      <c r="B464" t="s">
        <v>1036</v>
      </c>
      <c r="C464" t="s">
        <v>1036</v>
      </c>
      <c r="D464" t="e">
        <f>+VLOOKUP(A464,Tabla3[],18,0)</f>
        <v>#N/A</v>
      </c>
      <c r="E464" t="e">
        <f>+VLOOKUP(A464,Tabla3[],7,0)</f>
        <v>#N/A</v>
      </c>
      <c r="I464" t="s">
        <v>19</v>
      </c>
      <c r="J464">
        <v>0</v>
      </c>
      <c r="L464" t="str">
        <f t="shared" si="7"/>
        <v>V143850060</v>
      </c>
    </row>
    <row r="465" spans="1:12">
      <c r="A465" t="s">
        <v>1037</v>
      </c>
      <c r="B465" s="173" t="s">
        <v>1038</v>
      </c>
      <c r="C465" s="173" t="s">
        <v>6817</v>
      </c>
      <c r="D465" t="str">
        <f>+VLOOKUP(A465,Tabla3[],18,0)</f>
        <v>SUPERMERCADOS INDEPENDIENTES</v>
      </c>
      <c r="E465" t="str">
        <f>+VLOOKUP(A465,Tabla3[],7,0)</f>
        <v>CARABOBO</v>
      </c>
      <c r="F465" s="16">
        <v>20</v>
      </c>
      <c r="G465" s="16">
        <v>20062</v>
      </c>
      <c r="H465">
        <v>0</v>
      </c>
      <c r="I465" s="173" t="s">
        <v>65</v>
      </c>
      <c r="J465" t="s">
        <v>16</v>
      </c>
      <c r="L465" t="str">
        <f t="shared" si="7"/>
        <v>J411777285</v>
      </c>
    </row>
    <row r="466" spans="1:12">
      <c r="A466" t="s">
        <v>1039</v>
      </c>
      <c r="B466" t="s">
        <v>1040</v>
      </c>
      <c r="C466" t="s">
        <v>631</v>
      </c>
      <c r="D466" t="str">
        <f>+VLOOKUP(A466,Tabla3[],18,0)</f>
        <v>CADENAS - SUPERMERCADOS</v>
      </c>
      <c r="E466" t="str">
        <f>+VLOOKUP(A466,Tabla3[],7,0)</f>
        <v>TACHIRA</v>
      </c>
      <c r="F466" s="16">
        <v>22</v>
      </c>
      <c r="G466" s="16">
        <v>22017</v>
      </c>
      <c r="I466" t="s">
        <v>65</v>
      </c>
      <c r="J466" t="s">
        <v>138</v>
      </c>
      <c r="L466" t="str">
        <f t="shared" si="7"/>
        <v>J293514002</v>
      </c>
    </row>
    <row r="467" spans="1:12">
      <c r="A467" t="s">
        <v>1041</v>
      </c>
      <c r="B467" t="s">
        <v>1042</v>
      </c>
      <c r="C467" t="s">
        <v>6403</v>
      </c>
      <c r="D467" t="str">
        <f>+VLOOKUP(A467,Tabla3[],18,0)</f>
        <v>SUPERMERCADOS INDEPENDIENTES</v>
      </c>
      <c r="E467" t="str">
        <f>+VLOOKUP(A467,Tabla3[],7,0)</f>
        <v>DISTRITO CAPITAL</v>
      </c>
      <c r="F467" s="16">
        <v>58</v>
      </c>
      <c r="G467" s="16">
        <v>50013</v>
      </c>
      <c r="I467" t="s">
        <v>206</v>
      </c>
      <c r="J467" t="s">
        <v>61</v>
      </c>
      <c r="L467" t="str">
        <f t="shared" si="7"/>
        <v>J008690480</v>
      </c>
    </row>
    <row r="468" spans="1:12">
      <c r="A468" t="s">
        <v>1043</v>
      </c>
      <c r="B468" t="s">
        <v>1044</v>
      </c>
      <c r="C468" t="s">
        <v>6173</v>
      </c>
      <c r="D468" t="e">
        <f>+VLOOKUP(A468,Tabla3[],18,0)</f>
        <v>#N/A</v>
      </c>
      <c r="E468" t="e">
        <f>+VLOOKUP(A468,Tabla3[],7,0)</f>
        <v>#N/A</v>
      </c>
      <c r="I468" t="s">
        <v>19</v>
      </c>
      <c r="J468">
        <v>0</v>
      </c>
      <c r="L468" t="str">
        <f t="shared" si="7"/>
        <v>V068556852</v>
      </c>
    </row>
    <row r="469" spans="1:12">
      <c r="A469" t="s">
        <v>1045</v>
      </c>
      <c r="B469" t="s">
        <v>1046</v>
      </c>
      <c r="C469" t="s">
        <v>6174</v>
      </c>
      <c r="D469" t="e">
        <f>+VLOOKUP(A469,Tabla3[],18,0)</f>
        <v>#N/A</v>
      </c>
      <c r="E469" t="e">
        <f>+VLOOKUP(A469,Tabla3[],7,0)</f>
        <v>#N/A</v>
      </c>
      <c r="F469" s="16">
        <v>10</v>
      </c>
      <c r="G469" s="16">
        <v>10035</v>
      </c>
      <c r="I469" t="s">
        <v>15</v>
      </c>
      <c r="J469" t="s">
        <v>61</v>
      </c>
      <c r="L469" t="str">
        <f t="shared" si="7"/>
        <v>G200112964</v>
      </c>
    </row>
    <row r="470" spans="1:12">
      <c r="A470" t="s">
        <v>1047</v>
      </c>
      <c r="B470" t="s">
        <v>1048</v>
      </c>
      <c r="C470" t="s">
        <v>1048</v>
      </c>
      <c r="D470" t="str">
        <f>+VLOOKUP(A470,Tabla3[],18,0)</f>
        <v>DISTRIBUIDOR</v>
      </c>
      <c r="E470" t="str">
        <f>+VLOOKUP(A470,Tabla3[],7,0)</f>
        <v>ANZOATEGUI</v>
      </c>
      <c r="F470" s="16">
        <v>51</v>
      </c>
      <c r="H470">
        <v>2019</v>
      </c>
      <c r="I470" t="s">
        <v>163</v>
      </c>
      <c r="J470" t="s">
        <v>181</v>
      </c>
      <c r="L470" t="str">
        <f t="shared" si="7"/>
        <v>J410086521</v>
      </c>
    </row>
    <row r="471" spans="1:12">
      <c r="A471" t="s">
        <v>1049</v>
      </c>
      <c r="B471" t="s">
        <v>1050</v>
      </c>
      <c r="C471" t="s">
        <v>636</v>
      </c>
      <c r="D471" t="str">
        <f>+VLOOKUP(A471,Tabla3[],18,0)</f>
        <v>DISTRIBUIDOR</v>
      </c>
      <c r="E471" t="str">
        <f>+VLOOKUP(A471,Tabla3[],7,0)</f>
        <v>TACHIRA</v>
      </c>
      <c r="F471" s="16">
        <v>63</v>
      </c>
      <c r="G471" s="16">
        <v>63019</v>
      </c>
      <c r="I471" t="s">
        <v>15</v>
      </c>
      <c r="J471">
        <v>0</v>
      </c>
      <c r="L471" t="str">
        <f t="shared" si="7"/>
        <v>J309817833</v>
      </c>
    </row>
    <row r="472" spans="1:12">
      <c r="A472" t="s">
        <v>1051</v>
      </c>
      <c r="B472" t="s">
        <v>1052</v>
      </c>
      <c r="C472" t="s">
        <v>636</v>
      </c>
      <c r="D472" t="e">
        <f>+VLOOKUP(A472,Tabla3[],18,0)</f>
        <v>#N/A</v>
      </c>
      <c r="E472" t="e">
        <f>+VLOOKUP(A472,Tabla3[],7,0)</f>
        <v>#N/A</v>
      </c>
      <c r="I472" t="s">
        <v>15</v>
      </c>
      <c r="J472" t="s">
        <v>16</v>
      </c>
      <c r="L472" t="str">
        <f t="shared" si="7"/>
        <v>J309810880</v>
      </c>
    </row>
    <row r="473" spans="1:12">
      <c r="A473" t="s">
        <v>1053</v>
      </c>
      <c r="B473" t="s">
        <v>1054</v>
      </c>
      <c r="C473" t="s">
        <v>636</v>
      </c>
      <c r="D473" t="str">
        <f>+VLOOKUP(A473,Tabla3[],18,0)</f>
        <v>DISTRIBUIDOR</v>
      </c>
      <c r="E473" t="str">
        <f>+VLOOKUP(A473,Tabla3[],7,0)</f>
        <v>BOLIVAR</v>
      </c>
      <c r="F473" s="16">
        <v>53</v>
      </c>
      <c r="G473" s="16">
        <v>53018</v>
      </c>
      <c r="I473" t="s">
        <v>15</v>
      </c>
      <c r="J473" t="s">
        <v>189</v>
      </c>
      <c r="L473" t="str">
        <f t="shared" si="7"/>
        <v>J310238960</v>
      </c>
    </row>
    <row r="474" spans="1:12">
      <c r="A474" t="s">
        <v>1055</v>
      </c>
      <c r="B474" t="s">
        <v>1056</v>
      </c>
      <c r="C474" t="s">
        <v>636</v>
      </c>
      <c r="D474" t="str">
        <f>+VLOOKUP(A474,Tabla3[],18,0)</f>
        <v>DISTRIBUIDOR</v>
      </c>
      <c r="E474" t="str">
        <f>+VLOOKUP(A474,Tabla3[],7,0)</f>
        <v>LARA</v>
      </c>
      <c r="F474" s="16">
        <v>62</v>
      </c>
      <c r="G474" s="16">
        <v>62009</v>
      </c>
      <c r="I474" t="s">
        <v>15</v>
      </c>
      <c r="J474" t="s">
        <v>216</v>
      </c>
      <c r="L474" t="str">
        <f t="shared" si="7"/>
        <v>J309798871</v>
      </c>
    </row>
    <row r="475" spans="1:12">
      <c r="A475" t="s">
        <v>1057</v>
      </c>
      <c r="B475" t="s">
        <v>1058</v>
      </c>
      <c r="C475" t="s">
        <v>636</v>
      </c>
      <c r="D475" t="str">
        <f>+VLOOKUP(A475,Tabla3[],18,0)</f>
        <v>DISTRIBUIDOR</v>
      </c>
      <c r="E475" t="str">
        <f>+VLOOKUP(A475,Tabla3[],7,0)</f>
        <v>ZULIA</v>
      </c>
      <c r="F475" s="16">
        <v>64</v>
      </c>
      <c r="G475" s="16">
        <v>64005</v>
      </c>
      <c r="I475" t="s">
        <v>15</v>
      </c>
      <c r="J475">
        <v>0</v>
      </c>
      <c r="L475" t="str">
        <f t="shared" si="7"/>
        <v>J309800205</v>
      </c>
    </row>
    <row r="476" spans="1:12">
      <c r="A476" t="s">
        <v>1059</v>
      </c>
      <c r="B476" t="s">
        <v>1060</v>
      </c>
      <c r="C476" t="s">
        <v>6175</v>
      </c>
      <c r="D476" t="e">
        <f>+VLOOKUP(A476,Tabla3[],18,0)</f>
        <v>#N/A</v>
      </c>
      <c r="E476" t="e">
        <f>+VLOOKUP(A476,Tabla3[],7,0)</f>
        <v>#N/A</v>
      </c>
      <c r="F476" s="16">
        <v>96</v>
      </c>
      <c r="G476" s="16">
        <v>96003</v>
      </c>
      <c r="I476" t="s">
        <v>15</v>
      </c>
      <c r="J476">
        <v>0</v>
      </c>
      <c r="L476" t="str">
        <f t="shared" si="7"/>
        <v>J298592532</v>
      </c>
    </row>
    <row r="477" spans="1:12">
      <c r="A477" t="s">
        <v>1061</v>
      </c>
      <c r="B477" t="s">
        <v>1062</v>
      </c>
      <c r="C477" t="s">
        <v>6176</v>
      </c>
      <c r="D477" t="e">
        <f>+VLOOKUP(A477,Tabla3[],18,0)</f>
        <v>#N/A</v>
      </c>
      <c r="E477" t="e">
        <f>+VLOOKUP(A477,Tabla3[],7,0)</f>
        <v>#N/A</v>
      </c>
      <c r="I477" t="s">
        <v>19</v>
      </c>
      <c r="J477">
        <v>0</v>
      </c>
      <c r="L477" t="str">
        <f t="shared" si="7"/>
        <v>V148332599</v>
      </c>
    </row>
    <row r="478" spans="1:12">
      <c r="A478" t="s">
        <v>1063</v>
      </c>
      <c r="B478" t="s">
        <v>1064</v>
      </c>
      <c r="C478" t="s">
        <v>1064</v>
      </c>
      <c r="D478" t="e">
        <f>+VLOOKUP(A478,Tabla3[],18,0)</f>
        <v>#N/A</v>
      </c>
      <c r="E478" t="e">
        <f>+VLOOKUP(A478,Tabla3[],7,0)</f>
        <v>#N/A</v>
      </c>
      <c r="I478" t="s">
        <v>19</v>
      </c>
      <c r="J478">
        <v>0</v>
      </c>
      <c r="L478" t="str">
        <f t="shared" si="7"/>
        <v>V069251010</v>
      </c>
    </row>
    <row r="479" spans="1:12">
      <c r="A479" t="s">
        <v>1065</v>
      </c>
      <c r="B479" t="s">
        <v>1066</v>
      </c>
      <c r="C479" t="s">
        <v>1066</v>
      </c>
      <c r="D479" t="e">
        <f>+VLOOKUP(A479,Tabla3[],18,0)</f>
        <v>#N/A</v>
      </c>
      <c r="E479" t="e">
        <f>+VLOOKUP(A479,Tabla3[],7,0)</f>
        <v>#N/A</v>
      </c>
      <c r="I479" t="s">
        <v>19</v>
      </c>
      <c r="J479">
        <v>0</v>
      </c>
      <c r="L479" t="str">
        <f t="shared" si="7"/>
        <v>V124342941</v>
      </c>
    </row>
    <row r="480" spans="1:12">
      <c r="A480" t="s">
        <v>1067</v>
      </c>
      <c r="B480" t="s">
        <v>1068</v>
      </c>
      <c r="C480" t="s">
        <v>6404</v>
      </c>
      <c r="D480" t="str">
        <f>+VLOOKUP(A480,Tabla3[],18,0)</f>
        <v>DISTRIBUIDOR</v>
      </c>
      <c r="E480" t="str">
        <f>+VLOOKUP(A480,Tabla3[],7,0)</f>
        <v>ZULIA</v>
      </c>
      <c r="I480" t="s">
        <v>15</v>
      </c>
      <c r="J480" t="s">
        <v>31</v>
      </c>
      <c r="L480" t="str">
        <f t="shared" si="7"/>
        <v>J401207383</v>
      </c>
    </row>
    <row r="481" spans="1:12">
      <c r="A481" t="s">
        <v>1069</v>
      </c>
      <c r="B481" t="s">
        <v>1070</v>
      </c>
      <c r="C481" t="s">
        <v>6405</v>
      </c>
      <c r="D481" t="str">
        <f>+VLOOKUP(A481,Tabla3[],18,0)</f>
        <v>INSTITUCIONAL</v>
      </c>
      <c r="E481" t="str">
        <f>+VLOOKUP(A481,Tabla3[],7,0)</f>
        <v>ZULIA</v>
      </c>
      <c r="F481" s="16">
        <v>95</v>
      </c>
      <c r="I481" t="s">
        <v>15</v>
      </c>
      <c r="J481">
        <v>0</v>
      </c>
      <c r="L481" t="str">
        <f t="shared" si="7"/>
        <v>J406949868</v>
      </c>
    </row>
    <row r="482" spans="1:12">
      <c r="A482" t="s">
        <v>1071</v>
      </c>
      <c r="B482" t="s">
        <v>1072</v>
      </c>
      <c r="C482" t="s">
        <v>6177</v>
      </c>
      <c r="D482" t="e">
        <f>+VLOOKUP(A482,Tabla3[],18,0)</f>
        <v>#N/A</v>
      </c>
      <c r="E482" t="e">
        <f>+VLOOKUP(A482,Tabla3[],7,0)</f>
        <v>#N/A</v>
      </c>
      <c r="I482" t="s">
        <v>19</v>
      </c>
      <c r="J482">
        <v>0</v>
      </c>
      <c r="L482" t="str">
        <f t="shared" si="7"/>
        <v>V181851615</v>
      </c>
    </row>
    <row r="483" spans="1:12">
      <c r="A483" t="s">
        <v>1073</v>
      </c>
      <c r="B483" t="s">
        <v>1074</v>
      </c>
      <c r="C483" t="s">
        <v>755</v>
      </c>
      <c r="D483" t="str">
        <f>+VLOOKUP(A483,Tabla3[],18,0)</f>
        <v>FARMACIAS INDEPENDIENTES</v>
      </c>
      <c r="E483" t="str">
        <f>+VLOOKUP(A483,Tabla3[],7,0)</f>
        <v>LARA</v>
      </c>
      <c r="F483" s="16">
        <v>23</v>
      </c>
      <c r="G483" s="16">
        <v>23010</v>
      </c>
      <c r="I483" t="s">
        <v>15</v>
      </c>
      <c r="J483" t="s">
        <v>16</v>
      </c>
      <c r="L483" t="str">
        <f t="shared" si="7"/>
        <v>J309210904</v>
      </c>
    </row>
    <row r="484" spans="1:12">
      <c r="A484" t="s">
        <v>1075</v>
      </c>
      <c r="B484" t="s">
        <v>1076</v>
      </c>
      <c r="C484" t="s">
        <v>35</v>
      </c>
      <c r="D484" t="str">
        <f>+VLOOKUP(A484,Tabla3[],18,0)</f>
        <v>CADENAS - FARMACIAS</v>
      </c>
      <c r="E484" t="str">
        <f>+VLOOKUP(A484,Tabla3[],7,0)</f>
        <v>FALCON</v>
      </c>
      <c r="F484" s="16">
        <v>11</v>
      </c>
      <c r="G484" s="16">
        <v>11050</v>
      </c>
      <c r="I484" t="s">
        <v>36</v>
      </c>
      <c r="J484" t="s">
        <v>27</v>
      </c>
      <c r="L484" t="str">
        <f t="shared" si="7"/>
        <v>J313698326</v>
      </c>
    </row>
    <row r="485" spans="1:12">
      <c r="A485" t="s">
        <v>1077</v>
      </c>
      <c r="B485" t="s">
        <v>1078</v>
      </c>
      <c r="C485" t="s">
        <v>6406</v>
      </c>
      <c r="D485" t="str">
        <f>+VLOOKUP(A485,Tabla3[],18,0)</f>
        <v>DISTRIBUIDOR</v>
      </c>
      <c r="E485" t="str">
        <f>+VLOOKUP(A485,Tabla3[],7,0)</f>
        <v>ZULIA</v>
      </c>
      <c r="F485" s="16">
        <v>62</v>
      </c>
      <c r="G485" s="16">
        <v>62036</v>
      </c>
      <c r="I485" t="s">
        <v>25</v>
      </c>
      <c r="J485">
        <v>0</v>
      </c>
      <c r="L485" t="str">
        <f t="shared" si="7"/>
        <v>J408369508</v>
      </c>
    </row>
    <row r="486" spans="1:12">
      <c r="A486" t="s">
        <v>1079</v>
      </c>
      <c r="B486" t="s">
        <v>1080</v>
      </c>
      <c r="C486" t="s">
        <v>1080</v>
      </c>
      <c r="D486" t="e">
        <f>+VLOOKUP(A486,Tabla3[],18,0)</f>
        <v>#N/A</v>
      </c>
      <c r="E486" t="e">
        <f>+VLOOKUP(A486,Tabla3[],7,0)</f>
        <v>#N/A</v>
      </c>
      <c r="I486" t="s">
        <v>19</v>
      </c>
      <c r="J486">
        <v>0</v>
      </c>
      <c r="L486" t="str">
        <f t="shared" si="7"/>
        <v>V165232689</v>
      </c>
    </row>
    <row r="487" spans="1:12">
      <c r="A487" t="s">
        <v>1081</v>
      </c>
      <c r="B487" t="s">
        <v>1082</v>
      </c>
      <c r="C487" t="s">
        <v>1082</v>
      </c>
      <c r="D487" t="e">
        <f>+VLOOKUP(A487,Tabla3[],18,0)</f>
        <v>#N/A</v>
      </c>
      <c r="E487" t="e">
        <f>+VLOOKUP(A487,Tabla3[],7,0)</f>
        <v>#N/A</v>
      </c>
      <c r="I487" t="s">
        <v>19</v>
      </c>
      <c r="J487">
        <v>0</v>
      </c>
      <c r="L487" t="str">
        <f t="shared" si="7"/>
        <v>V145193644</v>
      </c>
    </row>
    <row r="488" spans="1:12">
      <c r="A488" t="s">
        <v>1083</v>
      </c>
      <c r="B488" t="s">
        <v>1084</v>
      </c>
      <c r="C488" t="s">
        <v>6407</v>
      </c>
      <c r="D488" t="str">
        <f>+VLOOKUP(A488,Tabla3[],18,0)</f>
        <v>DISTRIBUIDOR</v>
      </c>
      <c r="E488" t="str">
        <f>+VLOOKUP(A488,Tabla3[],7,0)</f>
        <v>LARA</v>
      </c>
      <c r="F488" s="16">
        <v>62</v>
      </c>
      <c r="G488" s="16">
        <v>62021</v>
      </c>
      <c r="I488" t="s">
        <v>15</v>
      </c>
      <c r="J488" t="s">
        <v>16</v>
      </c>
      <c r="L488" t="str">
        <f t="shared" si="7"/>
        <v>J302353521</v>
      </c>
    </row>
    <row r="489" spans="1:12">
      <c r="A489" t="s">
        <v>1085</v>
      </c>
      <c r="B489" t="s">
        <v>1086</v>
      </c>
      <c r="C489" t="s">
        <v>6178</v>
      </c>
      <c r="D489" t="e">
        <f>+VLOOKUP(A489,Tabla3[],18,0)</f>
        <v>#N/A</v>
      </c>
      <c r="E489" t="e">
        <f>+VLOOKUP(A489,Tabla3[],7,0)</f>
        <v>#N/A</v>
      </c>
      <c r="I489" t="s">
        <v>19</v>
      </c>
      <c r="J489">
        <v>0</v>
      </c>
      <c r="L489" t="str">
        <f t="shared" si="7"/>
        <v>V087220849</v>
      </c>
    </row>
    <row r="490" spans="1:12">
      <c r="A490" t="s">
        <v>1087</v>
      </c>
      <c r="B490" t="s">
        <v>1088</v>
      </c>
      <c r="C490" t="s">
        <v>1088</v>
      </c>
      <c r="D490" t="e">
        <f>+VLOOKUP(A490,Tabla3[],18,0)</f>
        <v>#N/A</v>
      </c>
      <c r="E490" t="e">
        <f>+VLOOKUP(A490,Tabla3[],7,0)</f>
        <v>#N/A</v>
      </c>
      <c r="I490" t="s">
        <v>19</v>
      </c>
      <c r="J490">
        <v>0</v>
      </c>
      <c r="L490" t="str">
        <f t="shared" si="7"/>
        <v>V081484453</v>
      </c>
    </row>
    <row r="491" spans="1:12">
      <c r="A491" t="s">
        <v>1089</v>
      </c>
      <c r="B491" t="s">
        <v>1090</v>
      </c>
      <c r="C491" t="s">
        <v>6179</v>
      </c>
      <c r="D491" t="e">
        <f>+VLOOKUP(A491,Tabla3[],18,0)</f>
        <v>#N/A</v>
      </c>
      <c r="E491" t="e">
        <f>+VLOOKUP(A491,Tabla3[],7,0)</f>
        <v>#N/A</v>
      </c>
      <c r="I491" t="s">
        <v>19</v>
      </c>
      <c r="J491">
        <v>0</v>
      </c>
      <c r="L491" t="str">
        <f t="shared" si="7"/>
        <v>V137508644</v>
      </c>
    </row>
    <row r="492" spans="1:12">
      <c r="A492" t="s">
        <v>1091</v>
      </c>
      <c r="B492" t="s">
        <v>1092</v>
      </c>
      <c r="C492" t="s">
        <v>6180</v>
      </c>
      <c r="D492" t="str">
        <f>+VLOOKUP(A492,Tabla3[],18,0)</f>
        <v>INSTITUCIONAL</v>
      </c>
      <c r="E492" t="str">
        <f>+VLOOKUP(A492,Tabla3[],7,0)</f>
        <v>MIRANDA</v>
      </c>
      <c r="F492" s="16">
        <v>23</v>
      </c>
      <c r="I492" t="s">
        <v>15</v>
      </c>
      <c r="J492">
        <v>0</v>
      </c>
      <c r="L492" t="str">
        <f t="shared" si="7"/>
        <v>J000338000</v>
      </c>
    </row>
    <row r="493" spans="1:12">
      <c r="A493" t="s">
        <v>1095</v>
      </c>
      <c r="B493" t="s">
        <v>1096</v>
      </c>
      <c r="C493" t="s">
        <v>6181</v>
      </c>
      <c r="D493" t="e">
        <f>+VLOOKUP(A493,Tabla3[],18,0)</f>
        <v>#N/A</v>
      </c>
      <c r="E493" t="e">
        <f>+VLOOKUP(A493,Tabla3[],7,0)</f>
        <v>#N/A</v>
      </c>
      <c r="I493" t="s">
        <v>19</v>
      </c>
      <c r="J493">
        <v>0</v>
      </c>
      <c r="L493" t="str">
        <f t="shared" si="7"/>
        <v>V243350340</v>
      </c>
    </row>
    <row r="494" spans="1:12">
      <c r="A494" t="s">
        <v>1097</v>
      </c>
      <c r="B494" t="s">
        <v>1098</v>
      </c>
      <c r="C494" t="s">
        <v>6408</v>
      </c>
      <c r="D494" t="e">
        <f>+VLOOKUP(A494,Tabla3[],18,0)</f>
        <v>#N/A</v>
      </c>
      <c r="E494" t="e">
        <f>+VLOOKUP(A494,Tabla3[],7,0)</f>
        <v>#N/A</v>
      </c>
      <c r="I494" t="s">
        <v>19</v>
      </c>
      <c r="J494">
        <v>0</v>
      </c>
      <c r="L494" t="str">
        <f t="shared" si="7"/>
        <v>V094133323</v>
      </c>
    </row>
    <row r="495" spans="1:12">
      <c r="A495" t="s">
        <v>1099</v>
      </c>
      <c r="B495" t="s">
        <v>1100</v>
      </c>
      <c r="C495" t="s">
        <v>6182</v>
      </c>
      <c r="D495" t="e">
        <f>+VLOOKUP(A495,Tabla3[],18,0)</f>
        <v>#N/A</v>
      </c>
      <c r="E495" t="e">
        <f>+VLOOKUP(A495,Tabla3[],7,0)</f>
        <v>#N/A</v>
      </c>
      <c r="I495" t="s">
        <v>473</v>
      </c>
      <c r="J495">
        <v>0</v>
      </c>
      <c r="L495" t="str">
        <f t="shared" si="7"/>
        <v>V150711319</v>
      </c>
    </row>
    <row r="496" spans="1:12">
      <c r="A496" t="s">
        <v>1101</v>
      </c>
      <c r="B496" t="s">
        <v>1102</v>
      </c>
      <c r="C496" t="s">
        <v>6409</v>
      </c>
      <c r="D496" t="str">
        <f>+VLOOKUP(A496,Tabla3[],18,0)</f>
        <v>CADENAS - PERFUMERIAS</v>
      </c>
      <c r="E496" t="str">
        <f>+VLOOKUP(A496,Tabla3[],7,0)</f>
        <v>MIRANDA</v>
      </c>
      <c r="F496" s="16">
        <v>50</v>
      </c>
      <c r="G496" s="16">
        <v>50042</v>
      </c>
      <c r="H496">
        <v>2020</v>
      </c>
      <c r="J496" t="s">
        <v>61</v>
      </c>
      <c r="L496" t="str">
        <f t="shared" si="7"/>
        <v>J308197882</v>
      </c>
    </row>
    <row r="497" spans="1:12">
      <c r="A497" t="s">
        <v>1103</v>
      </c>
      <c r="B497" t="s">
        <v>1104</v>
      </c>
      <c r="C497" t="s">
        <v>6183</v>
      </c>
      <c r="D497" t="str">
        <f>+VLOOKUP(A497,Tabla3[],18,0)</f>
        <v>DISTRIBUIDOR</v>
      </c>
      <c r="E497" t="str">
        <f>+VLOOKUP(A497,Tabla3[],7,0)</f>
        <v>LARA</v>
      </c>
      <c r="F497" s="16">
        <v>62</v>
      </c>
      <c r="G497" s="16">
        <v>62018</v>
      </c>
      <c r="I497" t="s">
        <v>15</v>
      </c>
      <c r="J497" t="s">
        <v>216</v>
      </c>
      <c r="L497" t="str">
        <f t="shared" si="7"/>
        <v>J304646968</v>
      </c>
    </row>
    <row r="498" spans="1:12">
      <c r="A498" t="s">
        <v>1105</v>
      </c>
      <c r="B498" t="s">
        <v>1106</v>
      </c>
      <c r="C498" t="s">
        <v>6184</v>
      </c>
      <c r="D498" t="e">
        <f>+VLOOKUP(A498,Tabla3[],18,0)</f>
        <v>#N/A</v>
      </c>
      <c r="E498" t="e">
        <f>+VLOOKUP(A498,Tabla3[],7,0)</f>
        <v>#N/A</v>
      </c>
      <c r="F498" s="16">
        <v>62</v>
      </c>
      <c r="G498" s="16">
        <v>62010</v>
      </c>
      <c r="I498" t="s">
        <v>15</v>
      </c>
      <c r="J498" t="s">
        <v>216</v>
      </c>
      <c r="L498" t="str">
        <f t="shared" si="7"/>
        <v>J311823867</v>
      </c>
    </row>
    <row r="499" spans="1:12">
      <c r="A499" t="s">
        <v>1107</v>
      </c>
      <c r="B499" t="s">
        <v>1108</v>
      </c>
      <c r="C499" t="s">
        <v>6184</v>
      </c>
      <c r="D499" t="e">
        <f>+VLOOKUP(A499,Tabla3[],18,0)</f>
        <v>#N/A</v>
      </c>
      <c r="E499" t="e">
        <f>+VLOOKUP(A499,Tabla3[],7,0)</f>
        <v>#N/A</v>
      </c>
      <c r="I499" t="s">
        <v>15</v>
      </c>
      <c r="J499" t="s">
        <v>216</v>
      </c>
      <c r="L499" t="str">
        <f t="shared" si="7"/>
        <v>J311824014</v>
      </c>
    </row>
    <row r="500" spans="1:12">
      <c r="A500" t="s">
        <v>1109</v>
      </c>
      <c r="B500" t="s">
        <v>1110</v>
      </c>
      <c r="C500" t="s">
        <v>6410</v>
      </c>
      <c r="D500" t="str">
        <f>+VLOOKUP(A500,Tabla3[],18,0)</f>
        <v>PERFUMERIAS INDEPENDIENTES</v>
      </c>
      <c r="E500" t="str">
        <f>+VLOOKUP(A500,Tabla3[],7,0)</f>
        <v>LARA</v>
      </c>
      <c r="F500" s="16">
        <v>23</v>
      </c>
      <c r="G500" s="16">
        <v>23013</v>
      </c>
      <c r="I500" t="s">
        <v>15</v>
      </c>
      <c r="J500" t="s">
        <v>16</v>
      </c>
      <c r="L500" t="str">
        <f t="shared" si="7"/>
        <v>J311643109</v>
      </c>
    </row>
    <row r="501" spans="1:12">
      <c r="A501" t="s">
        <v>1111</v>
      </c>
      <c r="B501" t="s">
        <v>1112</v>
      </c>
      <c r="C501" t="s">
        <v>1113</v>
      </c>
      <c r="D501" t="str">
        <f>+VLOOKUP(A501,Tabla3[],18,0)</f>
        <v>CADENAS - PERFUMERIAS</v>
      </c>
      <c r="E501" t="str">
        <f>+VLOOKUP(A501,Tabla3[],7,0)</f>
        <v>LARA</v>
      </c>
      <c r="F501" s="16">
        <v>23</v>
      </c>
      <c r="G501" s="16">
        <v>21045</v>
      </c>
      <c r="I501" t="s">
        <v>15</v>
      </c>
      <c r="J501" t="s">
        <v>114</v>
      </c>
      <c r="L501" t="str">
        <f t="shared" si="7"/>
        <v>J301992725</v>
      </c>
    </row>
    <row r="502" spans="1:12">
      <c r="A502" t="s">
        <v>1115</v>
      </c>
      <c r="B502" t="s">
        <v>1116</v>
      </c>
      <c r="C502" t="s">
        <v>1117</v>
      </c>
      <c r="D502" t="str">
        <f>+VLOOKUP(A502,Tabla3[],18,0)</f>
        <v>CADENAS - SUPERMERCADOS</v>
      </c>
      <c r="E502" t="str">
        <f>+VLOOKUP(A502,Tabla3[],7,0)</f>
        <v>MIRANDA</v>
      </c>
      <c r="F502" s="16">
        <v>57</v>
      </c>
      <c r="G502" s="16">
        <v>11045</v>
      </c>
      <c r="I502" t="s">
        <v>15</v>
      </c>
      <c r="J502" t="s">
        <v>61</v>
      </c>
      <c r="K502" t="s">
        <v>1118</v>
      </c>
      <c r="L502" t="str">
        <f t="shared" si="7"/>
        <v>J305065616</v>
      </c>
    </row>
    <row r="503" spans="1:12">
      <c r="A503" t="s">
        <v>1119</v>
      </c>
      <c r="B503" t="s">
        <v>1120</v>
      </c>
      <c r="C503" t="s">
        <v>6185</v>
      </c>
      <c r="D503" t="e">
        <f>+VLOOKUP(A503,Tabla3[],18,0)</f>
        <v>#N/A</v>
      </c>
      <c r="E503" t="e">
        <f>+VLOOKUP(A503,Tabla3[],7,0)</f>
        <v>#N/A</v>
      </c>
      <c r="F503" s="16">
        <v>95</v>
      </c>
      <c r="G503" s="16">
        <v>95004</v>
      </c>
      <c r="I503" t="s">
        <v>15</v>
      </c>
      <c r="J503">
        <v>0</v>
      </c>
      <c r="L503" t="str">
        <f t="shared" si="7"/>
        <v>J406807796</v>
      </c>
    </row>
    <row r="504" spans="1:12">
      <c r="A504" t="s">
        <v>1121</v>
      </c>
      <c r="B504" t="s">
        <v>1122</v>
      </c>
      <c r="C504" t="s">
        <v>3910</v>
      </c>
      <c r="D504" t="str">
        <f>+VLOOKUP(A504,Tabla3[],18,0)</f>
        <v>INTERCOMPAÑIA</v>
      </c>
      <c r="E504" t="str">
        <f>+VLOOKUP(A504,Tabla3[],7,0)</f>
        <v>MIRANDA</v>
      </c>
      <c r="I504" t="s">
        <v>15</v>
      </c>
      <c r="J504">
        <v>0</v>
      </c>
      <c r="L504" t="str">
        <f t="shared" si="7"/>
        <v>J000298327</v>
      </c>
    </row>
    <row r="505" spans="1:12">
      <c r="A505" t="s">
        <v>1123</v>
      </c>
      <c r="B505" t="s">
        <v>1124</v>
      </c>
      <c r="C505" t="s">
        <v>6411</v>
      </c>
      <c r="D505" t="str">
        <f>+VLOOKUP(A505,Tabla3[],18,0)</f>
        <v>EMPLEADOS</v>
      </c>
      <c r="E505" t="str">
        <f>+VLOOKUP(A505,Tabla3[],7,0)</f>
        <v>MIRANDA</v>
      </c>
      <c r="F505" s="16">
        <v>90</v>
      </c>
      <c r="G505" s="16">
        <v>900008</v>
      </c>
      <c r="H505">
        <v>2020</v>
      </c>
      <c r="I505" t="s">
        <v>19</v>
      </c>
      <c r="J505" t="s">
        <v>61</v>
      </c>
      <c r="L505" t="str">
        <f t="shared" si="7"/>
        <v>V068206150</v>
      </c>
    </row>
    <row r="506" spans="1:12">
      <c r="A506" t="s">
        <v>1125</v>
      </c>
      <c r="B506" t="s">
        <v>1126</v>
      </c>
      <c r="C506" t="s">
        <v>6186</v>
      </c>
      <c r="D506" t="e">
        <f>+VLOOKUP(A506,Tabla3[],18,0)</f>
        <v>#N/A</v>
      </c>
      <c r="E506" t="e">
        <f>+VLOOKUP(A506,Tabla3[],7,0)</f>
        <v>#N/A</v>
      </c>
      <c r="I506" t="s">
        <v>19</v>
      </c>
      <c r="J506">
        <v>0</v>
      </c>
      <c r="L506" t="str">
        <f t="shared" si="7"/>
        <v>V116042580</v>
      </c>
    </row>
    <row r="507" spans="1:12">
      <c r="A507" t="s">
        <v>1127</v>
      </c>
      <c r="B507" t="s">
        <v>1128</v>
      </c>
      <c r="C507" t="s">
        <v>6187</v>
      </c>
      <c r="D507" t="str">
        <f>+VLOOKUP(A507,Tabla3[],18,0)</f>
        <v>DISTRIBUIDOR</v>
      </c>
      <c r="E507" t="str">
        <f>+VLOOKUP(A507,Tabla3[],7,0)</f>
        <v>MIRANDA</v>
      </c>
      <c r="F507" s="16">
        <v>11</v>
      </c>
      <c r="G507" s="16">
        <v>11062</v>
      </c>
      <c r="H507">
        <v>2020</v>
      </c>
      <c r="I507" t="s">
        <v>163</v>
      </c>
      <c r="J507" t="s">
        <v>61</v>
      </c>
      <c r="L507" t="str">
        <f t="shared" si="7"/>
        <v>J413183072</v>
      </c>
    </row>
    <row r="508" spans="1:12">
      <c r="A508" t="s">
        <v>1129</v>
      </c>
      <c r="B508" t="s">
        <v>1130</v>
      </c>
      <c r="C508" t="s">
        <v>6188</v>
      </c>
      <c r="D508" t="e">
        <f>+VLOOKUP(A508,Tabla3[],18,0)</f>
        <v>#N/A</v>
      </c>
      <c r="E508" t="e">
        <f>+VLOOKUP(A508,Tabla3[],7,0)</f>
        <v>#N/A</v>
      </c>
      <c r="F508" s="16">
        <v>20</v>
      </c>
      <c r="G508" s="16">
        <v>20018</v>
      </c>
      <c r="I508" t="s">
        <v>15</v>
      </c>
      <c r="J508">
        <v>0</v>
      </c>
      <c r="L508" t="str">
        <f t="shared" si="7"/>
        <v>J306617566</v>
      </c>
    </row>
    <row r="509" spans="1:12">
      <c r="A509" t="s">
        <v>1131</v>
      </c>
      <c r="B509" t="s">
        <v>1132</v>
      </c>
      <c r="C509" t="s">
        <v>6189</v>
      </c>
      <c r="D509" t="e">
        <f>+VLOOKUP(A509,Tabla3[],18,0)</f>
        <v>#N/A</v>
      </c>
      <c r="E509" t="e">
        <f>+VLOOKUP(A509,Tabla3[],7,0)</f>
        <v>#N/A</v>
      </c>
      <c r="I509" t="s">
        <v>15</v>
      </c>
      <c r="J509">
        <v>0</v>
      </c>
      <c r="L509" t="str">
        <f t="shared" si="7"/>
        <v>J400296200</v>
      </c>
    </row>
    <row r="510" spans="1:12">
      <c r="A510" t="s">
        <v>1133</v>
      </c>
      <c r="B510" t="s">
        <v>1134</v>
      </c>
      <c r="C510" t="s">
        <v>6190</v>
      </c>
      <c r="D510" t="e">
        <f>+VLOOKUP(A510,Tabla3[],18,0)</f>
        <v>#N/A</v>
      </c>
      <c r="E510" t="e">
        <f>+VLOOKUP(A510,Tabla3[],7,0)</f>
        <v>#N/A</v>
      </c>
      <c r="I510" t="s">
        <v>19</v>
      </c>
      <c r="J510">
        <v>0</v>
      </c>
      <c r="L510" t="str">
        <f t="shared" si="7"/>
        <v>V151637546</v>
      </c>
    </row>
    <row r="511" spans="1:12">
      <c r="A511" t="s">
        <v>1135</v>
      </c>
      <c r="B511" t="s">
        <v>1136</v>
      </c>
      <c r="C511" t="s">
        <v>6191</v>
      </c>
      <c r="D511" t="str">
        <f>+VLOOKUP(A511,Tabla3[],18,0)</f>
        <v>CADENAS - SUPERMERCADOS</v>
      </c>
      <c r="E511" t="str">
        <f>+VLOOKUP(A511,Tabla3[],7,0)</f>
        <v>DISTRITO CAPITAL</v>
      </c>
      <c r="F511" s="16">
        <v>10</v>
      </c>
      <c r="G511" s="16">
        <v>10026</v>
      </c>
      <c r="I511" t="s">
        <v>25</v>
      </c>
      <c r="J511" t="s">
        <v>61</v>
      </c>
      <c r="L511" t="str">
        <f t="shared" si="7"/>
        <v>G200100249</v>
      </c>
    </row>
    <row r="512" spans="1:12">
      <c r="A512" t="s">
        <v>1137</v>
      </c>
      <c r="B512" t="s">
        <v>1138</v>
      </c>
      <c r="C512" t="s">
        <v>6412</v>
      </c>
      <c r="D512" t="str">
        <f>+VLOOKUP(A512,Tabla3[],18,0)</f>
        <v>DISTRIBUIDOR</v>
      </c>
      <c r="E512" t="str">
        <f>+VLOOKUP(A512,Tabla3[],7,0)</f>
        <v>ARAGUA</v>
      </c>
      <c r="F512" s="16">
        <v>60</v>
      </c>
      <c r="I512" t="s">
        <v>15</v>
      </c>
      <c r="J512" t="s">
        <v>16</v>
      </c>
      <c r="L512" t="str">
        <f t="shared" si="7"/>
        <v>J400979285</v>
      </c>
    </row>
    <row r="513" spans="1:12">
      <c r="A513" t="s">
        <v>1139</v>
      </c>
      <c r="B513" t="s">
        <v>1140</v>
      </c>
      <c r="C513" t="s">
        <v>6413</v>
      </c>
      <c r="D513" t="str">
        <f>+VLOOKUP(A513,Tabla3[],18,0)</f>
        <v>DISTRIBUIDOR</v>
      </c>
      <c r="E513" t="str">
        <f>+VLOOKUP(A513,Tabla3[],7,0)</f>
        <v>ZULIA</v>
      </c>
      <c r="F513" s="16">
        <v>64</v>
      </c>
      <c r="G513" s="16">
        <v>64006</v>
      </c>
      <c r="I513" t="s">
        <v>15</v>
      </c>
      <c r="J513">
        <v>0</v>
      </c>
      <c r="L513" t="str">
        <f t="shared" si="7"/>
        <v>J306876448</v>
      </c>
    </row>
    <row r="514" spans="1:12">
      <c r="A514" t="s">
        <v>1141</v>
      </c>
      <c r="B514" t="s">
        <v>1142</v>
      </c>
      <c r="C514" t="s">
        <v>6192</v>
      </c>
      <c r="D514" t="str">
        <f>+VLOOKUP(A514,Tabla3[],18,0)</f>
        <v>DISTRIBUIDOR</v>
      </c>
      <c r="E514" t="str">
        <f>+VLOOKUP(A514,Tabla3[],7,0)</f>
        <v>CARABOBO</v>
      </c>
      <c r="F514" s="16">
        <v>61</v>
      </c>
      <c r="G514" s="16">
        <v>61009</v>
      </c>
      <c r="I514" t="s">
        <v>25</v>
      </c>
      <c r="J514">
        <v>0</v>
      </c>
      <c r="L514" t="str">
        <f t="shared" si="7"/>
        <v>J405569425</v>
      </c>
    </row>
    <row r="515" spans="1:12">
      <c r="A515" t="s">
        <v>1143</v>
      </c>
      <c r="B515" t="s">
        <v>1144</v>
      </c>
      <c r="C515" t="s">
        <v>6193</v>
      </c>
      <c r="D515" t="str">
        <f>+VLOOKUP(A515,Tabla3[],18,0)</f>
        <v>INSTITUCIONAL</v>
      </c>
      <c r="E515" t="str">
        <f>+VLOOKUP(A515,Tabla3[],7,0)</f>
        <v>ARAGUA</v>
      </c>
      <c r="F515" s="16">
        <v>60</v>
      </c>
      <c r="G515" s="16">
        <v>60014</v>
      </c>
      <c r="I515" t="s">
        <v>15</v>
      </c>
      <c r="J515" t="s">
        <v>16</v>
      </c>
      <c r="L515" t="str">
        <f t="shared" ref="L515:L578" si="8">+A515</f>
        <v>J404151931</v>
      </c>
    </row>
    <row r="516" spans="1:12">
      <c r="A516" t="s">
        <v>1145</v>
      </c>
      <c r="B516" t="s">
        <v>1146</v>
      </c>
      <c r="C516" t="s">
        <v>6414</v>
      </c>
      <c r="D516" t="str">
        <f>+VLOOKUP(A516,Tabla3[],18,0)</f>
        <v>PERFUMERIAS INDEPENDIENTES</v>
      </c>
      <c r="E516" t="str">
        <f>+VLOOKUP(A516,Tabla3[],7,0)</f>
        <v>LARA</v>
      </c>
      <c r="F516" s="16">
        <v>23</v>
      </c>
      <c r="G516" s="16">
        <v>23022</v>
      </c>
      <c r="I516" t="s">
        <v>15</v>
      </c>
      <c r="J516" t="s">
        <v>16</v>
      </c>
      <c r="L516" t="str">
        <f t="shared" si="8"/>
        <v>J307757353</v>
      </c>
    </row>
    <row r="517" spans="1:12">
      <c r="A517" t="s">
        <v>1147</v>
      </c>
      <c r="B517" t="s">
        <v>1148</v>
      </c>
      <c r="C517" t="s">
        <v>6194</v>
      </c>
      <c r="D517" t="e">
        <f>+VLOOKUP(A517,Tabla3[],18,0)</f>
        <v>#N/A</v>
      </c>
      <c r="E517" t="e">
        <f>+VLOOKUP(A517,Tabla3[],7,0)</f>
        <v>#N/A</v>
      </c>
      <c r="I517" t="s">
        <v>19</v>
      </c>
      <c r="J517">
        <v>0</v>
      </c>
      <c r="L517" t="str">
        <f t="shared" si="8"/>
        <v>V112057737</v>
      </c>
    </row>
    <row r="518" spans="1:12">
      <c r="A518" t="s">
        <v>1149</v>
      </c>
      <c r="B518" t="s">
        <v>1150</v>
      </c>
      <c r="C518" t="s">
        <v>6195</v>
      </c>
      <c r="D518" t="e">
        <f>+VLOOKUP(A518,Tabla3[],18,0)</f>
        <v>#N/A</v>
      </c>
      <c r="E518" t="e">
        <f>+VLOOKUP(A518,Tabla3[],7,0)</f>
        <v>#N/A</v>
      </c>
      <c r="I518" t="s">
        <v>19</v>
      </c>
      <c r="J518">
        <v>0</v>
      </c>
      <c r="L518" t="str">
        <f t="shared" si="8"/>
        <v>V068690877</v>
      </c>
    </row>
    <row r="519" spans="1:12">
      <c r="A519" t="s">
        <v>1151</v>
      </c>
      <c r="B519" t="s">
        <v>1152</v>
      </c>
      <c r="C519" t="s">
        <v>1153</v>
      </c>
      <c r="D519" t="str">
        <f>+VLOOKUP(A519,Tabla3[],18,0)</f>
        <v>DISTRIBUIDOR</v>
      </c>
      <c r="E519" t="str">
        <f>+VLOOKUP(A519,Tabla3[],7,0)</f>
        <v>LARA</v>
      </c>
      <c r="F519" s="16">
        <v>62</v>
      </c>
      <c r="G519" s="16">
        <v>62012</v>
      </c>
      <c r="I519" t="s">
        <v>15</v>
      </c>
      <c r="J519" t="s">
        <v>16</v>
      </c>
      <c r="L519" t="str">
        <f t="shared" si="8"/>
        <v>J308949191</v>
      </c>
    </row>
    <row r="520" spans="1:12">
      <c r="A520" t="s">
        <v>1154</v>
      </c>
      <c r="B520" t="s">
        <v>1155</v>
      </c>
      <c r="C520" t="s">
        <v>6196</v>
      </c>
      <c r="D520" t="e">
        <f>+VLOOKUP(A520,Tabla3[],18,0)</f>
        <v>#N/A</v>
      </c>
      <c r="E520" t="e">
        <f>+VLOOKUP(A520,Tabla3[],7,0)</f>
        <v>#N/A</v>
      </c>
      <c r="I520" t="s">
        <v>19</v>
      </c>
      <c r="J520">
        <v>0</v>
      </c>
      <c r="L520" t="str">
        <f t="shared" si="8"/>
        <v>V165226484</v>
      </c>
    </row>
    <row r="521" spans="1:12">
      <c r="A521" t="s">
        <v>1156</v>
      </c>
      <c r="B521" t="s">
        <v>1157</v>
      </c>
      <c r="C521" t="s">
        <v>1157</v>
      </c>
      <c r="D521" t="e">
        <f>+VLOOKUP(A521,Tabla3[],18,0)</f>
        <v>#N/A</v>
      </c>
      <c r="E521" t="e">
        <f>+VLOOKUP(A521,Tabla3[],7,0)</f>
        <v>#N/A</v>
      </c>
      <c r="I521" t="s">
        <v>19</v>
      </c>
      <c r="J521">
        <v>0</v>
      </c>
      <c r="L521" t="str">
        <f t="shared" si="8"/>
        <v>V202906261</v>
      </c>
    </row>
    <row r="522" spans="1:12">
      <c r="A522" t="s">
        <v>1158</v>
      </c>
      <c r="B522" t="s">
        <v>1159</v>
      </c>
      <c r="C522" t="s">
        <v>6415</v>
      </c>
      <c r="D522" t="str">
        <f>+VLOOKUP(A522,Tabla3[],18,0)</f>
        <v>DISTRIBUIDOR</v>
      </c>
      <c r="E522" t="str">
        <f>+VLOOKUP(A522,Tabla3[],7,0)</f>
        <v>CARABOBO</v>
      </c>
      <c r="F522" s="16">
        <v>20</v>
      </c>
      <c r="G522" s="16">
        <v>0</v>
      </c>
      <c r="H522">
        <v>0</v>
      </c>
      <c r="J522" t="s">
        <v>16</v>
      </c>
      <c r="L522" t="str">
        <f t="shared" si="8"/>
        <v>J401831478</v>
      </c>
    </row>
    <row r="523" spans="1:12">
      <c r="A523" t="s">
        <v>1160</v>
      </c>
      <c r="B523" t="s">
        <v>1161</v>
      </c>
      <c r="C523" t="s">
        <v>6416</v>
      </c>
      <c r="D523" t="e">
        <f>+VLOOKUP(A523,Tabla3[],18,0)</f>
        <v>#N/A</v>
      </c>
      <c r="E523" t="e">
        <f>+VLOOKUP(A523,Tabla3[],7,0)</f>
        <v>#N/A</v>
      </c>
      <c r="F523" s="16">
        <v>96</v>
      </c>
      <c r="G523" s="16">
        <v>96004</v>
      </c>
      <c r="I523" t="s">
        <v>15</v>
      </c>
      <c r="J523">
        <v>0</v>
      </c>
      <c r="L523" t="str">
        <f t="shared" si="8"/>
        <v>J308773603</v>
      </c>
    </row>
    <row r="524" spans="1:12">
      <c r="A524" t="s">
        <v>1162</v>
      </c>
      <c r="B524" t="s">
        <v>1163</v>
      </c>
      <c r="C524" t="s">
        <v>6197</v>
      </c>
      <c r="D524" t="e">
        <f>+VLOOKUP(A524,Tabla3[],18,0)</f>
        <v>#N/A</v>
      </c>
      <c r="E524" t="e">
        <f>+VLOOKUP(A524,Tabla3[],7,0)</f>
        <v>#N/A</v>
      </c>
      <c r="F524" s="16">
        <v>95</v>
      </c>
      <c r="G524" s="16">
        <v>95010</v>
      </c>
      <c r="I524" t="s">
        <v>15</v>
      </c>
      <c r="J524">
        <v>0</v>
      </c>
      <c r="L524" t="str">
        <f t="shared" si="8"/>
        <v>J308856843</v>
      </c>
    </row>
    <row r="525" spans="1:12">
      <c r="A525" t="s">
        <v>1164</v>
      </c>
      <c r="B525" t="s">
        <v>1165</v>
      </c>
      <c r="C525" t="s">
        <v>6417</v>
      </c>
      <c r="D525" t="str">
        <f>+VLOOKUP(A525,Tabla3[],18,0)</f>
        <v>CADENAS - SUPERMERCADOS</v>
      </c>
      <c r="E525" t="str">
        <f>+VLOOKUP(A525,Tabla3[],7,0)</f>
        <v>DISTRITO CAPITAL</v>
      </c>
      <c r="F525" s="16">
        <v>11</v>
      </c>
      <c r="G525" s="16">
        <v>10027</v>
      </c>
      <c r="I525" t="s">
        <v>15</v>
      </c>
      <c r="J525" t="s">
        <v>61</v>
      </c>
      <c r="L525" t="str">
        <f t="shared" si="8"/>
        <v>J302321581</v>
      </c>
    </row>
    <row r="526" spans="1:12">
      <c r="A526" t="s">
        <v>1166</v>
      </c>
      <c r="B526" t="s">
        <v>1167</v>
      </c>
      <c r="C526" t="s">
        <v>6418</v>
      </c>
      <c r="D526" t="str">
        <f>+VLOOKUP(A526,Tabla3[],18,0)</f>
        <v>MAYORISTAS</v>
      </c>
      <c r="E526" t="str">
        <f>+VLOOKUP(A526,Tabla3[],7,0)</f>
        <v>DISTRITO CAPITAL</v>
      </c>
      <c r="F526" s="16">
        <v>58</v>
      </c>
      <c r="G526" s="16">
        <v>54019</v>
      </c>
      <c r="I526" t="s">
        <v>206</v>
      </c>
      <c r="J526" t="s">
        <v>61</v>
      </c>
      <c r="L526" t="str">
        <f t="shared" si="8"/>
        <v>J312445939</v>
      </c>
    </row>
    <row r="527" spans="1:12">
      <c r="A527" t="s">
        <v>1168</v>
      </c>
      <c r="B527" t="s">
        <v>1169</v>
      </c>
      <c r="C527" t="s">
        <v>6198</v>
      </c>
      <c r="D527" t="str">
        <f>+VLOOKUP(A527,Tabla3[],18,0)</f>
        <v>DISTRIBUIDOR</v>
      </c>
      <c r="E527" t="str">
        <f>+VLOOKUP(A527,Tabla3[],7,0)</f>
        <v>MIRANDA</v>
      </c>
      <c r="F527" s="16">
        <v>50</v>
      </c>
      <c r="G527" s="16">
        <v>50014</v>
      </c>
      <c r="I527" t="s">
        <v>25</v>
      </c>
      <c r="J527" t="s">
        <v>61</v>
      </c>
      <c r="L527" t="str">
        <f t="shared" si="8"/>
        <v>J294968805</v>
      </c>
    </row>
    <row r="528" spans="1:12">
      <c r="A528" t="s">
        <v>1170</v>
      </c>
      <c r="B528" t="s">
        <v>1171</v>
      </c>
      <c r="C528" t="s">
        <v>6419</v>
      </c>
      <c r="D528" t="str">
        <f>+VLOOKUP(A528,Tabla3[],18,0)</f>
        <v>DISTRIBUIDOR</v>
      </c>
      <c r="E528" t="str">
        <f>+VLOOKUP(A528,Tabla3[],7,0)</f>
        <v>MIRANDA</v>
      </c>
      <c r="G528" s="16">
        <v>50037</v>
      </c>
      <c r="I528" t="s">
        <v>25</v>
      </c>
      <c r="J528" t="s">
        <v>61</v>
      </c>
      <c r="L528" t="str">
        <f t="shared" si="8"/>
        <v>J312703938</v>
      </c>
    </row>
    <row r="529" spans="1:12">
      <c r="A529" t="s">
        <v>1172</v>
      </c>
      <c r="B529" t="s">
        <v>1173</v>
      </c>
      <c r="C529" t="s">
        <v>6420</v>
      </c>
      <c r="D529" t="str">
        <f>+VLOOKUP(A529,Tabla3[],18,0)</f>
        <v>DISTRIBUIDOR</v>
      </c>
      <c r="E529" t="str">
        <f>+VLOOKUP(A529,Tabla3[],7,0)</f>
        <v>TACHIRA</v>
      </c>
      <c r="F529" s="16">
        <v>63</v>
      </c>
      <c r="G529" s="16">
        <v>63020</v>
      </c>
      <c r="I529" t="s">
        <v>15</v>
      </c>
      <c r="J529">
        <v>0</v>
      </c>
      <c r="L529" t="str">
        <f t="shared" si="8"/>
        <v>J301911229</v>
      </c>
    </row>
    <row r="530" spans="1:12">
      <c r="A530" t="s">
        <v>1174</v>
      </c>
      <c r="B530" t="s">
        <v>1175</v>
      </c>
      <c r="C530" t="s">
        <v>6421</v>
      </c>
      <c r="D530" t="str">
        <f>+VLOOKUP(A530,Tabla3[],18,0)</f>
        <v>INSTITUCIONAL</v>
      </c>
      <c r="E530" t="str">
        <f>+VLOOKUP(A530,Tabla3[],7,0)</f>
        <v>MIRANDA</v>
      </c>
      <c r="F530" s="16">
        <v>95</v>
      </c>
      <c r="G530" s="16">
        <v>95011</v>
      </c>
      <c r="I530" t="s">
        <v>15</v>
      </c>
      <c r="J530">
        <v>0</v>
      </c>
      <c r="L530" t="str">
        <f t="shared" si="8"/>
        <v>J309256017</v>
      </c>
    </row>
    <row r="531" spans="1:12">
      <c r="A531" t="s">
        <v>1176</v>
      </c>
      <c r="B531" t="s">
        <v>1177</v>
      </c>
      <c r="C531" t="s">
        <v>1177</v>
      </c>
      <c r="D531" t="e">
        <f>+VLOOKUP(A531,Tabla3[],18,0)</f>
        <v>#N/A</v>
      </c>
      <c r="E531" t="e">
        <f>+VLOOKUP(A531,Tabla3[],7,0)</f>
        <v>#N/A</v>
      </c>
      <c r="I531" t="s">
        <v>19</v>
      </c>
      <c r="J531">
        <v>0</v>
      </c>
      <c r="L531" t="str">
        <f t="shared" si="8"/>
        <v>V180380139</v>
      </c>
    </row>
    <row r="532" spans="1:12">
      <c r="A532" t="s">
        <v>1178</v>
      </c>
      <c r="B532" t="s">
        <v>1179</v>
      </c>
      <c r="C532" t="s">
        <v>1179</v>
      </c>
      <c r="D532" t="str">
        <f>+VLOOKUP(A532,Tabla3[],18,0)</f>
        <v>DISTRIBUIDOR</v>
      </c>
      <c r="E532" t="str">
        <f>+VLOOKUP(A532,Tabla3[],7,0)</f>
        <v>MERIDA</v>
      </c>
      <c r="F532" s="16">
        <v>63</v>
      </c>
      <c r="G532" s="16">
        <v>63021</v>
      </c>
      <c r="I532" t="s">
        <v>15</v>
      </c>
      <c r="J532">
        <v>0</v>
      </c>
      <c r="L532" t="str">
        <f t="shared" si="8"/>
        <v>J403820104</v>
      </c>
    </row>
    <row r="533" spans="1:12">
      <c r="A533" t="s">
        <v>1180</v>
      </c>
      <c r="B533" t="s">
        <v>1181</v>
      </c>
      <c r="C533" t="s">
        <v>6199</v>
      </c>
      <c r="D533" t="e">
        <f>+VLOOKUP(A533,Tabla3[],18,0)</f>
        <v>#N/A</v>
      </c>
      <c r="E533" t="e">
        <f>+VLOOKUP(A533,Tabla3[],7,0)</f>
        <v>#N/A</v>
      </c>
      <c r="I533" t="s">
        <v>19</v>
      </c>
      <c r="J533">
        <v>0</v>
      </c>
      <c r="L533" t="str">
        <f t="shared" si="8"/>
        <v>V173886914</v>
      </c>
    </row>
    <row r="534" spans="1:12">
      <c r="A534" t="s">
        <v>1182</v>
      </c>
      <c r="B534" t="s">
        <v>1183</v>
      </c>
      <c r="C534" t="s">
        <v>6200</v>
      </c>
      <c r="D534" t="e">
        <f>+VLOOKUP(A534,Tabla3[],18,0)</f>
        <v>#N/A</v>
      </c>
      <c r="E534" t="e">
        <f>+VLOOKUP(A534,Tabla3[],7,0)</f>
        <v>#N/A</v>
      </c>
      <c r="I534" t="s">
        <v>19</v>
      </c>
      <c r="J534">
        <v>0</v>
      </c>
      <c r="L534" t="str">
        <f t="shared" si="8"/>
        <v>V194974562</v>
      </c>
    </row>
    <row r="535" spans="1:12">
      <c r="A535" t="s">
        <v>1184</v>
      </c>
      <c r="B535" t="s">
        <v>1185</v>
      </c>
      <c r="C535" t="s">
        <v>6201</v>
      </c>
      <c r="D535" t="e">
        <f>+VLOOKUP(A535,Tabla3[],18,0)</f>
        <v>#N/A</v>
      </c>
      <c r="E535" t="e">
        <f>+VLOOKUP(A535,Tabla3[],7,0)</f>
        <v>#N/A</v>
      </c>
      <c r="I535" t="s">
        <v>19</v>
      </c>
      <c r="J535">
        <v>0</v>
      </c>
      <c r="L535" t="str">
        <f t="shared" si="8"/>
        <v>V032416973</v>
      </c>
    </row>
    <row r="536" spans="1:12">
      <c r="A536" t="s">
        <v>1186</v>
      </c>
      <c r="B536" t="s">
        <v>1187</v>
      </c>
      <c r="C536" t="s">
        <v>6202</v>
      </c>
      <c r="D536" t="e">
        <f>+VLOOKUP(A536,Tabla3[],18,0)</f>
        <v>#N/A</v>
      </c>
      <c r="E536" t="e">
        <f>+VLOOKUP(A536,Tabla3[],7,0)</f>
        <v>#N/A</v>
      </c>
      <c r="I536" t="s">
        <v>19</v>
      </c>
      <c r="J536">
        <v>0</v>
      </c>
      <c r="L536" t="str">
        <f t="shared" si="8"/>
        <v>V125359724</v>
      </c>
    </row>
    <row r="537" spans="1:12">
      <c r="A537" t="s">
        <v>1188</v>
      </c>
      <c r="B537" t="s">
        <v>1189</v>
      </c>
      <c r="C537" t="s">
        <v>6203</v>
      </c>
      <c r="D537" t="e">
        <f>+VLOOKUP(A537,Tabla3[],18,0)</f>
        <v>#N/A</v>
      </c>
      <c r="E537" t="e">
        <f>+VLOOKUP(A537,Tabla3[],7,0)</f>
        <v>#N/A</v>
      </c>
      <c r="I537" t="s">
        <v>19</v>
      </c>
      <c r="J537">
        <v>0</v>
      </c>
      <c r="L537" t="str">
        <f t="shared" si="8"/>
        <v>V072172830</v>
      </c>
    </row>
    <row r="538" spans="1:12">
      <c r="A538" t="s">
        <v>1190</v>
      </c>
      <c r="B538" t="s">
        <v>1191</v>
      </c>
      <c r="C538" t="s">
        <v>6204</v>
      </c>
      <c r="D538" t="e">
        <f>+VLOOKUP(A538,Tabla3[],18,0)</f>
        <v>#N/A</v>
      </c>
      <c r="E538" t="e">
        <f>+VLOOKUP(A538,Tabla3[],7,0)</f>
        <v>#N/A</v>
      </c>
      <c r="F538" s="16">
        <v>95</v>
      </c>
      <c r="G538" s="16">
        <v>95005</v>
      </c>
      <c r="I538" t="s">
        <v>15</v>
      </c>
      <c r="J538">
        <v>0</v>
      </c>
      <c r="L538" t="str">
        <f t="shared" si="8"/>
        <v>J315940426</v>
      </c>
    </row>
    <row r="539" spans="1:12">
      <c r="A539" t="s">
        <v>1192</v>
      </c>
      <c r="B539" t="s">
        <v>1193</v>
      </c>
      <c r="C539" t="s">
        <v>520</v>
      </c>
      <c r="D539" t="str">
        <f>+VLOOKUP(A539,Tabla3[],18,0)</f>
        <v>CADENAS - FARMACIAS</v>
      </c>
      <c r="E539" t="str">
        <f>+VLOOKUP(A539,Tabla3[],7,0)</f>
        <v>MIRANDA</v>
      </c>
      <c r="F539" s="16">
        <v>11</v>
      </c>
      <c r="G539" s="16">
        <v>11046</v>
      </c>
      <c r="I539" t="s">
        <v>15</v>
      </c>
      <c r="J539" t="s">
        <v>16</v>
      </c>
      <c r="L539" t="str">
        <f t="shared" si="8"/>
        <v>J000263493</v>
      </c>
    </row>
    <row r="540" spans="1:12">
      <c r="A540" t="s">
        <v>1194</v>
      </c>
      <c r="B540" t="s">
        <v>1195</v>
      </c>
      <c r="C540" t="s">
        <v>30</v>
      </c>
      <c r="D540" t="str">
        <f>+VLOOKUP(A540,Tabla3[],18,0)</f>
        <v>DISTRIBUIDOR</v>
      </c>
      <c r="E540" t="str">
        <f>+VLOOKUP(A540,Tabla3[],7,0)</f>
        <v>LARA</v>
      </c>
      <c r="F540" s="16">
        <v>62</v>
      </c>
      <c r="G540" s="16">
        <v>62013</v>
      </c>
      <c r="I540" t="s">
        <v>15</v>
      </c>
      <c r="J540" t="s">
        <v>16</v>
      </c>
      <c r="L540" t="str">
        <f t="shared" si="8"/>
        <v>J308856371</v>
      </c>
    </row>
    <row r="541" spans="1:12">
      <c r="A541" t="s">
        <v>1196</v>
      </c>
      <c r="B541" t="s">
        <v>1197</v>
      </c>
      <c r="C541" t="s">
        <v>30</v>
      </c>
      <c r="D541" t="str">
        <f>+VLOOKUP(A541,Tabla3[],18,0)</f>
        <v>DISTRIBUIDOR</v>
      </c>
      <c r="E541" t="str">
        <f>+VLOOKUP(A541,Tabla3[],7,0)</f>
        <v>ZULIA</v>
      </c>
      <c r="F541" s="16">
        <v>64</v>
      </c>
      <c r="G541" s="16">
        <v>64007</v>
      </c>
      <c r="I541" t="s">
        <v>15</v>
      </c>
      <c r="J541">
        <v>0</v>
      </c>
      <c r="L541" t="str">
        <f t="shared" si="8"/>
        <v>J296815569</v>
      </c>
    </row>
    <row r="542" spans="1:12">
      <c r="A542" t="s">
        <v>1198</v>
      </c>
      <c r="B542" t="s">
        <v>1199</v>
      </c>
      <c r="C542" t="s">
        <v>30</v>
      </c>
      <c r="D542" t="str">
        <f>+VLOOKUP(A542,Tabla3[],18,0)</f>
        <v>DISTRIBUIDOR</v>
      </c>
      <c r="E542" t="str">
        <f>+VLOOKUP(A542,Tabla3[],7,0)</f>
        <v>MERIDA</v>
      </c>
      <c r="F542" s="16">
        <v>63</v>
      </c>
      <c r="G542" s="16">
        <v>63022</v>
      </c>
      <c r="I542" t="s">
        <v>15</v>
      </c>
      <c r="J542" t="s">
        <v>138</v>
      </c>
      <c r="L542" t="str">
        <f t="shared" si="8"/>
        <v>J297137246</v>
      </c>
    </row>
    <row r="543" spans="1:12">
      <c r="A543" t="s">
        <v>1200</v>
      </c>
      <c r="B543" t="s">
        <v>1201</v>
      </c>
      <c r="C543" t="s">
        <v>30</v>
      </c>
      <c r="D543" t="str">
        <f>+VLOOKUP(A543,Tabla3[],18,0)</f>
        <v>DISTRIBUIDOR</v>
      </c>
      <c r="E543" t="str">
        <f>+VLOOKUP(A543,Tabla3[],7,0)</f>
        <v>FALCON</v>
      </c>
      <c r="F543" s="16">
        <v>65</v>
      </c>
      <c r="G543" s="16">
        <v>65009</v>
      </c>
      <c r="I543" t="s">
        <v>15</v>
      </c>
      <c r="J543" t="s">
        <v>27</v>
      </c>
      <c r="L543" t="str">
        <f t="shared" si="8"/>
        <v>J311907718</v>
      </c>
    </row>
    <row r="544" spans="1:12">
      <c r="A544" t="s">
        <v>1202</v>
      </c>
      <c r="B544" t="s">
        <v>1203</v>
      </c>
      <c r="C544" t="s">
        <v>6422</v>
      </c>
      <c r="D544" t="str">
        <f>+VLOOKUP(A544,Tabla3[],18,0)</f>
        <v>FARMACIAS INDEPENDIENTES</v>
      </c>
      <c r="E544" t="str">
        <f>+VLOOKUP(A544,Tabla3[],7,0)</f>
        <v>MIRANDA</v>
      </c>
      <c r="F544" s="16">
        <v>58</v>
      </c>
      <c r="G544" s="16">
        <v>50015</v>
      </c>
      <c r="I544" t="s">
        <v>36</v>
      </c>
      <c r="J544" t="s">
        <v>61</v>
      </c>
      <c r="L544" t="str">
        <f t="shared" si="8"/>
        <v>J404321918</v>
      </c>
    </row>
    <row r="545" spans="1:12">
      <c r="A545" t="s">
        <v>1204</v>
      </c>
      <c r="B545" t="s">
        <v>1205</v>
      </c>
      <c r="C545" t="s">
        <v>6205</v>
      </c>
      <c r="D545" t="e">
        <f>+VLOOKUP(A545,Tabla3[],18,0)</f>
        <v>#N/A</v>
      </c>
      <c r="E545" t="e">
        <f>+VLOOKUP(A545,Tabla3[],7,0)</f>
        <v>#N/A</v>
      </c>
      <c r="F545" s="16">
        <v>96</v>
      </c>
      <c r="I545" t="s">
        <v>15</v>
      </c>
      <c r="J545">
        <v>0</v>
      </c>
      <c r="L545" t="str">
        <f t="shared" si="8"/>
        <v>J407292269</v>
      </c>
    </row>
    <row r="546" spans="1:12">
      <c r="A546" t="s">
        <v>1206</v>
      </c>
      <c r="B546" t="s">
        <v>1207</v>
      </c>
      <c r="C546" t="s">
        <v>6206</v>
      </c>
      <c r="D546" t="e">
        <f>+VLOOKUP(A546,Tabla3[],18,0)</f>
        <v>#N/A</v>
      </c>
      <c r="E546" t="e">
        <f>+VLOOKUP(A546,Tabla3[],7,0)</f>
        <v>#N/A</v>
      </c>
      <c r="F546" s="16">
        <v>22</v>
      </c>
      <c r="G546" s="16">
        <v>22301</v>
      </c>
      <c r="I546" t="s">
        <v>15</v>
      </c>
      <c r="J546">
        <v>0</v>
      </c>
      <c r="L546" t="str">
        <f t="shared" si="8"/>
        <v>J000340366</v>
      </c>
    </row>
    <row r="547" spans="1:12">
      <c r="A547" t="s">
        <v>1208</v>
      </c>
      <c r="B547" t="s">
        <v>1209</v>
      </c>
      <c r="C547" t="s">
        <v>6423</v>
      </c>
      <c r="D547" t="str">
        <f>+VLOOKUP(A547,Tabla3[],18,0)</f>
        <v>DISTRIBUIDOR</v>
      </c>
      <c r="E547" t="str">
        <f>+VLOOKUP(A547,Tabla3[],7,0)</f>
        <v>DISTRITO CAPITAL</v>
      </c>
      <c r="F547" s="16">
        <v>50</v>
      </c>
      <c r="G547" s="16">
        <v>50027</v>
      </c>
      <c r="H547">
        <v>2019</v>
      </c>
      <c r="I547" t="s">
        <v>15</v>
      </c>
      <c r="J547" t="s">
        <v>61</v>
      </c>
      <c r="L547" t="str">
        <f t="shared" si="8"/>
        <v>J403630992</v>
      </c>
    </row>
    <row r="548" spans="1:12">
      <c r="A548" t="s">
        <v>1210</v>
      </c>
      <c r="B548" t="s">
        <v>1211</v>
      </c>
      <c r="C548" t="s">
        <v>636</v>
      </c>
      <c r="D548" t="str">
        <f>+VLOOKUP(A548,Tabla3[],18,0)</f>
        <v>DISTRIBUIDOR</v>
      </c>
      <c r="E548" t="str">
        <f>+VLOOKUP(A548,Tabla3[],7,0)</f>
        <v>SUCRE</v>
      </c>
      <c r="F548" s="16">
        <v>52</v>
      </c>
      <c r="G548" s="16">
        <v>52009</v>
      </c>
      <c r="I548" t="s">
        <v>25</v>
      </c>
      <c r="J548">
        <v>0</v>
      </c>
      <c r="L548" t="str">
        <f t="shared" si="8"/>
        <v>J307010622</v>
      </c>
    </row>
    <row r="549" spans="1:12">
      <c r="A549" t="s">
        <v>1212</v>
      </c>
      <c r="B549" t="s">
        <v>1213</v>
      </c>
      <c r="C549" t="s">
        <v>636</v>
      </c>
      <c r="D549" t="str">
        <f>+VLOOKUP(A549,Tabla3[],18,0)</f>
        <v>DISTRIBUIDOR</v>
      </c>
      <c r="E549" t="str">
        <f>+VLOOKUP(A549,Tabla3[],7,0)</f>
        <v>LARA</v>
      </c>
      <c r="F549" s="16">
        <v>62</v>
      </c>
      <c r="G549" s="16">
        <v>62014</v>
      </c>
      <c r="I549" t="s">
        <v>25</v>
      </c>
      <c r="J549" t="s">
        <v>216</v>
      </c>
      <c r="L549" t="str">
        <f t="shared" si="8"/>
        <v>J304066783</v>
      </c>
    </row>
    <row r="550" spans="1:12">
      <c r="A550" t="s">
        <v>1214</v>
      </c>
      <c r="B550" t="s">
        <v>1215</v>
      </c>
      <c r="C550" t="s">
        <v>6207</v>
      </c>
      <c r="D550" t="e">
        <f>+VLOOKUP(A550,Tabla3[],18,0)</f>
        <v>#N/A</v>
      </c>
      <c r="E550" t="e">
        <f>+VLOOKUP(A550,Tabla3[],7,0)</f>
        <v>#N/A</v>
      </c>
      <c r="I550" t="s">
        <v>15</v>
      </c>
      <c r="J550">
        <v>0</v>
      </c>
      <c r="L550" t="str">
        <f t="shared" si="8"/>
        <v>J299854344</v>
      </c>
    </row>
    <row r="551" spans="1:12">
      <c r="A551" t="s">
        <v>1216</v>
      </c>
      <c r="B551" t="s">
        <v>1217</v>
      </c>
      <c r="C551" t="s">
        <v>6208</v>
      </c>
      <c r="D551" t="str">
        <f>+VLOOKUP(A551,Tabla3[],18,0)</f>
        <v>INSTITUCIONAL</v>
      </c>
      <c r="E551" t="str">
        <f>+VLOOKUP(A551,Tabla3[],7,0)</f>
        <v>MIRANDA</v>
      </c>
      <c r="F551" s="16">
        <v>51</v>
      </c>
      <c r="G551" s="16">
        <v>51013</v>
      </c>
      <c r="I551" t="s">
        <v>163</v>
      </c>
      <c r="J551">
        <v>0</v>
      </c>
      <c r="L551" t="str">
        <f t="shared" si="8"/>
        <v>J405610891</v>
      </c>
    </row>
    <row r="552" spans="1:12">
      <c r="A552" t="s">
        <v>1218</v>
      </c>
      <c r="B552" t="s">
        <v>1219</v>
      </c>
      <c r="C552" t="s">
        <v>6424</v>
      </c>
      <c r="D552" t="str">
        <f>+VLOOKUP(A552,Tabla3[],18,0)</f>
        <v>DROGUERIAS</v>
      </c>
      <c r="E552" t="str">
        <f>+VLOOKUP(A552,Tabla3[],7,0)</f>
        <v>ANZOATEGUI</v>
      </c>
      <c r="F552" s="16">
        <v>52</v>
      </c>
      <c r="H552">
        <v>2019</v>
      </c>
      <c r="I552" t="s">
        <v>163</v>
      </c>
      <c r="J552" t="s">
        <v>181</v>
      </c>
      <c r="L552" t="str">
        <f t="shared" si="8"/>
        <v>J409865266</v>
      </c>
    </row>
    <row r="553" spans="1:12">
      <c r="A553" t="s">
        <v>1220</v>
      </c>
      <c r="B553" t="s">
        <v>1221</v>
      </c>
      <c r="C553" t="s">
        <v>1221</v>
      </c>
      <c r="D553" t="e">
        <f>+VLOOKUP(A553,Tabla3[],18,0)</f>
        <v>#N/A</v>
      </c>
      <c r="E553" t="e">
        <f>+VLOOKUP(A553,Tabla3[],7,0)</f>
        <v>#N/A</v>
      </c>
      <c r="I553" t="s">
        <v>19</v>
      </c>
      <c r="J553">
        <v>0</v>
      </c>
      <c r="L553" t="str">
        <f t="shared" si="8"/>
        <v>V190649330</v>
      </c>
    </row>
    <row r="554" spans="1:12">
      <c r="A554" t="s">
        <v>1222</v>
      </c>
      <c r="B554" t="s">
        <v>1223</v>
      </c>
      <c r="C554" t="s">
        <v>6425</v>
      </c>
      <c r="D554" t="e">
        <f>+VLOOKUP(A554,Tabla3[],18,0)</f>
        <v>#N/A</v>
      </c>
      <c r="E554" t="e">
        <f>+VLOOKUP(A554,Tabla3[],7,0)</f>
        <v>#N/A</v>
      </c>
      <c r="I554" t="s">
        <v>15</v>
      </c>
      <c r="J554">
        <v>0</v>
      </c>
      <c r="L554" t="str">
        <f t="shared" si="8"/>
        <v>J298555629</v>
      </c>
    </row>
    <row r="555" spans="1:12">
      <c r="A555" t="s">
        <v>1224</v>
      </c>
      <c r="B555" t="s">
        <v>1225</v>
      </c>
      <c r="C555" t="s">
        <v>636</v>
      </c>
      <c r="D555" t="str">
        <f>+VLOOKUP(A555,Tabla3[],18,0)</f>
        <v>DISTRIBUIDOR</v>
      </c>
      <c r="E555" t="str">
        <f>+VLOOKUP(A555,Tabla3[],7,0)</f>
        <v>GUARICO</v>
      </c>
      <c r="F555" s="16">
        <v>60</v>
      </c>
      <c r="G555" s="16">
        <v>60013</v>
      </c>
      <c r="I555" t="s">
        <v>15</v>
      </c>
      <c r="J555" t="s">
        <v>1691</v>
      </c>
      <c r="L555" t="str">
        <f t="shared" si="8"/>
        <v>J401802583</v>
      </c>
    </row>
    <row r="556" spans="1:12">
      <c r="A556" t="s">
        <v>1226</v>
      </c>
      <c r="B556" t="s">
        <v>1227</v>
      </c>
      <c r="C556" t="s">
        <v>6426</v>
      </c>
      <c r="D556" t="str">
        <f>+VLOOKUP(A556,Tabla3[],18,0)</f>
        <v>DISTRIBUIDOR</v>
      </c>
      <c r="E556" t="str">
        <f>+VLOOKUP(A556,Tabla3[],7,0)</f>
        <v>ZULIA</v>
      </c>
      <c r="F556" s="16">
        <v>62</v>
      </c>
      <c r="G556" s="16">
        <v>62045</v>
      </c>
      <c r="H556">
        <v>2019</v>
      </c>
      <c r="I556" t="s">
        <v>25</v>
      </c>
      <c r="J556" t="s">
        <v>31</v>
      </c>
      <c r="L556" t="str">
        <f t="shared" si="8"/>
        <v>J412301730</v>
      </c>
    </row>
    <row r="557" spans="1:12">
      <c r="A557" t="s">
        <v>1228</v>
      </c>
      <c r="B557" t="s">
        <v>1229</v>
      </c>
      <c r="C557" t="s">
        <v>6209</v>
      </c>
      <c r="D557" t="e">
        <f>+VLOOKUP(A557,Tabla3[],18,0)</f>
        <v>#N/A</v>
      </c>
      <c r="E557" t="e">
        <f>+VLOOKUP(A557,Tabla3[],7,0)</f>
        <v>#N/A</v>
      </c>
      <c r="I557" t="s">
        <v>19</v>
      </c>
      <c r="J557">
        <v>0</v>
      </c>
      <c r="L557" t="str">
        <f t="shared" si="8"/>
        <v>V172701945</v>
      </c>
    </row>
    <row r="558" spans="1:12">
      <c r="A558" t="s">
        <v>1230</v>
      </c>
      <c r="B558" t="s">
        <v>1231</v>
      </c>
      <c r="C558" t="s">
        <v>6210</v>
      </c>
      <c r="D558" t="str">
        <f>+VLOOKUP(A558,Tabla3[],18,0)</f>
        <v>PERFUMERIAS INDEPENDIENTES</v>
      </c>
      <c r="E558" t="str">
        <f>+VLOOKUP(A558,Tabla3[],7,0)</f>
        <v>DISTRITO CAPITAL</v>
      </c>
      <c r="F558" s="16">
        <v>11</v>
      </c>
      <c r="G558" s="16">
        <v>11048</v>
      </c>
      <c r="I558" t="s">
        <v>15</v>
      </c>
      <c r="J558" t="s">
        <v>61</v>
      </c>
      <c r="L558" t="str">
        <f t="shared" si="8"/>
        <v>J406020818</v>
      </c>
    </row>
    <row r="559" spans="1:12">
      <c r="A559" t="s">
        <v>1232</v>
      </c>
      <c r="B559" t="s">
        <v>1233</v>
      </c>
      <c r="C559" t="s">
        <v>6427</v>
      </c>
      <c r="D559" t="str">
        <f>+VLOOKUP(A559,Tabla3[],18,0)</f>
        <v>SUPERMERCADOS INDEPENDIENTES</v>
      </c>
      <c r="E559" t="str">
        <f>+VLOOKUP(A559,Tabla3[],7,0)</f>
        <v>MIRANDA</v>
      </c>
      <c r="F559" s="16">
        <v>58</v>
      </c>
      <c r="G559" s="16">
        <v>54021</v>
      </c>
      <c r="I559" t="s">
        <v>15</v>
      </c>
      <c r="J559" t="s">
        <v>61</v>
      </c>
      <c r="L559" t="str">
        <f t="shared" si="8"/>
        <v>J411210056</v>
      </c>
    </row>
    <row r="560" spans="1:12">
      <c r="A560" t="s">
        <v>1234</v>
      </c>
      <c r="B560" t="s">
        <v>1235</v>
      </c>
      <c r="C560" t="s">
        <v>1236</v>
      </c>
      <c r="D560" t="str">
        <f>+VLOOKUP(A560,Tabla3[],18,0)</f>
        <v>DISTRIBUIDOR</v>
      </c>
      <c r="E560" t="str">
        <f>+VLOOKUP(A560,Tabla3[],7,0)</f>
        <v>ZULIA</v>
      </c>
      <c r="F560" s="16">
        <v>64</v>
      </c>
      <c r="G560" s="16">
        <v>64008</v>
      </c>
      <c r="I560" t="s">
        <v>25</v>
      </c>
      <c r="J560" t="s">
        <v>31</v>
      </c>
      <c r="L560" t="str">
        <f t="shared" si="8"/>
        <v>J313854816</v>
      </c>
    </row>
    <row r="561" spans="1:12">
      <c r="A561" t="s">
        <v>1237</v>
      </c>
      <c r="B561" t="s">
        <v>1238</v>
      </c>
      <c r="C561" t="s">
        <v>1236</v>
      </c>
      <c r="D561" t="str">
        <f>+VLOOKUP(A561,Tabla3[],18,0)</f>
        <v>DISTRIBUIDOR</v>
      </c>
      <c r="E561" t="str">
        <f>+VLOOKUP(A561,Tabla3[],7,0)</f>
        <v>TACHIRA</v>
      </c>
      <c r="F561" s="16">
        <v>63</v>
      </c>
      <c r="G561" s="16">
        <v>63024</v>
      </c>
      <c r="I561" t="s">
        <v>25</v>
      </c>
      <c r="J561" t="s">
        <v>138</v>
      </c>
      <c r="L561" t="str">
        <f t="shared" si="8"/>
        <v>J309994964</v>
      </c>
    </row>
    <row r="562" spans="1:12">
      <c r="A562" t="s">
        <v>1239</v>
      </c>
      <c r="B562" t="s">
        <v>1240</v>
      </c>
      <c r="C562" t="s">
        <v>6428</v>
      </c>
      <c r="D562" t="str">
        <f>+VLOOKUP(A562,Tabla3[],18,0)</f>
        <v>DISTRIBUIDOR</v>
      </c>
      <c r="E562" t="str">
        <f>+VLOOKUP(A562,Tabla3[],7,0)</f>
        <v>ZULIA</v>
      </c>
      <c r="F562" s="16">
        <v>65</v>
      </c>
      <c r="G562" s="16">
        <v>65015</v>
      </c>
      <c r="I562" t="s">
        <v>25</v>
      </c>
      <c r="J562" t="s">
        <v>31</v>
      </c>
      <c r="L562" t="str">
        <f t="shared" si="8"/>
        <v>J314423029</v>
      </c>
    </row>
    <row r="563" spans="1:12">
      <c r="A563" t="s">
        <v>1241</v>
      </c>
      <c r="B563" t="s">
        <v>1242</v>
      </c>
      <c r="C563" t="s">
        <v>6211</v>
      </c>
      <c r="D563" t="e">
        <f>+VLOOKUP(A563,Tabla3[],18,0)</f>
        <v>#N/A</v>
      </c>
      <c r="E563" t="e">
        <f>+VLOOKUP(A563,Tabla3[],7,0)</f>
        <v>#N/A</v>
      </c>
      <c r="I563" t="s">
        <v>15</v>
      </c>
      <c r="J563">
        <v>0</v>
      </c>
      <c r="L563" t="str">
        <f t="shared" si="8"/>
        <v>J070558393</v>
      </c>
    </row>
    <row r="564" spans="1:12">
      <c r="A564" t="s">
        <v>1243</v>
      </c>
      <c r="B564" t="s">
        <v>1244</v>
      </c>
      <c r="C564" t="s">
        <v>851</v>
      </c>
      <c r="D564" t="str">
        <f>+VLOOKUP(A564,Tabla3[],18,0)</f>
        <v>CADENAS - SUPERMERCADOS</v>
      </c>
      <c r="E564" t="str">
        <f>+VLOOKUP(A564,Tabla3[],7,0)</f>
        <v>ARAGUA</v>
      </c>
      <c r="F564" s="16">
        <v>20</v>
      </c>
      <c r="G564" s="16">
        <v>20042</v>
      </c>
      <c r="I564" t="s">
        <v>15</v>
      </c>
      <c r="J564" t="s">
        <v>16</v>
      </c>
      <c r="L564" t="str">
        <f t="shared" si="8"/>
        <v>J310645027</v>
      </c>
    </row>
    <row r="565" spans="1:12">
      <c r="A565" t="s">
        <v>1246</v>
      </c>
      <c r="B565" t="s">
        <v>1247</v>
      </c>
      <c r="C565" t="s">
        <v>851</v>
      </c>
      <c r="D565" t="str">
        <f>+VLOOKUP(A565,Tabla3[],18,0)</f>
        <v>CADENAS - SUPERMERCADOS</v>
      </c>
      <c r="E565" t="str">
        <f>+VLOOKUP(A565,Tabla3[],7,0)</f>
        <v>MIRANDA</v>
      </c>
      <c r="F565" s="16">
        <v>20</v>
      </c>
      <c r="G565" s="16">
        <v>20043</v>
      </c>
      <c r="I565" t="s">
        <v>15</v>
      </c>
      <c r="J565" t="s">
        <v>61</v>
      </c>
      <c r="L565" t="str">
        <f t="shared" si="8"/>
        <v>J299102695</v>
      </c>
    </row>
    <row r="566" spans="1:12">
      <c r="A566" t="s">
        <v>1248</v>
      </c>
      <c r="B566" t="s">
        <v>1249</v>
      </c>
      <c r="C566" t="s">
        <v>851</v>
      </c>
      <c r="D566" t="str">
        <f>+VLOOKUP(A566,Tabla3[],18,0)</f>
        <v>CADENAS - SUPERMERCADOS</v>
      </c>
      <c r="E566" t="str">
        <f>+VLOOKUP(A566,Tabla3[],7,0)</f>
        <v>ARAGUA</v>
      </c>
      <c r="F566" s="16">
        <v>20</v>
      </c>
      <c r="G566" s="16">
        <v>20044</v>
      </c>
      <c r="I566" t="s">
        <v>15</v>
      </c>
      <c r="J566" t="s">
        <v>16</v>
      </c>
      <c r="L566" t="str">
        <f t="shared" si="8"/>
        <v>J311665501</v>
      </c>
    </row>
    <row r="567" spans="1:12">
      <c r="A567" t="s">
        <v>1250</v>
      </c>
      <c r="B567" t="s">
        <v>1251</v>
      </c>
      <c r="C567" t="s">
        <v>851</v>
      </c>
      <c r="D567" t="str">
        <f>+VLOOKUP(A567,Tabla3[],18,0)</f>
        <v>CADENAS - SUPERMERCADOS</v>
      </c>
      <c r="E567" t="str">
        <f>+VLOOKUP(A567,Tabla3[],7,0)</f>
        <v>MIRANDA</v>
      </c>
      <c r="F567" s="16">
        <v>10</v>
      </c>
      <c r="G567" s="16">
        <v>10034</v>
      </c>
      <c r="I567" t="s">
        <v>15</v>
      </c>
      <c r="J567" t="s">
        <v>61</v>
      </c>
      <c r="L567" t="str">
        <f t="shared" si="8"/>
        <v>J312691344</v>
      </c>
    </row>
    <row r="568" spans="1:12">
      <c r="A568" t="s">
        <v>1252</v>
      </c>
      <c r="B568" t="s">
        <v>1253</v>
      </c>
      <c r="C568" t="s">
        <v>851</v>
      </c>
      <c r="D568" t="str">
        <f>+VLOOKUP(A568,Tabla3[],18,0)</f>
        <v>CADENAS - SUPERMERCADOS</v>
      </c>
      <c r="E568" t="str">
        <f>+VLOOKUP(A568,Tabla3[],7,0)</f>
        <v>ARAGUA</v>
      </c>
      <c r="F568" s="16">
        <v>20</v>
      </c>
      <c r="G568" s="16">
        <v>20046</v>
      </c>
      <c r="I568" t="s">
        <v>15</v>
      </c>
      <c r="J568" t="s">
        <v>16</v>
      </c>
      <c r="L568" t="str">
        <f t="shared" si="8"/>
        <v>J293611547</v>
      </c>
    </row>
    <row r="569" spans="1:12">
      <c r="A569" t="s">
        <v>1254</v>
      </c>
      <c r="B569" t="s">
        <v>1255</v>
      </c>
      <c r="C569" t="s">
        <v>6429</v>
      </c>
      <c r="D569" t="str">
        <f>+VLOOKUP(A569,Tabla3[],18,0)</f>
        <v>DISTRIBUIDOR</v>
      </c>
      <c r="E569" t="str">
        <f>+VLOOKUP(A569,Tabla3[],7,0)</f>
        <v>ZULIA</v>
      </c>
      <c r="F569" s="16">
        <v>62</v>
      </c>
      <c r="G569" s="16">
        <v>62044</v>
      </c>
      <c r="H569">
        <v>2019</v>
      </c>
      <c r="I569" t="s">
        <v>15</v>
      </c>
      <c r="J569" t="s">
        <v>31</v>
      </c>
      <c r="L569" t="str">
        <f t="shared" si="8"/>
        <v>J412750569</v>
      </c>
    </row>
    <row r="570" spans="1:12">
      <c r="A570" t="s">
        <v>1256</v>
      </c>
      <c r="B570" t="s">
        <v>1257</v>
      </c>
      <c r="C570" t="s">
        <v>6430</v>
      </c>
      <c r="D570" t="str">
        <f>+VLOOKUP(A570,Tabla3[],18,0)</f>
        <v>MAYORISTAS</v>
      </c>
      <c r="E570" t="str">
        <f>+VLOOKUP(A570,Tabla3[],7,0)</f>
        <v>LARA</v>
      </c>
      <c r="F570" s="16">
        <v>62</v>
      </c>
      <c r="G570" s="16">
        <v>62015</v>
      </c>
      <c r="I570" t="s">
        <v>15</v>
      </c>
      <c r="J570" t="s">
        <v>16</v>
      </c>
      <c r="L570" t="str">
        <f t="shared" si="8"/>
        <v>J294948979</v>
      </c>
    </row>
    <row r="571" spans="1:12">
      <c r="A571" t="s">
        <v>1258</v>
      </c>
      <c r="B571" t="s">
        <v>1259</v>
      </c>
      <c r="C571" t="s">
        <v>1260</v>
      </c>
      <c r="D571" t="e">
        <f>+VLOOKUP(A571,Tabla3[],18,0)</f>
        <v>#N/A</v>
      </c>
      <c r="E571" t="e">
        <f>+VLOOKUP(A571,Tabla3[],7,0)</f>
        <v>#N/A</v>
      </c>
      <c r="F571" s="16">
        <v>62</v>
      </c>
      <c r="G571" s="16">
        <v>21035</v>
      </c>
      <c r="I571" t="s">
        <v>15</v>
      </c>
      <c r="J571" s="34" t="s">
        <v>87</v>
      </c>
      <c r="L571" t="str">
        <f t="shared" si="8"/>
        <v>J296259143</v>
      </c>
    </row>
    <row r="572" spans="1:12">
      <c r="A572" t="s">
        <v>1261</v>
      </c>
      <c r="B572" t="s">
        <v>1262</v>
      </c>
      <c r="C572" t="s">
        <v>1260</v>
      </c>
      <c r="D572" t="str">
        <f>+VLOOKUP(A572,Tabla3[],18,0)</f>
        <v>CADENAS - SUPERMERCADOS</v>
      </c>
      <c r="E572" t="str">
        <f>+VLOOKUP(A572,Tabla3[],7,0)</f>
        <v>ZULIA</v>
      </c>
      <c r="F572" s="16">
        <v>62</v>
      </c>
      <c r="G572" s="16">
        <v>21022</v>
      </c>
      <c r="I572" t="s">
        <v>15</v>
      </c>
      <c r="J572" s="34" t="s">
        <v>87</v>
      </c>
      <c r="L572" t="str">
        <f t="shared" si="8"/>
        <v>J296293449</v>
      </c>
    </row>
    <row r="573" spans="1:12">
      <c r="A573" t="s">
        <v>1263</v>
      </c>
      <c r="B573" t="s">
        <v>1264</v>
      </c>
      <c r="C573" t="s">
        <v>1260</v>
      </c>
      <c r="D573" t="str">
        <f>+VLOOKUP(A573,Tabla3[],18,0)</f>
        <v>CADENAS - SUPERMERCADOS</v>
      </c>
      <c r="E573" t="str">
        <f>+VLOOKUP(A573,Tabla3[],7,0)</f>
        <v>ZULIA</v>
      </c>
      <c r="F573" s="16">
        <v>62</v>
      </c>
      <c r="G573" s="16">
        <v>21038</v>
      </c>
      <c r="I573" t="s">
        <v>15</v>
      </c>
      <c r="J573" s="34" t="s">
        <v>87</v>
      </c>
      <c r="L573" t="str">
        <f t="shared" si="8"/>
        <v>J296243719</v>
      </c>
    </row>
    <row r="574" spans="1:12">
      <c r="A574" t="s">
        <v>1265</v>
      </c>
      <c r="B574" t="s">
        <v>1266</v>
      </c>
      <c r="C574" t="s">
        <v>1260</v>
      </c>
      <c r="D574" t="str">
        <f>+VLOOKUP(A574,Tabla3[],18,0)</f>
        <v>CADENAS - SUPERMERCADOS</v>
      </c>
      <c r="E574" t="str">
        <f>+VLOOKUP(A574,Tabla3[],7,0)</f>
        <v>ZULIA</v>
      </c>
      <c r="F574" s="16">
        <v>62</v>
      </c>
      <c r="G574" s="16">
        <v>21036</v>
      </c>
      <c r="I574" t="s">
        <v>15</v>
      </c>
      <c r="J574" s="34" t="s">
        <v>87</v>
      </c>
      <c r="L574" t="str">
        <f t="shared" si="8"/>
        <v>J311840680</v>
      </c>
    </row>
    <row r="575" spans="1:12">
      <c r="A575" t="s">
        <v>1267</v>
      </c>
      <c r="B575" t="s">
        <v>1268</v>
      </c>
      <c r="C575" t="s">
        <v>1260</v>
      </c>
      <c r="D575" t="str">
        <f>+VLOOKUP(A575,Tabla3[],18,0)</f>
        <v>CADENAS - SUPERMERCADOS</v>
      </c>
      <c r="E575" t="str">
        <f>+VLOOKUP(A575,Tabla3[],7,0)</f>
        <v>ZULIA</v>
      </c>
      <c r="F575" s="16">
        <v>62</v>
      </c>
      <c r="G575" s="16">
        <v>21034</v>
      </c>
      <c r="I575" t="s">
        <v>15</v>
      </c>
      <c r="J575" s="34" t="s">
        <v>87</v>
      </c>
      <c r="L575" t="str">
        <f t="shared" si="8"/>
        <v>J311683518</v>
      </c>
    </row>
    <row r="576" spans="1:12">
      <c r="A576" t="s">
        <v>1269</v>
      </c>
      <c r="B576" t="s">
        <v>1270</v>
      </c>
      <c r="C576" t="s">
        <v>1260</v>
      </c>
      <c r="D576" t="e">
        <f>+VLOOKUP(A576,Tabla3[],18,0)</f>
        <v>#N/A</v>
      </c>
      <c r="E576" t="e">
        <f>+VLOOKUP(A576,Tabla3[],7,0)</f>
        <v>#N/A</v>
      </c>
      <c r="F576" s="16">
        <v>62</v>
      </c>
      <c r="G576" s="16">
        <v>21032</v>
      </c>
      <c r="I576" t="s">
        <v>15</v>
      </c>
      <c r="J576" s="34" t="s">
        <v>87</v>
      </c>
      <c r="L576" t="str">
        <f t="shared" si="8"/>
        <v>J307984406</v>
      </c>
    </row>
    <row r="577" spans="1:12">
      <c r="A577" t="s">
        <v>1271</v>
      </c>
      <c r="B577" t="s">
        <v>1272</v>
      </c>
      <c r="C577" t="s">
        <v>1260</v>
      </c>
      <c r="D577" t="str">
        <f>+VLOOKUP(A577,Tabla3[],18,0)</f>
        <v>CADENAS - SUPERMERCADOS</v>
      </c>
      <c r="E577" t="str">
        <f>+VLOOKUP(A577,Tabla3[],7,0)</f>
        <v>ZULIA</v>
      </c>
      <c r="F577" s="16">
        <v>62</v>
      </c>
      <c r="G577" s="16">
        <v>21037</v>
      </c>
      <c r="I577" t="s">
        <v>15</v>
      </c>
      <c r="J577" s="34" t="s">
        <v>87</v>
      </c>
      <c r="L577" t="str">
        <f t="shared" si="8"/>
        <v>J299709590</v>
      </c>
    </row>
    <row r="578" spans="1:12">
      <c r="A578" t="s">
        <v>1273</v>
      </c>
      <c r="B578" t="s">
        <v>1274</v>
      </c>
      <c r="C578" t="s">
        <v>1260</v>
      </c>
      <c r="D578" t="str">
        <f>+VLOOKUP(A578,Tabla3[],18,0)</f>
        <v>CADENAS - SUPERMERCADOS</v>
      </c>
      <c r="E578" t="str">
        <f>+VLOOKUP(A578,Tabla3[],7,0)</f>
        <v>ZULIA</v>
      </c>
      <c r="F578" s="16">
        <v>62</v>
      </c>
      <c r="G578" s="16">
        <v>21030</v>
      </c>
      <c r="I578" t="s">
        <v>15</v>
      </c>
      <c r="J578" s="34" t="s">
        <v>87</v>
      </c>
      <c r="L578" t="str">
        <f t="shared" si="8"/>
        <v>J402734298</v>
      </c>
    </row>
    <row r="579" spans="1:12">
      <c r="A579" t="s">
        <v>1275</v>
      </c>
      <c r="B579" t="s">
        <v>1276</v>
      </c>
      <c r="C579" t="s">
        <v>1260</v>
      </c>
      <c r="D579" t="str">
        <f>+VLOOKUP(A579,Tabla3[],18,0)</f>
        <v>CADENAS - SUPERMERCADOS</v>
      </c>
      <c r="E579" t="str">
        <f>+VLOOKUP(A579,Tabla3[],7,0)</f>
        <v>ZULIA</v>
      </c>
      <c r="F579" s="16">
        <v>62</v>
      </c>
      <c r="G579" s="16">
        <v>21023</v>
      </c>
      <c r="I579" t="s">
        <v>15</v>
      </c>
      <c r="J579" s="34" t="s">
        <v>87</v>
      </c>
      <c r="L579" t="str">
        <f t="shared" ref="L579:L642" si="9">+A579</f>
        <v>J313060364</v>
      </c>
    </row>
    <row r="580" spans="1:12">
      <c r="A580" t="s">
        <v>1277</v>
      </c>
      <c r="B580" t="s">
        <v>1278</v>
      </c>
      <c r="C580" t="s">
        <v>1260</v>
      </c>
      <c r="D580" t="str">
        <f>+VLOOKUP(A580,Tabla3[],18,0)</f>
        <v>CADENAS - SUPERMERCADOS</v>
      </c>
      <c r="E580" t="str">
        <f>+VLOOKUP(A580,Tabla3[],7,0)</f>
        <v>ZULIA</v>
      </c>
      <c r="F580" s="16">
        <v>62</v>
      </c>
      <c r="G580" s="16">
        <v>21031</v>
      </c>
      <c r="I580" t="s">
        <v>15</v>
      </c>
      <c r="J580" s="34" t="s">
        <v>87</v>
      </c>
      <c r="L580" t="str">
        <f t="shared" si="9"/>
        <v>J303801838</v>
      </c>
    </row>
    <row r="581" spans="1:12">
      <c r="A581" t="s">
        <v>1279</v>
      </c>
      <c r="B581" t="s">
        <v>1280</v>
      </c>
      <c r="C581" t="s">
        <v>1281</v>
      </c>
      <c r="D581" t="str">
        <f>+VLOOKUP(A581,Tabla3[],18,0)</f>
        <v>CADENAS - SUPERMERCADOS</v>
      </c>
      <c r="E581" t="str">
        <f>+VLOOKUP(A581,Tabla3[],7,0)</f>
        <v>TACHIRA</v>
      </c>
      <c r="F581" s="16">
        <v>22</v>
      </c>
      <c r="G581" s="16">
        <v>22020</v>
      </c>
      <c r="I581" t="s">
        <v>15</v>
      </c>
      <c r="J581" t="s">
        <v>138</v>
      </c>
      <c r="L581" t="str">
        <f t="shared" si="9"/>
        <v>J302545617</v>
      </c>
    </row>
    <row r="582" spans="1:12">
      <c r="A582" t="s">
        <v>1282</v>
      </c>
      <c r="B582" t="s">
        <v>1283</v>
      </c>
      <c r="C582" t="s">
        <v>649</v>
      </c>
      <c r="D582" t="str">
        <f>+VLOOKUP(A582,Tabla3[],18,0)</f>
        <v>CADENAS - SUPERMERCADOS</v>
      </c>
      <c r="E582" t="str">
        <f>+VLOOKUP(A582,Tabla3[],7,0)</f>
        <v>GUARICO</v>
      </c>
      <c r="F582" s="16">
        <v>20</v>
      </c>
      <c r="G582" s="16">
        <v>20047</v>
      </c>
      <c r="I582" t="s">
        <v>15</v>
      </c>
      <c r="J582" t="s">
        <v>1691</v>
      </c>
      <c r="L582" t="str">
        <f t="shared" si="9"/>
        <v>J307769157</v>
      </c>
    </row>
    <row r="583" spans="1:12">
      <c r="A583" t="s">
        <v>1284</v>
      </c>
      <c r="B583" t="s">
        <v>1285</v>
      </c>
      <c r="C583" t="s">
        <v>6212</v>
      </c>
      <c r="D583" t="str">
        <f>+VLOOKUP(A583,Tabla3[],18,0)</f>
        <v>SUPERMERCADOS INDEPENDIENTES</v>
      </c>
      <c r="E583" t="str">
        <f>+VLOOKUP(A583,Tabla3[],7,0)</f>
        <v>SUCRE</v>
      </c>
      <c r="F583" s="16">
        <v>52</v>
      </c>
      <c r="G583" s="16">
        <v>52018</v>
      </c>
      <c r="I583" t="s">
        <v>15</v>
      </c>
      <c r="J583">
        <v>0</v>
      </c>
      <c r="L583" t="str">
        <f t="shared" si="9"/>
        <v>J300231860</v>
      </c>
    </row>
    <row r="584" spans="1:12">
      <c r="A584" t="s">
        <v>1286</v>
      </c>
      <c r="B584" t="s">
        <v>1287</v>
      </c>
      <c r="C584" t="s">
        <v>649</v>
      </c>
      <c r="D584" t="str">
        <f>+VLOOKUP(A584,Tabla3[],18,0)</f>
        <v>CADENAS - SUPERMERCADOS</v>
      </c>
      <c r="E584" t="str">
        <f>+VLOOKUP(A584,Tabla3[],7,0)</f>
        <v>CARABOBO</v>
      </c>
      <c r="F584" s="16">
        <v>20</v>
      </c>
      <c r="G584" s="16">
        <v>20048</v>
      </c>
      <c r="I584" t="s">
        <v>15</v>
      </c>
      <c r="J584">
        <v>0</v>
      </c>
      <c r="L584" t="str">
        <f t="shared" si="9"/>
        <v>J314344455</v>
      </c>
    </row>
    <row r="585" spans="1:12">
      <c r="A585" t="s">
        <v>1288</v>
      </c>
      <c r="B585" t="s">
        <v>1289</v>
      </c>
      <c r="C585" t="s">
        <v>6213</v>
      </c>
      <c r="D585" t="e">
        <f>+VLOOKUP(A585,Tabla3[],18,0)</f>
        <v>#N/A</v>
      </c>
      <c r="E585" t="e">
        <f>+VLOOKUP(A585,Tabla3[],7,0)</f>
        <v>#N/A</v>
      </c>
      <c r="F585" s="16">
        <v>20</v>
      </c>
      <c r="G585" s="16">
        <v>20052</v>
      </c>
      <c r="I585" t="s">
        <v>15</v>
      </c>
      <c r="J585" t="s">
        <v>16</v>
      </c>
      <c r="L585" t="str">
        <f t="shared" si="9"/>
        <v>J298526815</v>
      </c>
    </row>
    <row r="586" spans="1:12">
      <c r="A586" t="s">
        <v>1290</v>
      </c>
      <c r="B586" t="s">
        <v>1291</v>
      </c>
      <c r="C586" t="s">
        <v>649</v>
      </c>
      <c r="D586" t="str">
        <f>+VLOOKUP(A586,Tabla3[],18,0)</f>
        <v>CADENAS - SUPERMERCADOS</v>
      </c>
      <c r="E586" t="str">
        <f>+VLOOKUP(A586,Tabla3[],7,0)</f>
        <v>ARAGUA</v>
      </c>
      <c r="F586" s="16">
        <v>20</v>
      </c>
      <c r="G586" s="16">
        <v>20049</v>
      </c>
      <c r="I586" t="s">
        <v>15</v>
      </c>
      <c r="J586" t="s">
        <v>16</v>
      </c>
      <c r="L586" t="str">
        <f t="shared" si="9"/>
        <v>J075259912</v>
      </c>
    </row>
    <row r="587" spans="1:12">
      <c r="A587" t="s">
        <v>1292</v>
      </c>
      <c r="B587" t="s">
        <v>1293</v>
      </c>
      <c r="C587" t="s">
        <v>649</v>
      </c>
      <c r="D587" t="str">
        <f>+VLOOKUP(A587,Tabla3[],18,0)</f>
        <v>CADENAS - SUPERMERCADOS</v>
      </c>
      <c r="E587" t="str">
        <f>+VLOOKUP(A587,Tabla3[],7,0)</f>
        <v>CARABOBO</v>
      </c>
      <c r="F587" s="16">
        <v>20</v>
      </c>
      <c r="G587" s="16">
        <v>20051</v>
      </c>
      <c r="I587" t="s">
        <v>15</v>
      </c>
      <c r="J587">
        <v>0</v>
      </c>
      <c r="L587" t="str">
        <f t="shared" si="9"/>
        <v>J305335770</v>
      </c>
    </row>
    <row r="588" spans="1:12">
      <c r="A588" t="s">
        <v>1294</v>
      </c>
      <c r="B588" t="s">
        <v>1295</v>
      </c>
      <c r="C588" t="s">
        <v>1296</v>
      </c>
      <c r="D588" t="str">
        <f>+VLOOKUP(A588,Tabla3[],18,0)</f>
        <v>CADENAS - SUPERMERCADOS</v>
      </c>
      <c r="E588" t="str">
        <f>+VLOOKUP(A588,Tabla3[],7,0)</f>
        <v>MIRANDA</v>
      </c>
      <c r="F588" s="16">
        <v>10</v>
      </c>
      <c r="G588" s="16">
        <v>10028</v>
      </c>
      <c r="I588" t="s">
        <v>15</v>
      </c>
      <c r="J588" t="s">
        <v>61</v>
      </c>
      <c r="L588" t="str">
        <f t="shared" si="9"/>
        <v>J001675523</v>
      </c>
    </row>
    <row r="589" spans="1:12">
      <c r="A589" t="s">
        <v>1297</v>
      </c>
      <c r="B589" t="s">
        <v>1298</v>
      </c>
      <c r="C589" t="s">
        <v>6431</v>
      </c>
      <c r="D589" t="str">
        <f>+VLOOKUP(A589,Tabla3[],18,0)</f>
        <v>DISTRIBUIDOR</v>
      </c>
      <c r="E589" t="str">
        <f>+VLOOKUP(A589,Tabla3[],7,0)</f>
        <v>TACHIRA</v>
      </c>
      <c r="F589" s="16">
        <v>22</v>
      </c>
      <c r="G589" s="16">
        <v>22025</v>
      </c>
      <c r="I589" t="s">
        <v>15</v>
      </c>
      <c r="J589" t="s">
        <v>138</v>
      </c>
      <c r="L589" t="str">
        <f t="shared" si="9"/>
        <v>J302788811</v>
      </c>
    </row>
    <row r="590" spans="1:12">
      <c r="A590" t="s">
        <v>1299</v>
      </c>
      <c r="B590" t="s">
        <v>1300</v>
      </c>
      <c r="C590" t="s">
        <v>302</v>
      </c>
      <c r="D590" t="str">
        <f>+VLOOKUP(A590,Tabla3[],18,0)</f>
        <v>PERFUMERIAS INDEPENDIENTES</v>
      </c>
      <c r="E590" t="str">
        <f>+VLOOKUP(A590,Tabla3[],7,0)</f>
        <v>BOLIVAR</v>
      </c>
      <c r="F590" s="16">
        <v>53</v>
      </c>
      <c r="I590" t="s">
        <v>15</v>
      </c>
      <c r="J590">
        <v>0</v>
      </c>
      <c r="L590" t="str">
        <f t="shared" si="9"/>
        <v>J409229726</v>
      </c>
    </row>
    <row r="591" spans="1:12">
      <c r="A591" t="s">
        <v>1301</v>
      </c>
      <c r="B591" t="s">
        <v>1302</v>
      </c>
      <c r="C591" t="s">
        <v>1302</v>
      </c>
      <c r="D591" t="e">
        <f>+VLOOKUP(A591,Tabla3[],18,0)</f>
        <v>#N/A</v>
      </c>
      <c r="E591" t="e">
        <f>+VLOOKUP(A591,Tabla3[],7,0)</f>
        <v>#N/A</v>
      </c>
      <c r="F591" s="16">
        <v>52</v>
      </c>
      <c r="G591" s="16">
        <v>52015</v>
      </c>
      <c r="I591" t="s">
        <v>15</v>
      </c>
      <c r="J591" t="s">
        <v>189</v>
      </c>
      <c r="L591" t="str">
        <f t="shared" si="9"/>
        <v>J403157146</v>
      </c>
    </row>
    <row r="592" spans="1:12">
      <c r="A592" t="s">
        <v>1303</v>
      </c>
      <c r="B592" t="s">
        <v>1304</v>
      </c>
      <c r="C592" t="s">
        <v>6432</v>
      </c>
      <c r="D592" t="str">
        <f>+VLOOKUP(A592,Tabla3[],18,0)</f>
        <v>INSTITUCIONAL</v>
      </c>
      <c r="E592" t="str">
        <f>+VLOOKUP(A592,Tabla3[],7,0)</f>
        <v>LARA</v>
      </c>
      <c r="F592" s="16">
        <v>95</v>
      </c>
      <c r="I592" t="s">
        <v>15</v>
      </c>
      <c r="J592" t="s">
        <v>216</v>
      </c>
      <c r="L592" t="str">
        <f t="shared" si="9"/>
        <v>J090010637</v>
      </c>
    </row>
    <row r="593" spans="1:12">
      <c r="A593" t="s">
        <v>1305</v>
      </c>
      <c r="B593" t="s">
        <v>1306</v>
      </c>
      <c r="C593" t="s">
        <v>1307</v>
      </c>
      <c r="D593" t="str">
        <f>+VLOOKUP(A593,Tabla3[],18,0)</f>
        <v>SUPERMERCADOS INDEPENDIENTES</v>
      </c>
      <c r="E593" t="str">
        <f>+VLOOKUP(A593,Tabla3[],7,0)</f>
        <v>MIRANDA</v>
      </c>
      <c r="F593" s="16">
        <v>57</v>
      </c>
      <c r="G593" s="16">
        <v>54023</v>
      </c>
      <c r="H593">
        <v>0</v>
      </c>
      <c r="J593" t="s">
        <v>61</v>
      </c>
      <c r="L593" t="str">
        <f t="shared" si="9"/>
        <v>J305921008</v>
      </c>
    </row>
    <row r="594" spans="1:12">
      <c r="A594" t="s">
        <v>1308</v>
      </c>
      <c r="B594" t="s">
        <v>1309</v>
      </c>
      <c r="C594" t="s">
        <v>1310</v>
      </c>
      <c r="D594" t="e">
        <f>+VLOOKUP(A594,Tabla3[],18,0)</f>
        <v>#N/A</v>
      </c>
      <c r="E594" t="e">
        <f>+VLOOKUP(A594,Tabla3[],7,0)</f>
        <v>#N/A</v>
      </c>
      <c r="I594" t="s">
        <v>15</v>
      </c>
      <c r="J594">
        <v>0</v>
      </c>
      <c r="L594" t="str">
        <f t="shared" si="9"/>
        <v>J305533180</v>
      </c>
    </row>
    <row r="595" spans="1:12">
      <c r="A595" t="s">
        <v>1311</v>
      </c>
      <c r="B595" t="s">
        <v>1312</v>
      </c>
      <c r="C595" t="s">
        <v>6433</v>
      </c>
      <c r="D595" t="str">
        <f>+VLOOKUP(A595,Tabla3[],18,0)</f>
        <v>CADENAS - SUPERMERCADOS</v>
      </c>
      <c r="E595" t="str">
        <f>+VLOOKUP(A595,Tabla3[],7,0)</f>
        <v>ANZOATEGUI</v>
      </c>
      <c r="F595" s="16">
        <v>51</v>
      </c>
      <c r="G595" s="16">
        <v>52011</v>
      </c>
      <c r="I595" t="s">
        <v>15</v>
      </c>
      <c r="J595" t="s">
        <v>181</v>
      </c>
      <c r="L595" t="str">
        <f t="shared" si="9"/>
        <v>J293627800</v>
      </c>
    </row>
    <row r="596" spans="1:12">
      <c r="A596" t="s">
        <v>1313</v>
      </c>
      <c r="B596" t="s">
        <v>1314</v>
      </c>
      <c r="C596" t="s">
        <v>6433</v>
      </c>
      <c r="D596" t="str">
        <f>+VLOOKUP(A596,Tabla3[],18,0)</f>
        <v>CADENAS - SUPERMERCADOS</v>
      </c>
      <c r="E596" t="str">
        <f>+VLOOKUP(A596,Tabla3[],7,0)</f>
        <v>ANZOATEGUI</v>
      </c>
      <c r="F596" s="16">
        <v>51</v>
      </c>
      <c r="G596" s="16">
        <v>52012</v>
      </c>
      <c r="I596" t="s">
        <v>15</v>
      </c>
      <c r="J596" t="s">
        <v>181</v>
      </c>
      <c r="L596" t="str">
        <f t="shared" si="9"/>
        <v>J311876103</v>
      </c>
    </row>
    <row r="597" spans="1:12">
      <c r="A597" t="s">
        <v>1315</v>
      </c>
      <c r="B597" t="s">
        <v>1316</v>
      </c>
      <c r="C597" t="s">
        <v>6214</v>
      </c>
      <c r="D597" t="e">
        <f>+VLOOKUP(A597,Tabla3[],18,0)</f>
        <v>#N/A</v>
      </c>
      <c r="E597" t="e">
        <f>+VLOOKUP(A597,Tabla3[],7,0)</f>
        <v>#N/A</v>
      </c>
      <c r="I597" t="s">
        <v>19</v>
      </c>
      <c r="J597">
        <v>0</v>
      </c>
      <c r="L597" t="str">
        <f t="shared" si="9"/>
        <v>V068665317</v>
      </c>
    </row>
    <row r="598" spans="1:12">
      <c r="A598" t="s">
        <v>1317</v>
      </c>
      <c r="B598" t="s">
        <v>1318</v>
      </c>
      <c r="C598" t="s">
        <v>1318</v>
      </c>
      <c r="D598" t="e">
        <f>+VLOOKUP(A598,Tabla3[],18,0)</f>
        <v>#N/A</v>
      </c>
      <c r="E598" t="e">
        <f>+VLOOKUP(A598,Tabla3[],7,0)</f>
        <v>#N/A</v>
      </c>
      <c r="I598" t="s">
        <v>19</v>
      </c>
      <c r="J598">
        <v>0</v>
      </c>
      <c r="L598" t="str">
        <f t="shared" si="9"/>
        <v>V177744138</v>
      </c>
    </row>
    <row r="599" spans="1:12">
      <c r="A599" t="s">
        <v>1319</v>
      </c>
      <c r="B599" t="s">
        <v>1320</v>
      </c>
      <c r="C599" t="s">
        <v>6434</v>
      </c>
      <c r="D599" t="str">
        <f>+VLOOKUP(A599,Tabla3[],18,0)</f>
        <v>ATENCION AL CLIENTE</v>
      </c>
      <c r="E599" t="str">
        <f>+VLOOKUP(A599,Tabla3[],7,0)</f>
        <v>CARABOBO</v>
      </c>
      <c r="F599" s="16">
        <v>97</v>
      </c>
      <c r="G599" s="16">
        <v>97001</v>
      </c>
      <c r="I599" t="s">
        <v>15</v>
      </c>
      <c r="J599">
        <v>0</v>
      </c>
      <c r="L599" t="str">
        <f t="shared" si="9"/>
        <v>J297833765</v>
      </c>
    </row>
    <row r="600" spans="1:12">
      <c r="A600" t="s">
        <v>1321</v>
      </c>
      <c r="B600" t="s">
        <v>1322</v>
      </c>
      <c r="C600" t="s">
        <v>6435</v>
      </c>
      <c r="D600" t="str">
        <f>+VLOOKUP(A600,Tabla3[],18,0)</f>
        <v>INSTITUCIONAL</v>
      </c>
      <c r="E600" t="str">
        <f>+VLOOKUP(A600,Tabla3[],7,0)</f>
        <v>MIRANDA</v>
      </c>
      <c r="F600" s="16">
        <v>90</v>
      </c>
      <c r="G600" s="16">
        <v>90005</v>
      </c>
      <c r="I600" t="s">
        <v>15</v>
      </c>
      <c r="J600" t="s">
        <v>61</v>
      </c>
      <c r="L600" t="str">
        <f t="shared" si="9"/>
        <v>J410686723</v>
      </c>
    </row>
    <row r="601" spans="1:12">
      <c r="A601" t="s">
        <v>1323</v>
      </c>
      <c r="B601" t="s">
        <v>1324</v>
      </c>
      <c r="C601" t="s">
        <v>6215</v>
      </c>
      <c r="D601" t="e">
        <f>+VLOOKUP(A601,Tabla3[],18,0)</f>
        <v>#N/A</v>
      </c>
      <c r="E601" t="e">
        <f>+VLOOKUP(A601,Tabla3[],7,0)</f>
        <v>#N/A</v>
      </c>
      <c r="G601" s="16">
        <v>97002</v>
      </c>
      <c r="I601" t="s">
        <v>15</v>
      </c>
      <c r="J601">
        <v>0</v>
      </c>
      <c r="L601" t="str">
        <f t="shared" si="9"/>
        <v>J294715885</v>
      </c>
    </row>
    <row r="602" spans="1:12">
      <c r="A602" t="s">
        <v>1325</v>
      </c>
      <c r="B602" t="s">
        <v>1326</v>
      </c>
      <c r="C602" t="s">
        <v>35</v>
      </c>
      <c r="D602" t="str">
        <f>+VLOOKUP(A602,Tabla3[],18,0)</f>
        <v>CADENAS - FARMACIAS</v>
      </c>
      <c r="E602" t="str">
        <f>+VLOOKUP(A602,Tabla3[],7,0)</f>
        <v>MIRANDA</v>
      </c>
      <c r="F602" s="16">
        <v>11</v>
      </c>
      <c r="G602" s="16">
        <v>11047</v>
      </c>
      <c r="I602" t="s">
        <v>36</v>
      </c>
      <c r="J602" t="s">
        <v>61</v>
      </c>
      <c r="L602" t="str">
        <f t="shared" si="9"/>
        <v>J306943838</v>
      </c>
    </row>
    <row r="603" spans="1:12">
      <c r="A603" t="s">
        <v>1327</v>
      </c>
      <c r="B603" t="s">
        <v>1328</v>
      </c>
      <c r="C603" t="s">
        <v>6436</v>
      </c>
      <c r="D603" t="str">
        <f>+VLOOKUP(A603,Tabla3[],18,0)</f>
        <v>DISTRIBUIDOR</v>
      </c>
      <c r="E603" t="str">
        <f>+VLOOKUP(A603,Tabla3[],7,0)</f>
        <v>MIRANDA</v>
      </c>
      <c r="F603" s="16">
        <v>90</v>
      </c>
      <c r="G603" s="16">
        <v>90003</v>
      </c>
      <c r="H603">
        <v>2019</v>
      </c>
      <c r="I603" t="s">
        <v>15</v>
      </c>
      <c r="J603">
        <v>0</v>
      </c>
      <c r="L603" t="str">
        <f t="shared" si="9"/>
        <v>J297602569</v>
      </c>
    </row>
    <row r="604" spans="1:12">
      <c r="A604" t="s">
        <v>1329</v>
      </c>
      <c r="B604" t="s">
        <v>1330</v>
      </c>
      <c r="C604" t="s">
        <v>1331</v>
      </c>
      <c r="D604" t="str">
        <f>+VLOOKUP(A604,Tabla3[],18,0)</f>
        <v>CADENAS - PERFUMERIAS</v>
      </c>
      <c r="E604" t="str">
        <f>+VLOOKUP(A604,Tabla3[],7,0)</f>
        <v>BOLIVAR</v>
      </c>
      <c r="F604" s="16">
        <v>53</v>
      </c>
      <c r="G604" s="16">
        <v>53019</v>
      </c>
      <c r="I604" t="s">
        <v>15</v>
      </c>
      <c r="J604" t="s">
        <v>181</v>
      </c>
      <c r="L604" t="str">
        <f t="shared" si="9"/>
        <v>J299127019</v>
      </c>
    </row>
    <row r="605" spans="1:12">
      <c r="A605" t="s">
        <v>1332</v>
      </c>
      <c r="B605" t="s">
        <v>1333</v>
      </c>
      <c r="C605" t="s">
        <v>6216</v>
      </c>
      <c r="D605" t="e">
        <f>+VLOOKUP(A605,Tabla3[],18,0)</f>
        <v>#N/A</v>
      </c>
      <c r="E605" t="e">
        <f>+VLOOKUP(A605,Tabla3[],7,0)</f>
        <v>#N/A</v>
      </c>
      <c r="I605" t="s">
        <v>19</v>
      </c>
      <c r="J605">
        <v>0</v>
      </c>
      <c r="L605" t="str">
        <f t="shared" si="9"/>
        <v>V179313398</v>
      </c>
    </row>
    <row r="606" spans="1:12">
      <c r="A606" t="s">
        <v>1334</v>
      </c>
      <c r="B606" t="s">
        <v>1335</v>
      </c>
      <c r="C606" t="s">
        <v>6217</v>
      </c>
      <c r="D606" t="e">
        <f>+VLOOKUP(A606,Tabla3[],18,0)</f>
        <v>#N/A</v>
      </c>
      <c r="E606" t="e">
        <f>+VLOOKUP(A606,Tabla3[],7,0)</f>
        <v>#N/A</v>
      </c>
      <c r="I606" t="s">
        <v>19</v>
      </c>
      <c r="J606">
        <v>0</v>
      </c>
      <c r="L606" t="str">
        <f t="shared" si="9"/>
        <v>V112255180</v>
      </c>
    </row>
    <row r="607" spans="1:12">
      <c r="A607" t="s">
        <v>1336</v>
      </c>
      <c r="B607" t="s">
        <v>1337</v>
      </c>
      <c r="C607" t="s">
        <v>6437</v>
      </c>
      <c r="D607" t="str">
        <f>+VLOOKUP(A607,Tabla3[],18,0)</f>
        <v>MAYORISTAS</v>
      </c>
      <c r="E607" t="str">
        <f>+VLOOKUP(A607,Tabla3[],7,0)</f>
        <v>TACHIRA</v>
      </c>
      <c r="G607" s="16">
        <v>69013</v>
      </c>
      <c r="I607" t="s">
        <v>15</v>
      </c>
      <c r="J607">
        <v>0</v>
      </c>
      <c r="L607" t="str">
        <f t="shared" si="9"/>
        <v>J301627105</v>
      </c>
    </row>
    <row r="608" spans="1:12">
      <c r="A608" t="s">
        <v>1338</v>
      </c>
      <c r="B608" t="s">
        <v>1339</v>
      </c>
      <c r="C608" t="s">
        <v>6438</v>
      </c>
      <c r="D608" t="str">
        <f>+VLOOKUP(A608,Tabla3[],18,0)</f>
        <v>DISTRIBUIDOR</v>
      </c>
      <c r="E608" t="str">
        <f>+VLOOKUP(A608,Tabla3[],7,0)</f>
        <v>BOLIVAR</v>
      </c>
      <c r="F608" s="16">
        <v>53</v>
      </c>
      <c r="G608" s="16">
        <v>53025</v>
      </c>
      <c r="I608" t="s">
        <v>15</v>
      </c>
      <c r="J608" t="s">
        <v>181</v>
      </c>
      <c r="L608" t="str">
        <f t="shared" si="9"/>
        <v>J317393481</v>
      </c>
    </row>
    <row r="609" spans="1:12">
      <c r="A609" t="s">
        <v>1340</v>
      </c>
      <c r="B609" t="s">
        <v>1341</v>
      </c>
      <c r="C609" t="s">
        <v>6218</v>
      </c>
      <c r="D609" t="str">
        <f>+VLOOKUP(A609,Tabla3[],18,0)</f>
        <v>DISTRIBUIDOR</v>
      </c>
      <c r="E609" t="str">
        <f>+VLOOKUP(A609,Tabla3[],7,0)</f>
        <v>ZULIA</v>
      </c>
      <c r="F609" s="16">
        <v>64</v>
      </c>
      <c r="G609" s="16">
        <v>64009</v>
      </c>
      <c r="I609" t="s">
        <v>15</v>
      </c>
      <c r="J609">
        <v>0</v>
      </c>
      <c r="L609" t="str">
        <f t="shared" si="9"/>
        <v>J310010331</v>
      </c>
    </row>
    <row r="610" spans="1:12">
      <c r="A610" t="s">
        <v>1342</v>
      </c>
      <c r="B610" t="s">
        <v>1343</v>
      </c>
      <c r="C610" t="s">
        <v>1343</v>
      </c>
      <c r="D610" t="e">
        <f>+VLOOKUP(A610,Tabla3[],18,0)</f>
        <v>#N/A</v>
      </c>
      <c r="E610" t="e">
        <f>+VLOOKUP(A610,Tabla3[],7,0)</f>
        <v>#N/A</v>
      </c>
      <c r="I610" t="s">
        <v>19</v>
      </c>
      <c r="J610">
        <v>0</v>
      </c>
      <c r="L610" t="str">
        <f t="shared" si="9"/>
        <v>V194003273</v>
      </c>
    </row>
    <row r="611" spans="1:12">
      <c r="A611" t="s">
        <v>1344</v>
      </c>
      <c r="B611" t="s">
        <v>1345</v>
      </c>
      <c r="C611" t="s">
        <v>6219</v>
      </c>
      <c r="D611" t="e">
        <f>+VLOOKUP(A611,Tabla3[],18,0)</f>
        <v>#N/A</v>
      </c>
      <c r="E611" t="e">
        <f>+VLOOKUP(A611,Tabla3[],7,0)</f>
        <v>#N/A</v>
      </c>
      <c r="I611" t="s">
        <v>19</v>
      </c>
      <c r="J611">
        <v>0</v>
      </c>
      <c r="L611" t="str">
        <f t="shared" si="9"/>
        <v>V147465595</v>
      </c>
    </row>
    <row r="612" spans="1:12">
      <c r="A612" t="s">
        <v>1346</v>
      </c>
      <c r="B612" t="s">
        <v>1347</v>
      </c>
      <c r="C612" t="s">
        <v>1348</v>
      </c>
      <c r="D612" t="str">
        <f>+VLOOKUP(A612,Tabla3[],18,0)</f>
        <v>CADENAS - SUPERMERCADOS</v>
      </c>
      <c r="E612" t="str">
        <f>+VLOOKUP(A612,Tabla3[],7,0)</f>
        <v>ZULIA</v>
      </c>
      <c r="F612" s="16">
        <v>21</v>
      </c>
      <c r="G612" s="16">
        <v>21055</v>
      </c>
      <c r="I612" t="s">
        <v>15</v>
      </c>
      <c r="J612" t="s">
        <v>31</v>
      </c>
      <c r="L612" t="str">
        <f t="shared" si="9"/>
        <v>J070201525</v>
      </c>
    </row>
    <row r="613" spans="1:12">
      <c r="A613" t="s">
        <v>1349</v>
      </c>
      <c r="B613" t="s">
        <v>1350</v>
      </c>
      <c r="C613" t="s">
        <v>6155</v>
      </c>
      <c r="D613" t="e">
        <f>+VLOOKUP(A613,Tabla3[],18,0)</f>
        <v>#N/A</v>
      </c>
      <c r="E613" t="e">
        <f>+VLOOKUP(A613,Tabla3[],7,0)</f>
        <v>#N/A</v>
      </c>
      <c r="I613" t="s">
        <v>15</v>
      </c>
      <c r="J613">
        <v>0</v>
      </c>
      <c r="L613" t="str">
        <f t="shared" si="9"/>
        <v>J305231680</v>
      </c>
    </row>
    <row r="614" spans="1:12">
      <c r="A614" t="s">
        <v>1351</v>
      </c>
      <c r="B614" t="s">
        <v>1352</v>
      </c>
      <c r="C614" t="s">
        <v>6220</v>
      </c>
      <c r="D614" t="e">
        <f>+VLOOKUP(A614,Tabla3[],18,0)</f>
        <v>#N/A</v>
      </c>
      <c r="E614" t="e">
        <f>+VLOOKUP(A614,Tabla3[],7,0)</f>
        <v>#N/A</v>
      </c>
      <c r="F614" s="16">
        <v>22</v>
      </c>
      <c r="G614" s="16">
        <v>22031</v>
      </c>
      <c r="I614" t="s">
        <v>15</v>
      </c>
      <c r="J614">
        <v>0</v>
      </c>
      <c r="L614" t="str">
        <f t="shared" si="9"/>
        <v>J307073780</v>
      </c>
    </row>
    <row r="615" spans="1:12">
      <c r="A615" t="s">
        <v>1353</v>
      </c>
      <c r="B615" t="s">
        <v>1354</v>
      </c>
      <c r="C615" t="s">
        <v>6221</v>
      </c>
      <c r="D615" t="str">
        <f>+VLOOKUP(A615,Tabla3[],18,0)</f>
        <v>DISTRIBUIDOR</v>
      </c>
      <c r="E615" t="str">
        <f>+VLOOKUP(A615,Tabla3[],7,0)</f>
        <v>ZULIA</v>
      </c>
      <c r="F615" s="16">
        <v>64</v>
      </c>
      <c r="G615" s="16">
        <v>64010</v>
      </c>
      <c r="I615" t="s">
        <v>25</v>
      </c>
      <c r="J615" t="s">
        <v>31</v>
      </c>
      <c r="L615" t="str">
        <f t="shared" si="9"/>
        <v>J298627093</v>
      </c>
    </row>
    <row r="616" spans="1:12">
      <c r="A616" t="s">
        <v>1355</v>
      </c>
      <c r="B616" t="s">
        <v>1356</v>
      </c>
      <c r="C616" t="s">
        <v>6222</v>
      </c>
      <c r="D616" t="e">
        <f>+VLOOKUP(A616,Tabla3[],18,0)</f>
        <v>#N/A</v>
      </c>
      <c r="E616" t="e">
        <f>+VLOOKUP(A616,Tabla3[],7,0)</f>
        <v>#N/A</v>
      </c>
      <c r="I616" t="s">
        <v>19</v>
      </c>
      <c r="J616">
        <v>0</v>
      </c>
      <c r="L616" t="str">
        <f t="shared" si="9"/>
        <v>V056845204</v>
      </c>
    </row>
    <row r="617" spans="1:12">
      <c r="A617" t="s">
        <v>1357</v>
      </c>
      <c r="B617" t="s">
        <v>1358</v>
      </c>
      <c r="C617" t="s">
        <v>1358</v>
      </c>
      <c r="D617" t="e">
        <f>+VLOOKUP(A617,Tabla3[],18,0)</f>
        <v>#N/A</v>
      </c>
      <c r="E617" t="e">
        <f>+VLOOKUP(A617,Tabla3[],7,0)</f>
        <v>#N/A</v>
      </c>
      <c r="I617" t="s">
        <v>19</v>
      </c>
      <c r="J617">
        <v>0</v>
      </c>
      <c r="L617" t="str">
        <f t="shared" si="9"/>
        <v>V147483984</v>
      </c>
    </row>
    <row r="618" spans="1:12">
      <c r="A618" t="s">
        <v>1359</v>
      </c>
      <c r="B618" t="s">
        <v>1360</v>
      </c>
      <c r="C618" t="s">
        <v>1360</v>
      </c>
      <c r="D618" t="e">
        <f>+VLOOKUP(A618,Tabla3[],18,0)</f>
        <v>#N/A</v>
      </c>
      <c r="E618" t="e">
        <f>+VLOOKUP(A618,Tabla3[],7,0)</f>
        <v>#N/A</v>
      </c>
      <c r="I618" t="s">
        <v>19</v>
      </c>
      <c r="J618">
        <v>0</v>
      </c>
      <c r="L618" t="str">
        <f t="shared" si="9"/>
        <v>V184038297</v>
      </c>
    </row>
    <row r="619" spans="1:12">
      <c r="A619" t="s">
        <v>1361</v>
      </c>
      <c r="B619" t="s">
        <v>1362</v>
      </c>
      <c r="C619" t="s">
        <v>1362</v>
      </c>
      <c r="D619" t="e">
        <f>+VLOOKUP(A619,Tabla3[],18,0)</f>
        <v>#N/A</v>
      </c>
      <c r="E619" t="e">
        <f>+VLOOKUP(A619,Tabla3[],7,0)</f>
        <v>#N/A</v>
      </c>
      <c r="I619" t="s">
        <v>19</v>
      </c>
      <c r="J619">
        <v>0</v>
      </c>
      <c r="L619" t="str">
        <f t="shared" si="9"/>
        <v>V174783825</v>
      </c>
    </row>
    <row r="620" spans="1:12">
      <c r="A620" t="s">
        <v>1363</v>
      </c>
      <c r="B620" t="s">
        <v>1364</v>
      </c>
      <c r="C620" t="s">
        <v>1364</v>
      </c>
      <c r="D620" t="e">
        <f>+VLOOKUP(A620,Tabla3[],18,0)</f>
        <v>#N/A</v>
      </c>
      <c r="E620" t="e">
        <f>+VLOOKUP(A620,Tabla3[],7,0)</f>
        <v>#N/A</v>
      </c>
      <c r="I620" t="s">
        <v>19</v>
      </c>
      <c r="J620">
        <v>0</v>
      </c>
      <c r="L620" t="str">
        <f t="shared" si="9"/>
        <v>V140418877</v>
      </c>
    </row>
    <row r="621" spans="1:12">
      <c r="A621" t="s">
        <v>1365</v>
      </c>
      <c r="B621" t="s">
        <v>1366</v>
      </c>
      <c r="C621" t="s">
        <v>6223</v>
      </c>
      <c r="D621" t="e">
        <f>+VLOOKUP(A621,Tabla3[],18,0)</f>
        <v>#N/A</v>
      </c>
      <c r="E621" t="e">
        <f>+VLOOKUP(A621,Tabla3[],7,0)</f>
        <v>#N/A</v>
      </c>
      <c r="I621" t="s">
        <v>19</v>
      </c>
      <c r="J621">
        <v>0</v>
      </c>
      <c r="L621" t="str">
        <f t="shared" si="9"/>
        <v>V125161886</v>
      </c>
    </row>
    <row r="622" spans="1:12">
      <c r="A622" t="s">
        <v>1367</v>
      </c>
      <c r="B622" t="s">
        <v>1368</v>
      </c>
      <c r="C622" t="s">
        <v>1368</v>
      </c>
      <c r="D622" t="e">
        <f>+VLOOKUP(A622,Tabla3[],18,0)</f>
        <v>#N/A</v>
      </c>
      <c r="E622" t="e">
        <f>+VLOOKUP(A622,Tabla3[],7,0)</f>
        <v>#N/A</v>
      </c>
      <c r="I622" t="s">
        <v>15</v>
      </c>
      <c r="J622">
        <v>0</v>
      </c>
      <c r="L622" t="str">
        <f t="shared" si="9"/>
        <v>J303012256</v>
      </c>
    </row>
    <row r="623" spans="1:12">
      <c r="A623" t="s">
        <v>1369</v>
      </c>
      <c r="B623" t="s">
        <v>1370</v>
      </c>
      <c r="C623" t="s">
        <v>6439</v>
      </c>
      <c r="D623" t="str">
        <f>+VLOOKUP(A623,Tabla3[],18,0)</f>
        <v>INSTITUCIONAL</v>
      </c>
      <c r="E623" t="str">
        <f>+VLOOKUP(A623,Tabla3[],7,0)</f>
        <v>MIRANDA</v>
      </c>
      <c r="F623" s="16">
        <v>95</v>
      </c>
      <c r="G623" s="16">
        <v>95008</v>
      </c>
      <c r="I623" t="s">
        <v>15</v>
      </c>
      <c r="J623">
        <v>0</v>
      </c>
      <c r="L623" t="str">
        <f t="shared" si="9"/>
        <v>J406523151</v>
      </c>
    </row>
    <row r="624" spans="1:12">
      <c r="A624" t="s">
        <v>3751</v>
      </c>
      <c r="B624" t="s">
        <v>3752</v>
      </c>
      <c r="C624" t="s">
        <v>6027</v>
      </c>
      <c r="D624" t="str">
        <f>+VLOOKUP(A624,Tabla3[],18,0)</f>
        <v>DROGUERIAS</v>
      </c>
      <c r="E624" t="str">
        <f>+VLOOKUP(A624,Tabla3[],7,0)</f>
        <v>MONAGAS</v>
      </c>
      <c r="F624" s="16">
        <v>12</v>
      </c>
      <c r="G624" s="16">
        <v>12001</v>
      </c>
      <c r="I624" s="81" t="s">
        <v>473</v>
      </c>
      <c r="L624" t="str">
        <f t="shared" si="9"/>
        <v>J407160443</v>
      </c>
    </row>
    <row r="625" spans="1:12">
      <c r="A625" t="s">
        <v>3773</v>
      </c>
      <c r="B625" t="s">
        <v>3774</v>
      </c>
      <c r="C625" t="s">
        <v>6028</v>
      </c>
      <c r="D625" t="str">
        <f>+VLOOKUP(A625,Tabla3[],18,0)</f>
        <v>CADENAS - SUPERMERCADOS</v>
      </c>
      <c r="E625" t="str">
        <f>+VLOOKUP(A625,Tabla3[],7,0)</f>
        <v>CARABOBO</v>
      </c>
      <c r="F625" s="16">
        <v>20</v>
      </c>
      <c r="G625" s="16">
        <v>20082</v>
      </c>
      <c r="J625" s="81" t="s">
        <v>16</v>
      </c>
      <c r="L625" t="str">
        <f t="shared" si="9"/>
        <v>J500192703</v>
      </c>
    </row>
    <row r="626" spans="1:12">
      <c r="A626" t="s">
        <v>3771</v>
      </c>
      <c r="B626" t="s">
        <v>3772</v>
      </c>
      <c r="C626" t="s">
        <v>6029</v>
      </c>
      <c r="D626" t="str">
        <f>+VLOOKUP(A626,Tabla3[],18,0)</f>
        <v>CADENAS - SUPERMERCADOS</v>
      </c>
      <c r="E626" t="str">
        <f>+VLOOKUP(A626,Tabla3[],7,0)</f>
        <v>CARABOBO</v>
      </c>
      <c r="F626" s="16">
        <v>20</v>
      </c>
      <c r="G626" s="16">
        <v>20083</v>
      </c>
      <c r="J626" s="81" t="s">
        <v>16</v>
      </c>
      <c r="L626" t="str">
        <f t="shared" si="9"/>
        <v>J500127740</v>
      </c>
    </row>
    <row r="627" spans="1:12">
      <c r="A627" t="s">
        <v>3755</v>
      </c>
      <c r="B627" t="s">
        <v>3756</v>
      </c>
      <c r="C627" t="s">
        <v>3756</v>
      </c>
      <c r="D627" t="str">
        <f>+VLOOKUP(A627,Tabla3[],18,0)</f>
        <v>DISTRIBUIDOR</v>
      </c>
      <c r="E627" t="str">
        <f>+VLOOKUP(A627,Tabla3[],7,0)</f>
        <v>CARABOBO</v>
      </c>
      <c r="F627" s="16">
        <v>20</v>
      </c>
      <c r="G627" s="16">
        <v>20079</v>
      </c>
      <c r="I627" s="81" t="s">
        <v>25</v>
      </c>
      <c r="J627" s="81" t="s">
        <v>16</v>
      </c>
      <c r="L627" t="str">
        <f t="shared" si="9"/>
        <v>J408410877</v>
      </c>
    </row>
    <row r="628" spans="1:12">
      <c r="A628" t="s">
        <v>3775</v>
      </c>
      <c r="B628" t="s">
        <v>3776</v>
      </c>
      <c r="C628" t="s">
        <v>6030</v>
      </c>
      <c r="D628" t="str">
        <f>+VLOOKUP(A628,Tabla3[],18,0)</f>
        <v>DISTRIBUIDOR</v>
      </c>
      <c r="E628" t="str">
        <f>+VLOOKUP(A628,Tabla3[],7,0)</f>
        <v>CARABOBO</v>
      </c>
      <c r="F628" s="16">
        <v>20</v>
      </c>
      <c r="G628" s="16">
        <v>20072</v>
      </c>
      <c r="I628" s="81" t="s">
        <v>25</v>
      </c>
      <c r="J628" s="81" t="s">
        <v>16</v>
      </c>
      <c r="L628" t="str">
        <f t="shared" si="9"/>
        <v>J500660553</v>
      </c>
    </row>
    <row r="629" spans="1:12">
      <c r="A629" t="s">
        <v>1371</v>
      </c>
      <c r="B629" t="s">
        <v>1372</v>
      </c>
      <c r="C629" t="s">
        <v>6440</v>
      </c>
      <c r="D629" t="str">
        <f>+VLOOKUP(A629,Tabla3[],18,0)</f>
        <v>DISTRIBUIDOR</v>
      </c>
      <c r="E629" t="str">
        <f>+VLOOKUP(A629,Tabla3[],7,0)</f>
        <v>DISTRITO CAPITAL</v>
      </c>
      <c r="F629" s="16">
        <v>50</v>
      </c>
      <c r="G629" s="16">
        <v>50055</v>
      </c>
      <c r="H629">
        <v>2020</v>
      </c>
      <c r="I629" t="s">
        <v>15</v>
      </c>
      <c r="J629" t="s">
        <v>61</v>
      </c>
      <c r="L629" t="str">
        <f t="shared" si="9"/>
        <v>J407620142</v>
      </c>
    </row>
    <row r="630" spans="1:12">
      <c r="A630" t="s">
        <v>1373</v>
      </c>
      <c r="B630" t="s">
        <v>1374</v>
      </c>
      <c r="C630" t="s">
        <v>6441</v>
      </c>
      <c r="D630" t="str">
        <f>+VLOOKUP(A630,Tabla3[],18,0)</f>
        <v>DISTRIBUIDOR</v>
      </c>
      <c r="E630" t="str">
        <f>+VLOOKUP(A630,Tabla3[],7,0)</f>
        <v>ANZOATEGUI</v>
      </c>
      <c r="F630" s="16">
        <v>51</v>
      </c>
      <c r="G630" s="16">
        <v>51041</v>
      </c>
      <c r="H630">
        <v>2020</v>
      </c>
      <c r="I630" t="s">
        <v>15</v>
      </c>
      <c r="J630" t="s">
        <v>181</v>
      </c>
      <c r="L630" t="str">
        <f t="shared" si="9"/>
        <v>J413138530</v>
      </c>
    </row>
    <row r="631" spans="1:12">
      <c r="A631" t="s">
        <v>1375</v>
      </c>
      <c r="B631" t="s">
        <v>1376</v>
      </c>
      <c r="C631" t="s">
        <v>6442</v>
      </c>
      <c r="D631" t="str">
        <f>+VLOOKUP(A631,Tabla3[],18,0)</f>
        <v>FARMACIAS INDEPENDIENTES</v>
      </c>
      <c r="E631" t="str">
        <f>+VLOOKUP(A631,Tabla3[],7,0)</f>
        <v>TACHIRA</v>
      </c>
      <c r="F631" s="16">
        <v>60</v>
      </c>
      <c r="G631" s="16">
        <v>60030</v>
      </c>
      <c r="H631">
        <v>2020</v>
      </c>
      <c r="I631" t="s">
        <v>36</v>
      </c>
      <c r="J631" t="s">
        <v>138</v>
      </c>
      <c r="L631" t="str">
        <f t="shared" si="9"/>
        <v>J404978585</v>
      </c>
    </row>
    <row r="632" spans="1:12">
      <c r="A632" t="s">
        <v>1377</v>
      </c>
      <c r="B632" t="s">
        <v>1378</v>
      </c>
      <c r="C632" t="s">
        <v>6443</v>
      </c>
      <c r="D632" t="str">
        <f>+VLOOKUP(A632,Tabla3[],18,0)</f>
        <v>INSTITUCIONAL</v>
      </c>
      <c r="E632" t="str">
        <f>+VLOOKUP(A632,Tabla3[],7,0)</f>
        <v>MIRANDA</v>
      </c>
      <c r="F632" s="16">
        <v>90</v>
      </c>
      <c r="G632" s="16">
        <v>90007</v>
      </c>
      <c r="H632">
        <v>2020</v>
      </c>
      <c r="I632" t="s">
        <v>19</v>
      </c>
      <c r="J632">
        <v>0</v>
      </c>
      <c r="L632" t="str">
        <f t="shared" si="9"/>
        <v>J302694760</v>
      </c>
    </row>
    <row r="633" spans="1:12">
      <c r="A633" t="s">
        <v>1379</v>
      </c>
      <c r="B633" t="s">
        <v>1380</v>
      </c>
      <c r="C633" t="s">
        <v>4388</v>
      </c>
      <c r="D633" t="str">
        <f>+VLOOKUP(A633,Tabla3[],18,0)</f>
        <v>EMPLEADOS</v>
      </c>
      <c r="E633" t="str">
        <f>+VLOOKUP(A633,Tabla3[],7,0)</f>
        <v>CARABOBO</v>
      </c>
      <c r="F633" s="16">
        <v>10</v>
      </c>
      <c r="G633" s="16">
        <v>10049</v>
      </c>
      <c r="H633">
        <v>2020</v>
      </c>
      <c r="I633" t="s">
        <v>19</v>
      </c>
      <c r="J633" t="s">
        <v>16</v>
      </c>
      <c r="L633" t="str">
        <f t="shared" si="9"/>
        <v>V103523431</v>
      </c>
    </row>
    <row r="634" spans="1:12">
      <c r="A634" t="s">
        <v>1381</v>
      </c>
      <c r="B634" t="s">
        <v>1382</v>
      </c>
      <c r="C634" t="s">
        <v>6444</v>
      </c>
      <c r="D634" t="str">
        <f>+VLOOKUP(A634,Tabla3[],18,0)</f>
        <v>DISTRIBUIDOR</v>
      </c>
      <c r="E634" t="str">
        <f>+VLOOKUP(A634,Tabla3[],7,0)</f>
        <v>DISTRITO CAPITAL</v>
      </c>
      <c r="F634" s="16">
        <v>11</v>
      </c>
      <c r="G634" s="16">
        <v>11056</v>
      </c>
      <c r="H634">
        <v>2020</v>
      </c>
      <c r="I634" t="s">
        <v>15</v>
      </c>
      <c r="J634" t="s">
        <v>61</v>
      </c>
      <c r="L634" t="str">
        <f t="shared" si="9"/>
        <v>J412513192</v>
      </c>
    </row>
    <row r="635" spans="1:12">
      <c r="A635" t="s">
        <v>1383</v>
      </c>
      <c r="B635" t="s">
        <v>1384</v>
      </c>
      <c r="C635" t="s">
        <v>6445</v>
      </c>
      <c r="D635" t="str">
        <f>+VLOOKUP(A635,Tabla3[],18,0)</f>
        <v>DISTRIBUIDOR</v>
      </c>
      <c r="E635" t="str">
        <f>+VLOOKUP(A635,Tabla3[],7,0)</f>
        <v>DISTRITO CAPITAL</v>
      </c>
      <c r="F635" s="16">
        <v>10</v>
      </c>
      <c r="G635" s="16">
        <v>10069</v>
      </c>
      <c r="H635">
        <v>2020</v>
      </c>
      <c r="I635" t="s">
        <v>15</v>
      </c>
      <c r="J635" t="s">
        <v>61</v>
      </c>
      <c r="L635" t="str">
        <f t="shared" si="9"/>
        <v>J000160597</v>
      </c>
    </row>
    <row r="636" spans="1:12">
      <c r="A636" t="s">
        <v>1385</v>
      </c>
      <c r="B636" t="s">
        <v>1386</v>
      </c>
      <c r="C636" t="s">
        <v>6446</v>
      </c>
      <c r="D636" t="str">
        <f>+VLOOKUP(A636,Tabla3[],18,0)</f>
        <v>DISTRIBUIDOR</v>
      </c>
      <c r="E636" t="str">
        <f>+VLOOKUP(A636,Tabla3[],7,0)</f>
        <v>DISTRITO CAPITAL</v>
      </c>
      <c r="F636" s="16">
        <v>11</v>
      </c>
      <c r="G636" s="16">
        <v>50057</v>
      </c>
      <c r="H636">
        <v>2020</v>
      </c>
      <c r="I636" t="s">
        <v>15</v>
      </c>
      <c r="J636" t="s">
        <v>61</v>
      </c>
      <c r="L636" t="str">
        <f t="shared" si="9"/>
        <v>J296719039</v>
      </c>
    </row>
    <row r="637" spans="1:12">
      <c r="A637" t="s">
        <v>1387</v>
      </c>
      <c r="B637" t="s">
        <v>1388</v>
      </c>
      <c r="C637" t="s">
        <v>6447</v>
      </c>
      <c r="D637" t="str">
        <f>+VLOOKUP(A637,Tabla3[],18,0)</f>
        <v>DISTRIBUIDOR</v>
      </c>
      <c r="E637" t="str">
        <f>+VLOOKUP(A637,Tabla3[],7,0)</f>
        <v>MIRANDA</v>
      </c>
      <c r="F637" s="16">
        <v>90</v>
      </c>
      <c r="G637" s="16">
        <v>90009</v>
      </c>
      <c r="H637">
        <v>2020</v>
      </c>
      <c r="I637" t="s">
        <v>15</v>
      </c>
      <c r="J637" t="s">
        <v>61</v>
      </c>
      <c r="L637" t="str">
        <f t="shared" si="9"/>
        <v>J295900287</v>
      </c>
    </row>
    <row r="638" spans="1:12">
      <c r="A638" t="s">
        <v>1389</v>
      </c>
      <c r="B638" t="s">
        <v>1390</v>
      </c>
      <c r="C638" t="s">
        <v>6448</v>
      </c>
      <c r="D638" t="str">
        <f>+VLOOKUP(A638,Tabla3[],18,0)</f>
        <v>DISTRIBUIDOR</v>
      </c>
      <c r="E638" t="str">
        <f>+VLOOKUP(A638,Tabla3[],7,0)</f>
        <v>MIRANDA</v>
      </c>
      <c r="F638" s="16">
        <v>11</v>
      </c>
      <c r="G638" s="16">
        <v>11057</v>
      </c>
      <c r="H638">
        <v>2020</v>
      </c>
      <c r="I638" t="s">
        <v>15</v>
      </c>
      <c r="J638" t="s">
        <v>61</v>
      </c>
      <c r="L638" t="str">
        <f t="shared" si="9"/>
        <v>J412192213</v>
      </c>
    </row>
    <row r="639" spans="1:12">
      <c r="A639" t="s">
        <v>1391</v>
      </c>
      <c r="B639" t="s">
        <v>1392</v>
      </c>
      <c r="C639" t="s">
        <v>6449</v>
      </c>
      <c r="D639" t="str">
        <f>+VLOOKUP(A639,Tabla3[],18,0)</f>
        <v>DISTRIBUIDOR</v>
      </c>
      <c r="E639" t="str">
        <f>+VLOOKUP(A639,Tabla3[],7,0)</f>
        <v>MIRANDA</v>
      </c>
      <c r="F639" s="16">
        <v>90</v>
      </c>
      <c r="G639" s="16">
        <v>90010</v>
      </c>
      <c r="H639">
        <v>202</v>
      </c>
      <c r="J639" t="s">
        <v>61</v>
      </c>
      <c r="L639" t="str">
        <f t="shared" si="9"/>
        <v>J311926771</v>
      </c>
    </row>
    <row r="640" spans="1:12">
      <c r="A640" t="s">
        <v>1393</v>
      </c>
      <c r="B640" t="s">
        <v>1394</v>
      </c>
      <c r="C640" t="s">
        <v>6450</v>
      </c>
      <c r="D640" t="str">
        <f>+VLOOKUP(A640,Tabla3[],18,0)</f>
        <v>INSTITUCIONAL</v>
      </c>
      <c r="E640" t="str">
        <f>+VLOOKUP(A640,Tabla3[],7,0)</f>
        <v>LA GUAIRA</v>
      </c>
      <c r="F640" s="16">
        <v>90</v>
      </c>
      <c r="G640" s="16">
        <v>90011</v>
      </c>
      <c r="J640" t="s">
        <v>61</v>
      </c>
      <c r="L640" t="str">
        <f t="shared" si="9"/>
        <v>J316470695</v>
      </c>
    </row>
    <row r="641" spans="1:12">
      <c r="A641" t="s">
        <v>1395</v>
      </c>
      <c r="B641" t="s">
        <v>1396</v>
      </c>
      <c r="C641" t="s">
        <v>6451</v>
      </c>
      <c r="D641" t="str">
        <f>+VLOOKUP(A641,Tabla3[],18,0)</f>
        <v>DISTRIBUIDOR</v>
      </c>
      <c r="E641" t="str">
        <f>+VLOOKUP(A641,Tabla3[],7,0)</f>
        <v>ARAGUA</v>
      </c>
      <c r="F641" s="16">
        <v>12</v>
      </c>
      <c r="G641" s="16">
        <v>12010</v>
      </c>
      <c r="J641" t="s">
        <v>16</v>
      </c>
      <c r="L641" t="str">
        <f t="shared" si="9"/>
        <v>J412163094</v>
      </c>
    </row>
    <row r="642" spans="1:12">
      <c r="A642" t="s">
        <v>1397</v>
      </c>
      <c r="B642" t="s">
        <v>1398</v>
      </c>
      <c r="C642" t="s">
        <v>6452</v>
      </c>
      <c r="D642" t="str">
        <f>+VLOOKUP(A642,Tabla3[],18,0)</f>
        <v>OTROS</v>
      </c>
      <c r="E642" t="str">
        <f>+VLOOKUP(A642,Tabla3[],7,0)</f>
        <v>MIRANDA</v>
      </c>
      <c r="F642" s="16">
        <v>10</v>
      </c>
      <c r="G642" s="16">
        <v>10072</v>
      </c>
      <c r="J642" t="s">
        <v>61</v>
      </c>
      <c r="L642" t="str">
        <f t="shared" si="9"/>
        <v>J003257176</v>
      </c>
    </row>
    <row r="643" spans="1:12">
      <c r="A643" t="s">
        <v>1399</v>
      </c>
      <c r="B643" t="s">
        <v>1400</v>
      </c>
      <c r="C643" t="s">
        <v>6453</v>
      </c>
      <c r="D643" t="str">
        <f>+VLOOKUP(A643,Tabla3[],18,0)</f>
        <v>DISTRIBUIDOR</v>
      </c>
      <c r="E643" t="str">
        <f>+VLOOKUP(A643,Tabla3[],7,0)</f>
        <v>MIRANDA</v>
      </c>
      <c r="F643" s="16">
        <v>11</v>
      </c>
      <c r="G643" s="16">
        <v>11059</v>
      </c>
      <c r="J643" t="s">
        <v>61</v>
      </c>
      <c r="L643" t="str">
        <f t="shared" ref="L643:L706" si="10">+A643</f>
        <v>J294280986</v>
      </c>
    </row>
    <row r="644" spans="1:12">
      <c r="A644" t="s">
        <v>1401</v>
      </c>
      <c r="B644" t="s">
        <v>1402</v>
      </c>
      <c r="C644" t="s">
        <v>6454</v>
      </c>
      <c r="D644" t="str">
        <f>+VLOOKUP(A644,Tabla3[],18,0)</f>
        <v>DROGUERIAS</v>
      </c>
      <c r="E644" t="str">
        <f>+VLOOKUP(A644,Tabla3[],7,0)</f>
        <v>CARABOBO</v>
      </c>
      <c r="F644" s="16">
        <v>20</v>
      </c>
      <c r="G644" s="16">
        <v>20063</v>
      </c>
      <c r="I644" t="s">
        <v>473</v>
      </c>
      <c r="J644" t="s">
        <v>16</v>
      </c>
      <c r="L644" t="str">
        <f t="shared" si="10"/>
        <v>J400579821</v>
      </c>
    </row>
    <row r="645" spans="1:12">
      <c r="A645" t="s">
        <v>1403</v>
      </c>
      <c r="B645" t="s">
        <v>1404</v>
      </c>
      <c r="C645" t="s">
        <v>1404</v>
      </c>
      <c r="D645" t="str">
        <f>+VLOOKUP(A645,Tabla3[],18,0)</f>
        <v>FARMACIAS INDEPENDIENTES</v>
      </c>
      <c r="E645" t="str">
        <f>+VLOOKUP(A645,Tabla3[],7,0)</f>
        <v>MIRANDA</v>
      </c>
      <c r="G645" s="16">
        <v>10060</v>
      </c>
      <c r="J645" t="s">
        <v>61</v>
      </c>
      <c r="L645" t="str">
        <f t="shared" si="10"/>
        <v>J315623790</v>
      </c>
    </row>
    <row r="646" spans="1:12">
      <c r="A646" t="s">
        <v>1405</v>
      </c>
      <c r="B646" t="s">
        <v>1406</v>
      </c>
      <c r="C646" t="s">
        <v>6455</v>
      </c>
      <c r="D646" t="str">
        <f>+VLOOKUP(A646,Tabla3[],18,0)</f>
        <v>DROGUERIAS</v>
      </c>
      <c r="E646" t="str">
        <f>+VLOOKUP(A646,Tabla3[],7,0)</f>
        <v>ZULIA</v>
      </c>
      <c r="G646" s="16">
        <v>62046</v>
      </c>
      <c r="I646" t="s">
        <v>473</v>
      </c>
      <c r="J646" t="s">
        <v>31</v>
      </c>
      <c r="L646" t="str">
        <f t="shared" si="10"/>
        <v>J405979062</v>
      </c>
    </row>
    <row r="647" spans="1:12">
      <c r="A647" t="s">
        <v>1407</v>
      </c>
      <c r="B647" t="s">
        <v>1408</v>
      </c>
      <c r="C647" t="s">
        <v>1408</v>
      </c>
      <c r="D647" t="str">
        <f>+VLOOKUP(A647,Tabla3[],18,0)</f>
        <v>CADENAS - SUPERMERCADOS</v>
      </c>
      <c r="E647" t="str">
        <f>+VLOOKUP(A647,Tabla3[],7,0)</f>
        <v>LARA</v>
      </c>
      <c r="G647" s="16">
        <v>22036</v>
      </c>
      <c r="J647" t="s">
        <v>16</v>
      </c>
      <c r="L647" t="str">
        <f t="shared" si="10"/>
        <v>J085059148</v>
      </c>
    </row>
    <row r="648" spans="1:12">
      <c r="A648" t="s">
        <v>1409</v>
      </c>
      <c r="B648" t="s">
        <v>1410</v>
      </c>
      <c r="C648" t="s">
        <v>6456</v>
      </c>
      <c r="D648" t="str">
        <f>+VLOOKUP(A648,Tabla3[],18,0)</f>
        <v>DISTRIBUIDOR</v>
      </c>
      <c r="E648" t="str">
        <f>+VLOOKUP(A648,Tabla3[],7,0)</f>
        <v>DISTRITO CAPITAL</v>
      </c>
      <c r="F648" s="16">
        <v>58</v>
      </c>
      <c r="G648" s="16">
        <v>50059</v>
      </c>
      <c r="I648" t="s">
        <v>25</v>
      </c>
      <c r="J648" t="s">
        <v>61</v>
      </c>
      <c r="L648" t="str">
        <f t="shared" si="10"/>
        <v>J001688170</v>
      </c>
    </row>
    <row r="649" spans="1:12">
      <c r="A649" t="s">
        <v>1411</v>
      </c>
      <c r="B649" t="s">
        <v>1412</v>
      </c>
      <c r="C649" t="s">
        <v>6457</v>
      </c>
      <c r="D649" t="str">
        <f>+VLOOKUP(A649,Tabla3[],18,0)</f>
        <v>DROGUERIAS</v>
      </c>
      <c r="E649" t="str">
        <f>+VLOOKUP(A649,Tabla3[],7,0)</f>
        <v>MIRANDA</v>
      </c>
      <c r="F649" s="16">
        <v>50</v>
      </c>
      <c r="G649" s="16">
        <v>50056</v>
      </c>
      <c r="J649" t="s">
        <v>61</v>
      </c>
      <c r="L649" t="str">
        <f t="shared" si="10"/>
        <v>J404310975</v>
      </c>
    </row>
    <row r="650" spans="1:12">
      <c r="A650" t="s">
        <v>1413</v>
      </c>
      <c r="B650" t="s">
        <v>1414</v>
      </c>
      <c r="C650" t="s">
        <v>6458</v>
      </c>
      <c r="D650" t="str">
        <f>+VLOOKUP(A650,Tabla3[],18,0)</f>
        <v>CADENAS - FARMACIAS</v>
      </c>
      <c r="E650" t="str">
        <f>+VLOOKUP(A650,Tabla3[],7,0)</f>
        <v>ANZOATEGUI</v>
      </c>
      <c r="F650" s="16">
        <v>51</v>
      </c>
      <c r="G650" s="16">
        <v>51043</v>
      </c>
      <c r="I650" t="s">
        <v>36</v>
      </c>
      <c r="J650" t="s">
        <v>181</v>
      </c>
      <c r="L650" t="str">
        <f t="shared" si="10"/>
        <v>J298699647</v>
      </c>
    </row>
    <row r="651" spans="1:12">
      <c r="A651" t="s">
        <v>1415</v>
      </c>
      <c r="B651" t="s">
        <v>1416</v>
      </c>
      <c r="C651" t="s">
        <v>6459</v>
      </c>
      <c r="D651" t="str">
        <f>+VLOOKUP(A651,Tabla3[],18,0)</f>
        <v>DISTRIBUIDOR</v>
      </c>
      <c r="E651" t="str">
        <f>+VLOOKUP(A651,Tabla3[],7,0)</f>
        <v>ANZOATEGUI</v>
      </c>
      <c r="F651" s="16">
        <v>51</v>
      </c>
      <c r="G651" s="16">
        <v>51043</v>
      </c>
      <c r="J651" t="s">
        <v>181</v>
      </c>
      <c r="L651" t="str">
        <f t="shared" si="10"/>
        <v>J500112246</v>
      </c>
    </row>
    <row r="652" spans="1:12">
      <c r="A652" t="s">
        <v>1417</v>
      </c>
      <c r="B652" t="s">
        <v>1418</v>
      </c>
      <c r="C652" t="s">
        <v>6460</v>
      </c>
      <c r="D652" t="str">
        <f>+VLOOKUP(A652,Tabla3[],18,0)</f>
        <v>DROGUERIAS</v>
      </c>
      <c r="E652" t="str">
        <f>+VLOOKUP(A652,Tabla3[],7,0)</f>
        <v>YARACUY</v>
      </c>
      <c r="G652" s="16">
        <v>22037</v>
      </c>
      <c r="I652" t="s">
        <v>473</v>
      </c>
      <c r="J652" t="s">
        <v>16</v>
      </c>
      <c r="L652" t="str">
        <f t="shared" si="10"/>
        <v>J297790667</v>
      </c>
    </row>
    <row r="653" spans="1:12">
      <c r="A653" t="s">
        <v>1419</v>
      </c>
      <c r="B653" t="s">
        <v>1420</v>
      </c>
      <c r="C653" t="s">
        <v>6461</v>
      </c>
      <c r="D653" t="str">
        <f>+VLOOKUP(A653,Tabla3[],18,0)</f>
        <v>DISTRIBUIDOR</v>
      </c>
      <c r="E653" t="str">
        <f>+VLOOKUP(A653,Tabla3[],7,0)</f>
        <v>MIRANDA</v>
      </c>
      <c r="F653" s="16">
        <v>51</v>
      </c>
      <c r="G653" s="16">
        <v>51030</v>
      </c>
      <c r="H653">
        <v>2020</v>
      </c>
      <c r="I653" t="s">
        <v>25</v>
      </c>
      <c r="J653" t="s">
        <v>61</v>
      </c>
      <c r="L653" t="str">
        <f t="shared" si="10"/>
        <v>J404862706</v>
      </c>
    </row>
    <row r="654" spans="1:12">
      <c r="A654" t="s">
        <v>1421</v>
      </c>
      <c r="B654" t="s">
        <v>1422</v>
      </c>
      <c r="C654" t="s">
        <v>6462</v>
      </c>
      <c r="D654" t="str">
        <f>+VLOOKUP(A654,Tabla3[],18,0)</f>
        <v>DISTRIBUIDOR</v>
      </c>
      <c r="E654" t="str">
        <f>+VLOOKUP(A654,Tabla3[],7,0)</f>
        <v>MIRANDA</v>
      </c>
      <c r="F654" s="16">
        <v>54</v>
      </c>
      <c r="G654" s="16">
        <v>54016</v>
      </c>
      <c r="H654">
        <v>2020</v>
      </c>
      <c r="I654" t="s">
        <v>25</v>
      </c>
      <c r="J654" t="s">
        <v>61</v>
      </c>
      <c r="L654" t="str">
        <f t="shared" si="10"/>
        <v>J403954348</v>
      </c>
    </row>
    <row r="655" spans="1:12">
      <c r="A655" t="s">
        <v>1423</v>
      </c>
      <c r="B655" t="s">
        <v>1424</v>
      </c>
      <c r="C655" t="s">
        <v>6463</v>
      </c>
      <c r="D655" t="str">
        <f>+VLOOKUP(A655,Tabla3[],18,0)</f>
        <v>DISTRIBUIDOR</v>
      </c>
      <c r="E655" t="str">
        <f>+VLOOKUP(A655,Tabla3[],7,0)</f>
        <v>MIRANDA</v>
      </c>
      <c r="F655" s="16">
        <v>50</v>
      </c>
      <c r="G655" s="16">
        <v>50033</v>
      </c>
      <c r="H655">
        <v>2020</v>
      </c>
      <c r="I655" t="s">
        <v>25</v>
      </c>
      <c r="J655" t="s">
        <v>61</v>
      </c>
      <c r="L655" t="str">
        <f t="shared" si="10"/>
        <v>J412879782</v>
      </c>
    </row>
    <row r="656" spans="1:12">
      <c r="A656" t="s">
        <v>1425</v>
      </c>
      <c r="B656" t="s">
        <v>1426</v>
      </c>
      <c r="C656" t="s">
        <v>6464</v>
      </c>
      <c r="D656" t="str">
        <f>+VLOOKUP(A656,Tabla3[],18,0)</f>
        <v>DROGUERIAS</v>
      </c>
      <c r="E656" t="str">
        <f>+VLOOKUP(A656,Tabla3[],7,0)</f>
        <v>LARA</v>
      </c>
      <c r="F656" s="16">
        <v>22</v>
      </c>
      <c r="G656" s="16">
        <v>22038</v>
      </c>
      <c r="J656" t="s">
        <v>16</v>
      </c>
      <c r="L656" t="str">
        <f t="shared" si="10"/>
        <v>J299305731</v>
      </c>
    </row>
    <row r="657" spans="1:12">
      <c r="A657" t="s">
        <v>1427</v>
      </c>
      <c r="B657" t="s">
        <v>1428</v>
      </c>
      <c r="C657" t="s">
        <v>6465</v>
      </c>
      <c r="D657" t="str">
        <f>+VLOOKUP(A657,Tabla3[],18,0)</f>
        <v>DISTRIBUIDOR</v>
      </c>
      <c r="E657" t="str">
        <f>+VLOOKUP(A657,Tabla3[],7,0)</f>
        <v>CARABOBO</v>
      </c>
      <c r="F657" s="16">
        <v>20</v>
      </c>
      <c r="G657" s="16">
        <v>12012</v>
      </c>
      <c r="I657" t="s">
        <v>25</v>
      </c>
      <c r="J657" t="s">
        <v>16</v>
      </c>
      <c r="L657" t="str">
        <f t="shared" si="10"/>
        <v>J409660729</v>
      </c>
    </row>
    <row r="658" spans="1:12">
      <c r="A658" t="s">
        <v>1429</v>
      </c>
      <c r="B658" t="s">
        <v>1430</v>
      </c>
      <c r="C658" t="s">
        <v>1431</v>
      </c>
      <c r="D658" t="str">
        <f>+VLOOKUP(A658,Tabla3[],18,0)</f>
        <v>DISTRIBUIDOR</v>
      </c>
      <c r="E658" t="str">
        <f>+VLOOKUP(A658,Tabla3[],7,0)</f>
        <v>CARABOBO</v>
      </c>
      <c r="G658" s="16">
        <v>12013</v>
      </c>
      <c r="J658" t="s">
        <v>16</v>
      </c>
      <c r="L658" t="str">
        <f t="shared" si="10"/>
        <v>J411407747</v>
      </c>
    </row>
    <row r="659" spans="1:12">
      <c r="A659" t="s">
        <v>1432</v>
      </c>
      <c r="B659" t="s">
        <v>1433</v>
      </c>
      <c r="C659" t="s">
        <v>6466</v>
      </c>
      <c r="D659" t="str">
        <f>+VLOOKUP(A659,Tabla3[],18,0)</f>
        <v>DISTRIBUIDOR</v>
      </c>
      <c r="E659" t="str">
        <f>+VLOOKUP(A659,Tabla3[],7,0)</f>
        <v>ANZOATEGUI</v>
      </c>
      <c r="F659" s="16">
        <v>51</v>
      </c>
      <c r="G659" s="16">
        <v>51044</v>
      </c>
      <c r="I659" t="s">
        <v>25</v>
      </c>
      <c r="J659" t="s">
        <v>181</v>
      </c>
      <c r="L659" t="str">
        <f t="shared" si="10"/>
        <v>J000675252</v>
      </c>
    </row>
    <row r="660" spans="1:12">
      <c r="A660" t="s">
        <v>1434</v>
      </c>
      <c r="B660" t="s">
        <v>1435</v>
      </c>
      <c r="C660" t="s">
        <v>6467</v>
      </c>
      <c r="D660" t="str">
        <f>+VLOOKUP(A660,Tabla3[],18,0)</f>
        <v>CADENAS - SUPERMERCADOS</v>
      </c>
      <c r="E660" t="str">
        <f>+VLOOKUP(A660,Tabla3[],7,0)</f>
        <v>CARABOBO</v>
      </c>
      <c r="F660" s="16">
        <v>20</v>
      </c>
      <c r="G660" s="16">
        <v>20073</v>
      </c>
      <c r="J660" t="s">
        <v>16</v>
      </c>
      <c r="L660" t="str">
        <f t="shared" si="10"/>
        <v>J306948953</v>
      </c>
    </row>
    <row r="661" spans="1:12">
      <c r="A661" t="s">
        <v>1436</v>
      </c>
      <c r="B661" t="s">
        <v>1437</v>
      </c>
      <c r="C661" t="s">
        <v>6468</v>
      </c>
      <c r="D661" t="str">
        <f>+VLOOKUP(A661,Tabla3[],18,0)</f>
        <v>CADENAS - SUPERMERCADOS</v>
      </c>
      <c r="E661" t="str">
        <f>+VLOOKUP(A661,Tabla3[],7,0)</f>
        <v>CARABOBO</v>
      </c>
      <c r="F661" s="16">
        <v>20</v>
      </c>
      <c r="J661" t="s">
        <v>16</v>
      </c>
      <c r="L661" t="str">
        <f t="shared" si="10"/>
        <v>J317219686</v>
      </c>
    </row>
    <row r="662" spans="1:12">
      <c r="A662" t="s">
        <v>1438</v>
      </c>
      <c r="B662" t="s">
        <v>1439</v>
      </c>
      <c r="C662" t="s">
        <v>1439</v>
      </c>
      <c r="D662" t="str">
        <f>+VLOOKUP(A662,Tabla3[],18,0)</f>
        <v>DISTRIBUIDOR</v>
      </c>
      <c r="E662" t="str">
        <f>+VLOOKUP(A662,Tabla3[],7,0)</f>
        <v>ANZOATEGUI</v>
      </c>
      <c r="F662" s="16">
        <v>51</v>
      </c>
      <c r="J662" t="s">
        <v>181</v>
      </c>
      <c r="L662" t="str">
        <f t="shared" si="10"/>
        <v>J403880433</v>
      </c>
    </row>
    <row r="663" spans="1:12">
      <c r="A663" t="s">
        <v>1441</v>
      </c>
      <c r="B663" t="s">
        <v>1442</v>
      </c>
      <c r="C663" t="s">
        <v>6469</v>
      </c>
      <c r="D663" t="str">
        <f>+VLOOKUP(A663,Tabla3[],18,0)</f>
        <v>DISTRIBUIDOR</v>
      </c>
      <c r="E663" t="str">
        <f>+VLOOKUP(A663,Tabla3[],7,0)</f>
        <v>ANZOATEGUI</v>
      </c>
      <c r="F663" s="16">
        <v>51</v>
      </c>
      <c r="J663" t="s">
        <v>181</v>
      </c>
      <c r="L663" t="str">
        <f t="shared" si="10"/>
        <v>J405998938</v>
      </c>
    </row>
    <row r="664" spans="1:12">
      <c r="A664" t="s">
        <v>1443</v>
      </c>
      <c r="B664" t="s">
        <v>1444</v>
      </c>
      <c r="C664" t="s">
        <v>6470</v>
      </c>
      <c r="D664" t="str">
        <f>+VLOOKUP(A664,Tabla3[],18,0)</f>
        <v>OTROS</v>
      </c>
      <c r="E664" t="str">
        <f>+VLOOKUP(A664,Tabla3[],7,0)</f>
        <v>TACHIRA</v>
      </c>
      <c r="F664" s="16">
        <v>60</v>
      </c>
      <c r="J664" t="s">
        <v>87</v>
      </c>
      <c r="L664" t="str">
        <f t="shared" si="10"/>
        <v>J090010432</v>
      </c>
    </row>
    <row r="665" spans="1:12">
      <c r="A665" t="s">
        <v>1445</v>
      </c>
      <c r="B665" t="s">
        <v>1446</v>
      </c>
      <c r="C665" t="s">
        <v>6471</v>
      </c>
      <c r="D665" t="str">
        <f>+VLOOKUP(A665,Tabla3[],18,0)</f>
        <v>DISTRIBUIDOR</v>
      </c>
      <c r="E665" t="str">
        <f>+VLOOKUP(A665,Tabla3[],7,0)</f>
        <v>TACHIRA</v>
      </c>
      <c r="F665" s="16">
        <v>60</v>
      </c>
      <c r="J665" t="s">
        <v>87</v>
      </c>
      <c r="L665" t="str">
        <f t="shared" si="10"/>
        <v>J316650740</v>
      </c>
    </row>
    <row r="666" spans="1:12">
      <c r="A666" t="s">
        <v>1447</v>
      </c>
      <c r="B666" t="s">
        <v>1448</v>
      </c>
      <c r="C666" t="s">
        <v>6472</v>
      </c>
      <c r="D666" t="str">
        <f>+VLOOKUP(A666,Tabla3[],18,0)</f>
        <v>DISTRIBUIDOR</v>
      </c>
      <c r="E666" t="str">
        <f>+VLOOKUP(A666,Tabla3[],7,0)</f>
        <v>TACHIRA</v>
      </c>
      <c r="F666" s="16">
        <v>60</v>
      </c>
      <c r="I666" t="s">
        <v>25</v>
      </c>
      <c r="J666" t="s">
        <v>87</v>
      </c>
      <c r="L666" t="str">
        <f t="shared" si="10"/>
        <v>J406251640</v>
      </c>
    </row>
    <row r="667" spans="1:12">
      <c r="A667" t="s">
        <v>1449</v>
      </c>
      <c r="B667" t="s">
        <v>1450</v>
      </c>
      <c r="C667" t="s">
        <v>6473</v>
      </c>
      <c r="D667" t="str">
        <f>+VLOOKUP(A667,Tabla3[],18,0)</f>
        <v>DISTRIBUIDOR</v>
      </c>
      <c r="E667" t="str">
        <f>+VLOOKUP(A667,Tabla3[],7,0)</f>
        <v>TACHIRA</v>
      </c>
      <c r="F667" s="16">
        <v>60</v>
      </c>
      <c r="J667" t="s">
        <v>87</v>
      </c>
      <c r="L667" t="str">
        <f t="shared" si="10"/>
        <v>J410836920</v>
      </c>
    </row>
    <row r="668" spans="1:12">
      <c r="A668" t="s">
        <v>1451</v>
      </c>
      <c r="B668" t="s">
        <v>1452</v>
      </c>
      <c r="C668" t="s">
        <v>6474</v>
      </c>
      <c r="D668" t="str">
        <f>+VLOOKUP(A668,Tabla3[],18,0)</f>
        <v>PERFUMERIAS INDEPENDIENTES</v>
      </c>
      <c r="E668" t="str">
        <f>+VLOOKUP(A668,Tabla3[],7,0)</f>
        <v>CARABOBO</v>
      </c>
      <c r="F668" s="16">
        <v>20</v>
      </c>
      <c r="J668" t="s">
        <v>16</v>
      </c>
      <c r="L668" t="str">
        <f t="shared" si="10"/>
        <v>J412864769</v>
      </c>
    </row>
    <row r="669" spans="1:12">
      <c r="A669" t="s">
        <v>1453</v>
      </c>
      <c r="B669" t="s">
        <v>1454</v>
      </c>
      <c r="C669" t="s">
        <v>6475</v>
      </c>
      <c r="D669" t="str">
        <f>+VLOOKUP(A669,Tabla3[],18,0)</f>
        <v>CADENAS - FARMACIAS</v>
      </c>
      <c r="E669" t="str">
        <f>+VLOOKUP(A669,Tabla3[],7,0)</f>
        <v>MONAGAS</v>
      </c>
      <c r="F669" s="16">
        <v>52</v>
      </c>
      <c r="G669" s="16">
        <v>52047</v>
      </c>
      <c r="J669" t="s">
        <v>181</v>
      </c>
      <c r="L669" t="str">
        <f t="shared" si="10"/>
        <v>J317542100</v>
      </c>
    </row>
    <row r="670" spans="1:12">
      <c r="A670" t="s">
        <v>1456</v>
      </c>
      <c r="B670" t="s">
        <v>1457</v>
      </c>
      <c r="C670" t="s">
        <v>6476</v>
      </c>
      <c r="D670" t="str">
        <f>+VLOOKUP(A670,Tabla3[],18,0)</f>
        <v>CANAL DIGITAL</v>
      </c>
      <c r="E670" t="str">
        <f>+VLOOKUP(A670,Tabla3[],7,0)</f>
        <v>CARABOBO</v>
      </c>
      <c r="F670" s="16">
        <v>20</v>
      </c>
      <c r="G670" s="16">
        <v>20075</v>
      </c>
      <c r="J670" t="s">
        <v>16</v>
      </c>
      <c r="L670" t="str">
        <f t="shared" si="10"/>
        <v>J408640937</v>
      </c>
    </row>
    <row r="671" spans="1:12">
      <c r="A671" t="s">
        <v>1458</v>
      </c>
      <c r="B671" t="s">
        <v>1459</v>
      </c>
      <c r="C671" t="s">
        <v>6477</v>
      </c>
      <c r="D671" t="str">
        <f>+VLOOKUP(A671,Tabla3[],18,0)</f>
        <v>DISTRIBUIDOR</v>
      </c>
      <c r="E671" t="str">
        <f>+VLOOKUP(A671,Tabla3[],7,0)</f>
        <v>BARINAS</v>
      </c>
      <c r="F671" s="16">
        <v>22</v>
      </c>
      <c r="G671" s="16">
        <v>22041</v>
      </c>
      <c r="J671" t="s">
        <v>114</v>
      </c>
      <c r="L671" t="str">
        <f t="shared" si="10"/>
        <v>J402532440</v>
      </c>
    </row>
    <row r="672" spans="1:12">
      <c r="A672" t="s">
        <v>1460</v>
      </c>
      <c r="B672" t="s">
        <v>1461</v>
      </c>
      <c r="C672" t="s">
        <v>1461</v>
      </c>
      <c r="D672" t="str">
        <f>+VLOOKUP(A672,Tabla3[],18,0)</f>
        <v>DISTRIBUIDOR</v>
      </c>
      <c r="E672" t="str">
        <f>+VLOOKUP(A672,Tabla3[],7,0)</f>
        <v>ANZOATEGUI</v>
      </c>
      <c r="F672" s="16">
        <v>51</v>
      </c>
      <c r="G672" s="16">
        <v>51047</v>
      </c>
      <c r="J672" t="s">
        <v>181</v>
      </c>
      <c r="L672" t="str">
        <f t="shared" si="10"/>
        <v>J406761117</v>
      </c>
    </row>
    <row r="673" spans="1:12">
      <c r="A673" t="s">
        <v>1462</v>
      </c>
      <c r="B673" t="s">
        <v>1463</v>
      </c>
      <c r="C673" t="s">
        <v>6478</v>
      </c>
      <c r="D673" t="str">
        <f>+VLOOKUP(A673,Tabla3[],18,0)</f>
        <v>DROGUERIAS</v>
      </c>
      <c r="E673" t="str">
        <f>+VLOOKUP(A673,Tabla3[],7,0)</f>
        <v>GUARICO</v>
      </c>
      <c r="F673" s="16">
        <v>12</v>
      </c>
      <c r="G673" s="16">
        <v>12014</v>
      </c>
      <c r="I673" t="s">
        <v>473</v>
      </c>
      <c r="J673" t="s">
        <v>1691</v>
      </c>
      <c r="L673" t="str">
        <f t="shared" si="10"/>
        <v>J406300110</v>
      </c>
    </row>
    <row r="674" spans="1:12">
      <c r="A674" t="s">
        <v>1464</v>
      </c>
      <c r="B674" t="s">
        <v>1465</v>
      </c>
      <c r="C674" t="s">
        <v>6479</v>
      </c>
      <c r="D674" t="str">
        <f>+VLOOKUP(A674,Tabla3[],18,0)</f>
        <v>DISTRIBUIDOR</v>
      </c>
      <c r="E674" t="str">
        <f>+VLOOKUP(A674,Tabla3[],7,0)</f>
        <v>ARAGUA</v>
      </c>
      <c r="F674" s="16">
        <v>12</v>
      </c>
      <c r="G674" s="16">
        <v>12015</v>
      </c>
      <c r="L674" t="str">
        <f t="shared" si="10"/>
        <v>J400632498</v>
      </c>
    </row>
    <row r="675" spans="1:12">
      <c r="A675" t="s">
        <v>1466</v>
      </c>
      <c r="B675" t="s">
        <v>1467</v>
      </c>
      <c r="C675" t="s">
        <v>6480</v>
      </c>
      <c r="D675" t="str">
        <f>+VLOOKUP(A675,Tabla3[],18,0)</f>
        <v>DROGUERIAS</v>
      </c>
      <c r="E675" t="str">
        <f>+VLOOKUP(A675,Tabla3[],7,0)</f>
        <v>BARINAS</v>
      </c>
      <c r="F675" s="16">
        <v>22</v>
      </c>
      <c r="G675" s="16">
        <v>22040</v>
      </c>
      <c r="I675" t="s">
        <v>473</v>
      </c>
      <c r="J675" t="s">
        <v>114</v>
      </c>
      <c r="L675" t="str">
        <f t="shared" si="10"/>
        <v>J410168404</v>
      </c>
    </row>
    <row r="676" spans="1:12">
      <c r="A676" t="s">
        <v>1468</v>
      </c>
      <c r="B676" t="s">
        <v>1469</v>
      </c>
      <c r="C676" t="s">
        <v>6481</v>
      </c>
      <c r="D676" t="str">
        <f>+VLOOKUP(A676,Tabla3[],18,0)</f>
        <v>DISTRIBUIDOR</v>
      </c>
      <c r="E676" t="str">
        <f>+VLOOKUP(A676,Tabla3[],7,0)</f>
        <v>CARABOBO</v>
      </c>
      <c r="F676" s="16">
        <v>10</v>
      </c>
      <c r="G676" s="16">
        <v>10032</v>
      </c>
      <c r="J676" t="s">
        <v>16</v>
      </c>
      <c r="L676" t="str">
        <f t="shared" si="10"/>
        <v>J310546762</v>
      </c>
    </row>
    <row r="677" spans="1:12">
      <c r="A677" t="s">
        <v>1470</v>
      </c>
      <c r="B677" t="s">
        <v>1471</v>
      </c>
      <c r="C677" t="s">
        <v>6482</v>
      </c>
      <c r="D677" t="str">
        <f>+VLOOKUP(A677,Tabla3[],18,0)</f>
        <v>DROGUERIAS</v>
      </c>
      <c r="E677" t="str">
        <f>+VLOOKUP(A677,Tabla3[],7,0)</f>
        <v>BOLIVAR</v>
      </c>
      <c r="F677" s="16">
        <v>52</v>
      </c>
      <c r="G677" s="16">
        <v>52048</v>
      </c>
      <c r="I677" t="s">
        <v>473</v>
      </c>
      <c r="J677" t="s">
        <v>181</v>
      </c>
      <c r="L677" t="str">
        <f t="shared" si="10"/>
        <v>J317650115</v>
      </c>
    </row>
    <row r="678" spans="1:12">
      <c r="A678" t="s">
        <v>1472</v>
      </c>
      <c r="B678" t="s">
        <v>1473</v>
      </c>
      <c r="C678" t="s">
        <v>1474</v>
      </c>
      <c r="D678" t="str">
        <f>+VLOOKUP(A678,Tabla3[],18,0)</f>
        <v>DISTRIBUIDOR</v>
      </c>
      <c r="E678" t="str">
        <f>+VLOOKUP(A678,Tabla3[],7,0)</f>
        <v>MIRANDA</v>
      </c>
      <c r="F678" s="16">
        <v>50</v>
      </c>
      <c r="G678" s="16">
        <v>50061</v>
      </c>
      <c r="J678" t="s">
        <v>61</v>
      </c>
      <c r="L678" t="str">
        <f t="shared" si="10"/>
        <v>J309553461</v>
      </c>
    </row>
    <row r="679" spans="1:12">
      <c r="A679" t="s">
        <v>1475</v>
      </c>
      <c r="B679" t="s">
        <v>1476</v>
      </c>
      <c r="C679" t="s">
        <v>6483</v>
      </c>
      <c r="D679" t="str">
        <f>+VLOOKUP(A679,Tabla3[],18,0)</f>
        <v>DROGUERIAS</v>
      </c>
      <c r="E679" t="str">
        <f>+VLOOKUP(A679,Tabla3[],7,0)</f>
        <v>BOLIVAR</v>
      </c>
      <c r="F679" s="16">
        <v>52</v>
      </c>
      <c r="G679" s="16">
        <v>52045</v>
      </c>
      <c r="I679" t="s">
        <v>473</v>
      </c>
      <c r="J679" t="s">
        <v>189</v>
      </c>
      <c r="L679" t="str">
        <f t="shared" si="10"/>
        <v>J303070167</v>
      </c>
    </row>
    <row r="680" spans="1:12">
      <c r="A680" t="s">
        <v>1477</v>
      </c>
      <c r="B680" t="s">
        <v>1478</v>
      </c>
      <c r="C680" t="s">
        <v>6484</v>
      </c>
      <c r="D680" t="str">
        <f>+VLOOKUP(A680,Tabla3[],18,0)</f>
        <v>DROGUERIAS</v>
      </c>
      <c r="E680" t="str">
        <f>+VLOOKUP(A680,Tabla3[],7,0)</f>
        <v>MONAGAS</v>
      </c>
      <c r="F680" s="16">
        <v>52</v>
      </c>
      <c r="G680" s="16">
        <v>52049</v>
      </c>
      <c r="I680" t="s">
        <v>473</v>
      </c>
      <c r="L680" t="str">
        <f t="shared" si="10"/>
        <v>J411168726</v>
      </c>
    </row>
    <row r="681" spans="1:12">
      <c r="A681" t="s">
        <v>1480</v>
      </c>
      <c r="B681" t="s">
        <v>1481</v>
      </c>
      <c r="C681" t="s">
        <v>6485</v>
      </c>
      <c r="D681" t="str">
        <f>+VLOOKUP(A681,Tabla3[],18,0)</f>
        <v>DISTRIBUIDOR</v>
      </c>
      <c r="E681" t="str">
        <f>+VLOOKUP(A681,Tabla3[],7,0)</f>
        <v>DISTRITO CAPITAL</v>
      </c>
      <c r="F681" s="16">
        <v>54</v>
      </c>
      <c r="G681" s="16">
        <v>54027</v>
      </c>
      <c r="L681" t="str">
        <f t="shared" si="10"/>
        <v>J304595336</v>
      </c>
    </row>
    <row r="682" spans="1:12">
      <c r="A682" t="s">
        <v>1482</v>
      </c>
      <c r="B682" t="s">
        <v>1483</v>
      </c>
      <c r="C682" t="s">
        <v>6486</v>
      </c>
      <c r="D682" t="str">
        <f>+VLOOKUP(A682,Tabla3[],18,0)</f>
        <v>DISTRIBUIDOR</v>
      </c>
      <c r="E682" t="str">
        <f>+VLOOKUP(A682,Tabla3[],7,0)</f>
        <v>LARA</v>
      </c>
      <c r="F682" s="16">
        <v>23</v>
      </c>
      <c r="G682" s="16">
        <v>23031</v>
      </c>
      <c r="L682" t="str">
        <f t="shared" si="10"/>
        <v>J410126175</v>
      </c>
    </row>
    <row r="683" spans="1:12">
      <c r="A683" t="s">
        <v>1484</v>
      </c>
      <c r="B683" t="s">
        <v>1485</v>
      </c>
      <c r="C683" t="s">
        <v>6487</v>
      </c>
      <c r="D683" t="str">
        <f>+VLOOKUP(A683,Tabla3[],18,0)</f>
        <v>DISTRIBUIDOR</v>
      </c>
      <c r="E683" t="str">
        <f>+VLOOKUP(A683,Tabla3[],7,0)</f>
        <v>DISTRITO CAPITAL</v>
      </c>
      <c r="F683" s="16">
        <v>50</v>
      </c>
      <c r="G683" s="16">
        <v>50062</v>
      </c>
      <c r="J683" t="s">
        <v>61</v>
      </c>
      <c r="L683" t="str">
        <f t="shared" si="10"/>
        <v>J402361920</v>
      </c>
    </row>
    <row r="684" spans="1:12">
      <c r="A684" t="s">
        <v>1486</v>
      </c>
      <c r="B684" t="s">
        <v>1487</v>
      </c>
      <c r="C684" t="s">
        <v>6488</v>
      </c>
      <c r="D684" t="str">
        <f>+VLOOKUP(A684,Tabla3[],18,0)</f>
        <v>DROGUERIAS</v>
      </c>
      <c r="E684" t="str">
        <f>+VLOOKUP(A684,Tabla3[],7,0)</f>
        <v>ARAGUA</v>
      </c>
      <c r="G684" s="16">
        <v>12016</v>
      </c>
      <c r="I684" t="s">
        <v>473</v>
      </c>
      <c r="L684" t="str">
        <f t="shared" si="10"/>
        <v>J412814648</v>
      </c>
    </row>
    <row r="685" spans="1:12">
      <c r="A685" t="s">
        <v>1488</v>
      </c>
      <c r="B685" t="s">
        <v>1489</v>
      </c>
      <c r="C685" t="s">
        <v>851</v>
      </c>
      <c r="D685" t="str">
        <f>+VLOOKUP(A685,Tabla3[],18,0)</f>
        <v>CADENAS - SUPERMERCADOS</v>
      </c>
      <c r="E685" t="str">
        <f>+VLOOKUP(A685,Tabla3[],7,0)</f>
        <v>MIRANDA</v>
      </c>
      <c r="G685" s="16">
        <v>12011</v>
      </c>
      <c r="L685" t="str">
        <f t="shared" si="10"/>
        <v>J407398393</v>
      </c>
    </row>
    <row r="686" spans="1:12">
      <c r="A686" t="s">
        <v>1490</v>
      </c>
      <c r="B686" t="s">
        <v>1491</v>
      </c>
      <c r="C686" t="s">
        <v>6489</v>
      </c>
      <c r="D686" t="str">
        <f>+VLOOKUP(A686,Tabla3[],18,0)</f>
        <v>DISTRIBUIDOR</v>
      </c>
      <c r="E686" t="str">
        <f>+VLOOKUP(A686,Tabla3[],7,0)</f>
        <v>TACHIRA</v>
      </c>
      <c r="F686" s="16">
        <v>60</v>
      </c>
      <c r="G686" s="16">
        <v>60036</v>
      </c>
      <c r="I686" t="s">
        <v>25</v>
      </c>
      <c r="L686" t="str">
        <f t="shared" si="10"/>
        <v>V078064095</v>
      </c>
    </row>
    <row r="687" spans="1:12">
      <c r="A687" t="s">
        <v>1492</v>
      </c>
      <c r="B687" t="s">
        <v>1493</v>
      </c>
      <c r="C687" t="s">
        <v>6490</v>
      </c>
      <c r="D687" t="str">
        <f>+VLOOKUP(A687,Tabla3[],18,0)</f>
        <v>DROGUERIAS</v>
      </c>
      <c r="E687" t="str">
        <f>+VLOOKUP(A687,Tabla3[],7,0)</f>
        <v>LARA</v>
      </c>
      <c r="F687" s="16">
        <v>22</v>
      </c>
      <c r="G687" s="16">
        <v>22039</v>
      </c>
      <c r="I687" t="s">
        <v>473</v>
      </c>
      <c r="J687" t="s">
        <v>216</v>
      </c>
      <c r="L687" t="str">
        <f t="shared" si="10"/>
        <v>J313498343</v>
      </c>
    </row>
    <row r="688" spans="1:12">
      <c r="A688" t="s">
        <v>1494</v>
      </c>
      <c r="B688" t="s">
        <v>1495</v>
      </c>
      <c r="C688" t="s">
        <v>6491</v>
      </c>
      <c r="D688" t="str">
        <f>+VLOOKUP(A688,Tabla3[],18,0)</f>
        <v>DROGUERIAS</v>
      </c>
      <c r="E688" t="str">
        <f>+VLOOKUP(A688,Tabla3[],7,0)</f>
        <v>CARABOBO</v>
      </c>
      <c r="F688" s="16">
        <v>20</v>
      </c>
      <c r="G688" s="16">
        <v>20039</v>
      </c>
      <c r="I688" t="s">
        <v>473</v>
      </c>
      <c r="L688" t="str">
        <f t="shared" si="10"/>
        <v>J404780475</v>
      </c>
    </row>
    <row r="689" spans="1:12">
      <c r="A689" t="s">
        <v>1496</v>
      </c>
      <c r="B689" t="s">
        <v>1497</v>
      </c>
      <c r="C689" t="s">
        <v>6492</v>
      </c>
      <c r="D689" t="str">
        <f>+VLOOKUP(A689,Tabla3[],18,0)</f>
        <v>DISTRIBUIDOR</v>
      </c>
      <c r="E689" t="str">
        <f>+VLOOKUP(A689,Tabla3[],7,0)</f>
        <v>LARA</v>
      </c>
      <c r="F689" s="16">
        <v>60</v>
      </c>
      <c r="G689" s="16">
        <v>60037</v>
      </c>
      <c r="L689" t="str">
        <f t="shared" si="10"/>
        <v>J406586927</v>
      </c>
    </row>
    <row r="690" spans="1:12">
      <c r="A690" t="s">
        <v>1498</v>
      </c>
      <c r="B690" t="s">
        <v>1499</v>
      </c>
      <c r="C690" t="s">
        <v>6493</v>
      </c>
      <c r="D690" t="str">
        <f>+VLOOKUP(A690,Tabla3[],18,0)</f>
        <v>DISTRIBUIDOR</v>
      </c>
      <c r="E690" t="str">
        <f>+VLOOKUP(A690,Tabla3[],7,0)</f>
        <v>ZULIA</v>
      </c>
      <c r="F690" s="16">
        <v>21</v>
      </c>
      <c r="G690" s="16">
        <v>21020</v>
      </c>
      <c r="I690" t="s">
        <v>25</v>
      </c>
      <c r="L690" t="str">
        <f t="shared" si="10"/>
        <v>J410724072</v>
      </c>
    </row>
    <row r="691" spans="1:12">
      <c r="A691" t="s">
        <v>1500</v>
      </c>
      <c r="B691" t="s">
        <v>1501</v>
      </c>
      <c r="C691" t="s">
        <v>6494</v>
      </c>
      <c r="D691" t="str">
        <f>+VLOOKUP(A691,Tabla3[],18,0)</f>
        <v>INSTITUCIONAL</v>
      </c>
      <c r="E691" t="str">
        <f>+VLOOKUP(A691,Tabla3[],7,0)</f>
        <v>MIRANDA</v>
      </c>
      <c r="F691" s="16">
        <v>90</v>
      </c>
      <c r="G691" s="16">
        <v>90015</v>
      </c>
      <c r="L691" t="str">
        <f t="shared" si="10"/>
        <v>J002416262</v>
      </c>
    </row>
    <row r="692" spans="1:12">
      <c r="A692" t="s">
        <v>1502</v>
      </c>
      <c r="B692" t="s">
        <v>1503</v>
      </c>
      <c r="C692" t="s">
        <v>6495</v>
      </c>
      <c r="D692" t="str">
        <f>+VLOOKUP(A692,Tabla3[],18,0)</f>
        <v>DROGUERIAS</v>
      </c>
      <c r="E692" t="str">
        <f>+VLOOKUP(A692,Tabla3[],7,0)</f>
        <v>MIRANDA</v>
      </c>
      <c r="F692" s="16">
        <v>50</v>
      </c>
      <c r="G692" s="16">
        <v>50064</v>
      </c>
      <c r="I692" t="s">
        <v>473</v>
      </c>
      <c r="J692" t="s">
        <v>61</v>
      </c>
      <c r="L692" t="str">
        <f t="shared" si="10"/>
        <v>J408423790</v>
      </c>
    </row>
    <row r="693" spans="1:12">
      <c r="A693" t="s">
        <v>1504</v>
      </c>
      <c r="B693" t="s">
        <v>1505</v>
      </c>
      <c r="C693" t="s">
        <v>6496</v>
      </c>
      <c r="D693" t="str">
        <f>+VLOOKUP(A693,Tabla3[],18,0)</f>
        <v>DISTRIBUIDOR</v>
      </c>
      <c r="E693" t="str">
        <f>+VLOOKUP(A693,Tabla3[],7,0)</f>
        <v>MIRANDA</v>
      </c>
      <c r="G693" s="16">
        <v>90016</v>
      </c>
      <c r="L693" t="str">
        <f t="shared" si="10"/>
        <v>J312054280</v>
      </c>
    </row>
    <row r="694" spans="1:12">
      <c r="A694" t="s">
        <v>1506</v>
      </c>
      <c r="B694" t="s">
        <v>1507</v>
      </c>
      <c r="C694" t="s">
        <v>6497</v>
      </c>
      <c r="D694" t="str">
        <f>+VLOOKUP(A694,Tabla3[],18,0)</f>
        <v>SUPERMERCADOS INDEPENDIENTES</v>
      </c>
      <c r="E694" t="str">
        <f>+VLOOKUP(A694,Tabla3[],7,0)</f>
        <v>MIRANDA</v>
      </c>
      <c r="F694" s="16">
        <v>58</v>
      </c>
      <c r="G694" s="16">
        <v>10088</v>
      </c>
      <c r="J694" t="s">
        <v>61</v>
      </c>
      <c r="L694" t="str">
        <f t="shared" si="10"/>
        <v>J500238703</v>
      </c>
    </row>
    <row r="695" spans="1:12">
      <c r="A695" t="s">
        <v>1508</v>
      </c>
      <c r="B695" t="s">
        <v>1509</v>
      </c>
      <c r="C695" t="s">
        <v>6498</v>
      </c>
      <c r="D695" t="str">
        <f>+VLOOKUP(A695,Tabla3[],18,0)</f>
        <v>DROGUERIAS</v>
      </c>
      <c r="E695" t="str">
        <f>+VLOOKUP(A695,Tabla3[],7,0)</f>
        <v>MERIDA</v>
      </c>
      <c r="F695" s="16">
        <v>61</v>
      </c>
      <c r="G695" s="16">
        <v>61033</v>
      </c>
      <c r="I695" t="s">
        <v>473</v>
      </c>
      <c r="L695" t="str">
        <f t="shared" si="10"/>
        <v>J404177477</v>
      </c>
    </row>
    <row r="696" spans="1:12">
      <c r="A696" t="s">
        <v>1510</v>
      </c>
      <c r="B696" t="s">
        <v>1511</v>
      </c>
      <c r="C696" t="s">
        <v>6499</v>
      </c>
      <c r="D696" t="str">
        <f>+VLOOKUP(A696,Tabla3[],18,0)</f>
        <v>DISTRIBUIDOR</v>
      </c>
      <c r="E696" t="str">
        <f>+VLOOKUP(A696,Tabla3[],7,0)</f>
        <v>TACHIRA</v>
      </c>
      <c r="F696" s="16">
        <v>60</v>
      </c>
      <c r="G696" s="16">
        <v>60038</v>
      </c>
      <c r="I696" t="s">
        <v>25</v>
      </c>
      <c r="L696" t="str">
        <f t="shared" si="10"/>
        <v>J310922349</v>
      </c>
    </row>
    <row r="697" spans="1:12">
      <c r="A697" t="s">
        <v>1512</v>
      </c>
      <c r="B697" t="s">
        <v>1513</v>
      </c>
      <c r="C697" t="s">
        <v>6500</v>
      </c>
      <c r="D697" t="str">
        <f>+VLOOKUP(A697,Tabla3[],18,0)</f>
        <v>OTROS</v>
      </c>
      <c r="E697" t="str">
        <f>+VLOOKUP(A697,Tabla3[],7,0)</f>
        <v>BOLIVAR</v>
      </c>
      <c r="F697" s="16">
        <v>52</v>
      </c>
      <c r="G697" s="16">
        <v>52052</v>
      </c>
      <c r="I697" t="s">
        <v>25</v>
      </c>
      <c r="J697" t="s">
        <v>189</v>
      </c>
      <c r="L697" t="str">
        <f t="shared" si="10"/>
        <v>V039031503</v>
      </c>
    </row>
    <row r="698" spans="1:12">
      <c r="A698" t="s">
        <v>1514</v>
      </c>
      <c r="B698" t="s">
        <v>1515</v>
      </c>
      <c r="C698" t="s">
        <v>6279</v>
      </c>
      <c r="D698" t="str">
        <f>+VLOOKUP(A698,Tabla3[],18,0)</f>
        <v>DISTRIBUIDOR</v>
      </c>
      <c r="E698" t="str">
        <f>+VLOOKUP(A698,Tabla3[],7,0)</f>
        <v>MONAGAS</v>
      </c>
      <c r="F698" s="16">
        <v>52</v>
      </c>
      <c r="G698" s="16">
        <v>52055</v>
      </c>
      <c r="I698" t="s">
        <v>25</v>
      </c>
      <c r="L698" t="str">
        <f t="shared" si="10"/>
        <v>J400392349</v>
      </c>
    </row>
    <row r="699" spans="1:12">
      <c r="A699" t="s">
        <v>1516</v>
      </c>
      <c r="B699" t="s">
        <v>1517</v>
      </c>
      <c r="C699" t="s">
        <v>6501</v>
      </c>
      <c r="D699" t="str">
        <f>+VLOOKUP(A699,Tabla3[],18,0)</f>
        <v>DISTRIBUIDOR</v>
      </c>
      <c r="E699" t="str">
        <f>+VLOOKUP(A699,Tabla3[],7,0)</f>
        <v>MIRANDA</v>
      </c>
      <c r="F699" s="16">
        <v>50</v>
      </c>
      <c r="G699" s="16">
        <v>50068</v>
      </c>
      <c r="J699" t="s">
        <v>61</v>
      </c>
      <c r="L699" t="str">
        <f t="shared" si="10"/>
        <v>J306865276</v>
      </c>
    </row>
    <row r="700" spans="1:12">
      <c r="A700" t="s">
        <v>1518</v>
      </c>
      <c r="B700" t="s">
        <v>6960</v>
      </c>
      <c r="C700" t="s">
        <v>6502</v>
      </c>
      <c r="D700" t="str">
        <f>+VLOOKUP(A700,Tabla3[],18,0)</f>
        <v>DROGUERIAS</v>
      </c>
      <c r="E700" t="str">
        <f>+VLOOKUP(A700,Tabla3[],7,0)</f>
        <v>GUARICO</v>
      </c>
      <c r="F700" s="16">
        <v>12</v>
      </c>
      <c r="G700" s="16">
        <v>12020</v>
      </c>
      <c r="J700" t="s">
        <v>1691</v>
      </c>
      <c r="L700" t="str">
        <f t="shared" si="10"/>
        <v>J500197977</v>
      </c>
    </row>
    <row r="701" spans="1:12">
      <c r="A701" t="s">
        <v>1520</v>
      </c>
      <c r="B701" t="s">
        <v>1521</v>
      </c>
      <c r="C701" t="s">
        <v>6503</v>
      </c>
      <c r="D701" t="str">
        <f>+VLOOKUP(A701,Tabla3[],18,0)</f>
        <v>MAYORISTAS</v>
      </c>
      <c r="E701" t="str">
        <f>+VLOOKUP(A701,Tabla3[],7,0)</f>
        <v>DISTRITO CAPITAL</v>
      </c>
      <c r="F701" s="16">
        <v>50</v>
      </c>
      <c r="G701" s="16">
        <v>50067</v>
      </c>
      <c r="J701" t="s">
        <v>61</v>
      </c>
      <c r="L701" t="str">
        <f t="shared" si="10"/>
        <v>J310888795</v>
      </c>
    </row>
    <row r="702" spans="1:12">
      <c r="A702" t="s">
        <v>1522</v>
      </c>
      <c r="B702" t="s">
        <v>1523</v>
      </c>
      <c r="C702" t="s">
        <v>6504</v>
      </c>
      <c r="D702" t="str">
        <f>+VLOOKUP(A702,Tabla3[],18,0)</f>
        <v>DISTRIBUIDOR</v>
      </c>
      <c r="E702" t="str">
        <f>+VLOOKUP(A702,Tabla3[],7,0)</f>
        <v>DISTRITO CAPITAL</v>
      </c>
      <c r="F702" s="16">
        <v>10</v>
      </c>
      <c r="G702" s="16">
        <v>10089</v>
      </c>
      <c r="J702" t="s">
        <v>61</v>
      </c>
      <c r="L702" t="str">
        <f t="shared" si="10"/>
        <v>J500347090</v>
      </c>
    </row>
    <row r="703" spans="1:12">
      <c r="A703" t="s">
        <v>1524</v>
      </c>
      <c r="B703" t="s">
        <v>1525</v>
      </c>
      <c r="C703" t="s">
        <v>6505</v>
      </c>
      <c r="D703" t="str">
        <f>+VLOOKUP(A703,Tabla3[],18,0)</f>
        <v>MAYORISTAS</v>
      </c>
      <c r="E703" t="str">
        <f>+VLOOKUP(A703,Tabla3[],7,0)</f>
        <v>DISTRITO CAPITAL</v>
      </c>
      <c r="F703" s="16">
        <v>50</v>
      </c>
      <c r="G703" s="16">
        <v>500</v>
      </c>
      <c r="J703" t="s">
        <v>61</v>
      </c>
      <c r="L703" t="str">
        <f t="shared" si="10"/>
        <v>J409146677</v>
      </c>
    </row>
    <row r="704" spans="1:12">
      <c r="A704" t="s">
        <v>1526</v>
      </c>
      <c r="B704" t="s">
        <v>1527</v>
      </c>
      <c r="C704" t="s">
        <v>6506</v>
      </c>
      <c r="D704" t="str">
        <f>+VLOOKUP(A704,Tabla3[],18,0)</f>
        <v>DROGUERIAS</v>
      </c>
      <c r="E704" t="str">
        <f>+VLOOKUP(A704,Tabla3[],7,0)</f>
        <v>DISTRITO CAPITAL</v>
      </c>
      <c r="F704" s="16">
        <v>50</v>
      </c>
      <c r="G704" s="16">
        <v>5070</v>
      </c>
      <c r="H704">
        <v>2020</v>
      </c>
      <c r="I704" t="s">
        <v>25</v>
      </c>
      <c r="J704" t="s">
        <v>61</v>
      </c>
      <c r="L704" t="str">
        <f t="shared" si="10"/>
        <v>J406632228</v>
      </c>
    </row>
    <row r="705" spans="1:12">
      <c r="A705" t="s">
        <v>1528</v>
      </c>
      <c r="B705" t="s">
        <v>1529</v>
      </c>
      <c r="C705" t="s">
        <v>1529</v>
      </c>
      <c r="D705" t="str">
        <f>+VLOOKUP(A705,Tabla3[],18,0)</f>
        <v>DROGUERIAS</v>
      </c>
      <c r="E705" t="str">
        <f>+VLOOKUP(A705,Tabla3[],7,0)</f>
        <v>ANZOATEGUI</v>
      </c>
      <c r="F705" s="16">
        <v>51</v>
      </c>
      <c r="G705" s="16">
        <v>51049</v>
      </c>
      <c r="H705">
        <v>2020</v>
      </c>
      <c r="I705" t="s">
        <v>473</v>
      </c>
      <c r="J705" t="s">
        <v>181</v>
      </c>
      <c r="L705" t="str">
        <f t="shared" si="10"/>
        <v>J401150039</v>
      </c>
    </row>
    <row r="706" spans="1:12">
      <c r="A706" t="s">
        <v>1530</v>
      </c>
      <c r="B706" t="s">
        <v>1531</v>
      </c>
      <c r="C706" t="s">
        <v>6224</v>
      </c>
      <c r="D706" t="str">
        <f>+VLOOKUP(A706,Tabla3[],18,0)</f>
        <v>DISTRIBUIDOR</v>
      </c>
      <c r="E706" t="str">
        <f>+VLOOKUP(A706,Tabla3[],7,0)</f>
        <v>MIRANDA</v>
      </c>
      <c r="F706" s="16">
        <v>50</v>
      </c>
      <c r="G706" s="16">
        <v>50072</v>
      </c>
      <c r="J706" t="s">
        <v>61</v>
      </c>
      <c r="L706" t="str">
        <f t="shared" si="10"/>
        <v>J408343487</v>
      </c>
    </row>
    <row r="707" spans="1:12">
      <c r="A707" t="s">
        <v>1532</v>
      </c>
      <c r="B707" t="s">
        <v>1533</v>
      </c>
      <c r="C707" t="s">
        <v>6224</v>
      </c>
      <c r="D707" t="str">
        <f>+VLOOKUP(A707,Tabla3[],18,0)</f>
        <v>DISTRIBUIDOR</v>
      </c>
      <c r="E707" t="str">
        <f>+VLOOKUP(A707,Tabla3[],7,0)</f>
        <v>DISTRITO CAPITAL</v>
      </c>
      <c r="F707" s="16">
        <v>50</v>
      </c>
      <c r="G707" s="16">
        <v>50072</v>
      </c>
      <c r="J707" t="s">
        <v>61</v>
      </c>
      <c r="L707" t="str">
        <f t="shared" ref="L707:L770" si="11">+A707</f>
        <v>J408343847</v>
      </c>
    </row>
    <row r="708" spans="1:12">
      <c r="A708" t="s">
        <v>1534</v>
      </c>
      <c r="B708" t="s">
        <v>1535</v>
      </c>
      <c r="C708" t="s">
        <v>6092</v>
      </c>
      <c r="D708" t="str">
        <f>+VLOOKUP(A708,Tabla3[],18,0)</f>
        <v>PERFUMERIAS INDEPENDIENTES</v>
      </c>
      <c r="E708" t="str">
        <f>+VLOOKUP(A708,Tabla3[],7,0)</f>
        <v>DISTRITO CAPITAL</v>
      </c>
      <c r="F708" s="16">
        <v>58</v>
      </c>
      <c r="G708" s="16">
        <v>50071</v>
      </c>
      <c r="J708" t="s">
        <v>61</v>
      </c>
      <c r="L708" t="str">
        <f t="shared" si="11"/>
        <v>J412983121</v>
      </c>
    </row>
    <row r="709" spans="1:12">
      <c r="A709" t="s">
        <v>1536</v>
      </c>
      <c r="B709" t="s">
        <v>1537</v>
      </c>
      <c r="C709" t="s">
        <v>6507</v>
      </c>
      <c r="D709" t="str">
        <f>+VLOOKUP(A709,Tabla3[],18,0)</f>
        <v>CADENAS - SUPERMERCADOS</v>
      </c>
      <c r="E709" t="str">
        <f>+VLOOKUP(A709,Tabla3[],7,0)</f>
        <v>DISTRITO CAPITAL</v>
      </c>
      <c r="F709" s="16">
        <v>50</v>
      </c>
      <c r="G709" s="16">
        <v>50066</v>
      </c>
      <c r="J709" t="s">
        <v>61</v>
      </c>
      <c r="L709" t="str">
        <f t="shared" si="11"/>
        <v>J500199759</v>
      </c>
    </row>
    <row r="710" spans="1:12">
      <c r="A710" t="s">
        <v>1538</v>
      </c>
      <c r="B710" t="s">
        <v>1539</v>
      </c>
      <c r="C710" t="s">
        <v>6508</v>
      </c>
      <c r="D710" t="str">
        <f>+VLOOKUP(A710,Tabla3[],18,0)</f>
        <v>DROGUERIAS</v>
      </c>
      <c r="E710" t="str">
        <f>+VLOOKUP(A710,Tabla3[],7,0)</f>
        <v>CARABOBO</v>
      </c>
      <c r="F710" s="16">
        <v>20</v>
      </c>
      <c r="G710" s="16">
        <v>61</v>
      </c>
      <c r="L710" t="str">
        <f t="shared" si="11"/>
        <v>J412956558</v>
      </c>
    </row>
    <row r="711" spans="1:12">
      <c r="A711" t="s">
        <v>1540</v>
      </c>
      <c r="B711" t="s">
        <v>1541</v>
      </c>
      <c r="C711" t="s">
        <v>6509</v>
      </c>
      <c r="D711" t="str">
        <f>+VLOOKUP(A711,Tabla3[],18,0)</f>
        <v>DISTRIBUIDOR</v>
      </c>
      <c r="E711" t="str">
        <f>+VLOOKUP(A711,Tabla3[],7,0)</f>
        <v>MERIDA</v>
      </c>
      <c r="F711" s="16">
        <v>61</v>
      </c>
      <c r="G711" s="16">
        <v>61030</v>
      </c>
      <c r="J711" t="s">
        <v>44</v>
      </c>
      <c r="L711" t="str">
        <f t="shared" si="11"/>
        <v>J299619230</v>
      </c>
    </row>
    <row r="712" spans="1:12">
      <c r="A712" t="s">
        <v>1542</v>
      </c>
      <c r="B712" t="s">
        <v>1543</v>
      </c>
      <c r="C712" t="s">
        <v>6356</v>
      </c>
      <c r="D712" t="str">
        <f>+VLOOKUP(A712,Tabla3[],18,0)</f>
        <v>FARMACIAS INDEPENDIENTES</v>
      </c>
      <c r="E712" t="str">
        <f>+VLOOKUP(A712,Tabla3[],7,0)</f>
        <v>ZULIA</v>
      </c>
      <c r="G712" s="16">
        <v>62053</v>
      </c>
      <c r="L712" t="str">
        <f t="shared" si="11"/>
        <v>J500325371</v>
      </c>
    </row>
    <row r="713" spans="1:12">
      <c r="A713" t="s">
        <v>1544</v>
      </c>
      <c r="B713" t="s">
        <v>1545</v>
      </c>
      <c r="C713" t="s">
        <v>6510</v>
      </c>
      <c r="D713" t="str">
        <f>+VLOOKUP(A713,Tabla3[],18,0)</f>
        <v>DROGUERIAS</v>
      </c>
      <c r="E713" t="str">
        <f>+VLOOKUP(A713,Tabla3[],7,0)</f>
        <v>MONAGAS</v>
      </c>
      <c r="F713" s="16">
        <v>52</v>
      </c>
      <c r="G713" s="16">
        <v>52057</v>
      </c>
      <c r="L713" t="str">
        <f t="shared" si="11"/>
        <v>J500368267</v>
      </c>
    </row>
    <row r="714" spans="1:12">
      <c r="A714" t="s">
        <v>1546</v>
      </c>
      <c r="B714" t="s">
        <v>1547</v>
      </c>
      <c r="C714" t="s">
        <v>6511</v>
      </c>
      <c r="D714" t="str">
        <f>+VLOOKUP(A714,Tabla3[],18,0)</f>
        <v>DISTRIBUIDOR</v>
      </c>
      <c r="E714" t="str">
        <f>+VLOOKUP(A714,Tabla3[],7,0)</f>
        <v>TACHIRA</v>
      </c>
      <c r="F714" s="16">
        <v>60</v>
      </c>
      <c r="G714" s="16">
        <v>60039</v>
      </c>
      <c r="L714" t="str">
        <f t="shared" si="11"/>
        <v>J408651238</v>
      </c>
    </row>
    <row r="715" spans="1:12">
      <c r="A715" t="s">
        <v>1548</v>
      </c>
      <c r="B715" t="s">
        <v>1549</v>
      </c>
      <c r="C715" t="s">
        <v>6512</v>
      </c>
      <c r="D715" t="str">
        <f>+VLOOKUP(A715,Tabla3[],18,0)</f>
        <v>DROGUERIAS</v>
      </c>
      <c r="E715" t="str">
        <f>+VLOOKUP(A715,Tabla3[],7,0)</f>
        <v>TACHIRA</v>
      </c>
      <c r="F715" s="16">
        <v>60</v>
      </c>
      <c r="G715" s="16">
        <v>60024</v>
      </c>
      <c r="L715" t="str">
        <f t="shared" si="11"/>
        <v>J500002769</v>
      </c>
    </row>
    <row r="716" spans="1:12">
      <c r="A716" t="s">
        <v>1550</v>
      </c>
      <c r="B716" t="s">
        <v>1551</v>
      </c>
      <c r="C716" t="s">
        <v>851</v>
      </c>
      <c r="D716" t="str">
        <f>+VLOOKUP(A716,Tabla3[],18,0)</f>
        <v>CADENAS - SUPERMERCADOS</v>
      </c>
      <c r="E716" t="str">
        <f>+VLOOKUP(A716,Tabla3[],7,0)</f>
        <v>MIRANDA</v>
      </c>
      <c r="F716" s="16">
        <v>12</v>
      </c>
      <c r="G716" s="16">
        <v>12021</v>
      </c>
      <c r="I716" s="71" t="s">
        <v>65</v>
      </c>
      <c r="J716" t="s">
        <v>61</v>
      </c>
      <c r="K716" t="s">
        <v>1552</v>
      </c>
      <c r="L716" t="str">
        <f t="shared" si="11"/>
        <v>J413273071</v>
      </c>
    </row>
    <row r="717" spans="1:12">
      <c r="A717" t="s">
        <v>1553</v>
      </c>
      <c r="B717" t="s">
        <v>1554</v>
      </c>
      <c r="C717" t="s">
        <v>6513</v>
      </c>
      <c r="D717" t="str">
        <f>+VLOOKUP(A717,Tabla3[],18,0)</f>
        <v>DISTRIBUIDOR</v>
      </c>
      <c r="E717" t="str">
        <f>+VLOOKUP(A717,Tabla3[],7,0)</f>
        <v>MONAGAS</v>
      </c>
      <c r="G717" s="16">
        <v>52062</v>
      </c>
      <c r="L717" t="str">
        <f t="shared" si="11"/>
        <v>J404373500</v>
      </c>
    </row>
    <row r="718" spans="1:12">
      <c r="A718" t="s">
        <v>1555</v>
      </c>
      <c r="B718" t="s">
        <v>1556</v>
      </c>
      <c r="C718" t="s">
        <v>6514</v>
      </c>
      <c r="D718" t="str">
        <f>+VLOOKUP(A718,Tabla3[],18,0)</f>
        <v>DISTRIBUIDOR</v>
      </c>
      <c r="E718" t="str">
        <f>+VLOOKUP(A718,Tabla3[],7,0)</f>
        <v>APURE</v>
      </c>
      <c r="G718" s="16">
        <v>20085</v>
      </c>
      <c r="L718" t="str">
        <f t="shared" si="11"/>
        <v>J408260182</v>
      </c>
    </row>
    <row r="719" spans="1:12">
      <c r="A719" t="s">
        <v>1557</v>
      </c>
      <c r="B719" t="s">
        <v>1558</v>
      </c>
      <c r="C719" t="s">
        <v>6515</v>
      </c>
      <c r="D719" t="str">
        <f>+VLOOKUP(A719,Tabla3[],18,0)</f>
        <v>DROGUERIAS</v>
      </c>
      <c r="E719" t="str">
        <f>+VLOOKUP(A719,Tabla3[],7,0)</f>
        <v>MIRANDA</v>
      </c>
      <c r="G719" s="16">
        <v>11070</v>
      </c>
      <c r="L719" t="str">
        <f t="shared" si="11"/>
        <v>J500011202</v>
      </c>
    </row>
    <row r="720" spans="1:12">
      <c r="A720" t="s">
        <v>1559</v>
      </c>
      <c r="B720" t="s">
        <v>1560</v>
      </c>
      <c r="C720" t="s">
        <v>6023</v>
      </c>
      <c r="D720" t="str">
        <f>+VLOOKUP(A720,Tabla3[],18,0)</f>
        <v>DROGUERIAS</v>
      </c>
      <c r="E720" t="str">
        <f>+VLOOKUP(A720,Tabla3[],7,0)</f>
        <v>CARABOBO</v>
      </c>
      <c r="G720" s="16">
        <v>20081</v>
      </c>
      <c r="J720" t="s">
        <v>1691</v>
      </c>
      <c r="L720" t="str">
        <f t="shared" si="11"/>
        <v>J500328834</v>
      </c>
    </row>
    <row r="721" spans="1:12">
      <c r="A721" t="s">
        <v>1561</v>
      </c>
      <c r="B721" t="s">
        <v>1562</v>
      </c>
      <c r="C721" t="s">
        <v>6516</v>
      </c>
      <c r="D721" t="str">
        <f>+VLOOKUP(A721,Tabla3[],18,0)</f>
        <v>DISTRIBUIDOR</v>
      </c>
      <c r="E721" t="str">
        <f>+VLOOKUP(A721,Tabla3[],7,0)</f>
        <v>ANZOATEGUI</v>
      </c>
      <c r="G721" s="16">
        <v>51050</v>
      </c>
      <c r="J721" t="s">
        <v>181</v>
      </c>
      <c r="L721" t="str">
        <f t="shared" si="11"/>
        <v>J412854453</v>
      </c>
    </row>
    <row r="722" spans="1:12">
      <c r="A722" t="s">
        <v>1563</v>
      </c>
      <c r="B722" t="s">
        <v>1564</v>
      </c>
      <c r="C722" t="s">
        <v>1564</v>
      </c>
      <c r="D722" t="str">
        <f>+VLOOKUP(A722,Tabla3[],18,0)</f>
        <v>SUPERMERCADOS INDEPENDIENTES</v>
      </c>
      <c r="E722" t="str">
        <f>+VLOOKUP(A722,Tabla3[],7,0)</f>
        <v>MIRANDA</v>
      </c>
      <c r="F722" s="16">
        <v>10</v>
      </c>
      <c r="G722" s="16">
        <v>10073</v>
      </c>
      <c r="L722" t="str">
        <f t="shared" si="11"/>
        <v>J500012357</v>
      </c>
    </row>
    <row r="723" spans="1:12">
      <c r="A723" t="s">
        <v>1565</v>
      </c>
      <c r="B723" t="s">
        <v>1566</v>
      </c>
      <c r="C723" t="s">
        <v>6517</v>
      </c>
      <c r="D723" t="str">
        <f>+VLOOKUP(A723,Tabla3[],18,0)</f>
        <v>DROGUERIAS</v>
      </c>
      <c r="E723" t="str">
        <f>+VLOOKUP(A723,Tabla3[],7,0)</f>
        <v>MERIDA</v>
      </c>
      <c r="F723" s="16">
        <v>61</v>
      </c>
      <c r="G723" s="16">
        <v>61031</v>
      </c>
      <c r="L723" t="str">
        <f t="shared" si="11"/>
        <v>V034970420</v>
      </c>
    </row>
    <row r="724" spans="1:12">
      <c r="A724" t="s">
        <v>1567</v>
      </c>
      <c r="B724" t="s">
        <v>1568</v>
      </c>
      <c r="C724" t="s">
        <v>1568</v>
      </c>
      <c r="D724" t="str">
        <f>+VLOOKUP(A724,Tabla3[],18,0)</f>
        <v>PERFUMERIAS INDEPENDIENTES</v>
      </c>
      <c r="E724" t="str">
        <f>+VLOOKUP(A724,Tabla3[],7,0)</f>
        <v>DISTRITO CAPITAL</v>
      </c>
      <c r="F724" s="16">
        <v>50</v>
      </c>
      <c r="G724" s="16">
        <v>50074</v>
      </c>
      <c r="H724">
        <v>2021</v>
      </c>
      <c r="I724" t="s">
        <v>1569</v>
      </c>
      <c r="J724" t="s">
        <v>61</v>
      </c>
      <c r="L724" t="str">
        <f t="shared" si="11"/>
        <v>J500015704</v>
      </c>
    </row>
    <row r="725" spans="1:12">
      <c r="A725" t="s">
        <v>1570</v>
      </c>
      <c r="B725" t="s">
        <v>1571</v>
      </c>
      <c r="C725" t="s">
        <v>6518</v>
      </c>
      <c r="D725" t="str">
        <f>+VLOOKUP(A725,Tabla3[],18,0)</f>
        <v>DISTRIBUIDOR</v>
      </c>
      <c r="E725" t="str">
        <f>+VLOOKUP(A725,Tabla3[],7,0)</f>
        <v>DISTRITO CAPITAL</v>
      </c>
      <c r="F725" s="16">
        <v>10</v>
      </c>
      <c r="G725" s="16">
        <v>10050</v>
      </c>
      <c r="H725">
        <v>2021</v>
      </c>
      <c r="I725" t="s">
        <v>25</v>
      </c>
      <c r="J725" t="s">
        <v>61</v>
      </c>
      <c r="L725" t="str">
        <f t="shared" si="11"/>
        <v>J500014325</v>
      </c>
    </row>
    <row r="726" spans="1:12">
      <c r="A726" t="s">
        <v>1572</v>
      </c>
      <c r="B726" t="s">
        <v>1573</v>
      </c>
      <c r="C726" t="s">
        <v>6519</v>
      </c>
      <c r="D726" t="str">
        <f>+VLOOKUP(A726,Tabla3[],18,0)</f>
        <v>DISTRIBUIDOR</v>
      </c>
      <c r="E726" t="str">
        <f>+VLOOKUP(A726,Tabla3[],7,0)</f>
        <v>TRUJILLO</v>
      </c>
      <c r="F726" s="16">
        <v>22</v>
      </c>
      <c r="G726" s="16">
        <v>22042</v>
      </c>
      <c r="I726" t="s">
        <v>1569</v>
      </c>
      <c r="J726" t="s">
        <v>216</v>
      </c>
      <c r="L726" t="str">
        <f t="shared" si="11"/>
        <v>J402601620</v>
      </c>
    </row>
    <row r="727" spans="1:12">
      <c r="A727" t="s">
        <v>1574</v>
      </c>
      <c r="B727" t="s">
        <v>1575</v>
      </c>
      <c r="C727" t="s">
        <v>6520</v>
      </c>
      <c r="D727" t="str">
        <f>+VLOOKUP(A727,Tabla3[],18,0)</f>
        <v>PERFUMERIAS INDEPENDIENTES</v>
      </c>
      <c r="E727" t="str">
        <f>+VLOOKUP(A727,Tabla3[],7,0)</f>
        <v>BOLIVAR</v>
      </c>
      <c r="F727" s="16">
        <v>52</v>
      </c>
      <c r="G727" s="16">
        <v>52064</v>
      </c>
      <c r="H727">
        <v>2021</v>
      </c>
      <c r="I727" t="s">
        <v>1569</v>
      </c>
      <c r="J727" t="s">
        <v>189</v>
      </c>
      <c r="L727" t="str">
        <f t="shared" si="11"/>
        <v>J408751747</v>
      </c>
    </row>
    <row r="728" spans="1:12">
      <c r="A728" t="s">
        <v>1576</v>
      </c>
      <c r="B728" t="s">
        <v>1577</v>
      </c>
      <c r="C728" t="s">
        <v>6521</v>
      </c>
      <c r="D728" t="str">
        <f>+VLOOKUP(A728,Tabla3[],18,0)</f>
        <v>FARMACIAS INDEPENDIENTES</v>
      </c>
      <c r="E728" t="str">
        <f>+VLOOKUP(A728,Tabla3[],7,0)</f>
        <v>PORTUGUESA</v>
      </c>
      <c r="F728" s="16">
        <v>23</v>
      </c>
      <c r="G728" s="16">
        <v>23033</v>
      </c>
      <c r="H728">
        <v>2021</v>
      </c>
      <c r="I728" t="s">
        <v>1455</v>
      </c>
      <c r="J728" t="s">
        <v>1114</v>
      </c>
      <c r="L728" t="str">
        <f t="shared" si="11"/>
        <v>J304125089</v>
      </c>
    </row>
    <row r="729" spans="1:12">
      <c r="A729" t="s">
        <v>1579</v>
      </c>
      <c r="B729" t="s">
        <v>1580</v>
      </c>
      <c r="C729" t="s">
        <v>6522</v>
      </c>
      <c r="D729" t="str">
        <f>+VLOOKUP(A729,Tabla3[],18,0)</f>
        <v>DROGUERIAS</v>
      </c>
      <c r="E729" t="str">
        <f>+VLOOKUP(A729,Tabla3[],7,0)</f>
        <v>BARINAS</v>
      </c>
      <c r="F729" s="16">
        <v>23</v>
      </c>
      <c r="G729" s="16">
        <v>23032</v>
      </c>
      <c r="H729">
        <v>2021</v>
      </c>
      <c r="I729" t="s">
        <v>473</v>
      </c>
      <c r="J729" t="s">
        <v>1582</v>
      </c>
      <c r="L729" t="str">
        <f t="shared" si="11"/>
        <v>J412951572</v>
      </c>
    </row>
    <row r="730" spans="1:12">
      <c r="A730" t="s">
        <v>1583</v>
      </c>
      <c r="B730" t="s">
        <v>1584</v>
      </c>
      <c r="C730" t="s">
        <v>6523</v>
      </c>
      <c r="D730" t="str">
        <f>+VLOOKUP(A730,Tabla3[],18,0)</f>
        <v>CADENAS - FARMACIAS</v>
      </c>
      <c r="E730" t="str">
        <f>+VLOOKUP(A730,Tabla3[],7,0)</f>
        <v>PORTUGUESA</v>
      </c>
      <c r="F730" s="16">
        <v>23</v>
      </c>
      <c r="G730" s="16">
        <v>20086</v>
      </c>
      <c r="L730" t="str">
        <f t="shared" si="11"/>
        <v>J0304125089</v>
      </c>
    </row>
    <row r="731" spans="1:12">
      <c r="A731" t="s">
        <v>1585</v>
      </c>
      <c r="B731" t="s">
        <v>1586</v>
      </c>
      <c r="C731" t="s">
        <v>6524</v>
      </c>
      <c r="D731" t="str">
        <f>+VLOOKUP(A731,Tabla3[],18,0)</f>
        <v>DISTRIBUIDOR</v>
      </c>
      <c r="E731" t="str">
        <f>+VLOOKUP(A731,Tabla3[],7,0)</f>
        <v>DISTRITO CAPITAL</v>
      </c>
      <c r="F731" s="16">
        <v>11</v>
      </c>
      <c r="G731" s="16">
        <v>11071</v>
      </c>
      <c r="I731" t="s">
        <v>1569</v>
      </c>
      <c r="J731" t="s">
        <v>1587</v>
      </c>
      <c r="L731" t="str">
        <f t="shared" si="11"/>
        <v>J313650153</v>
      </c>
    </row>
    <row r="732" spans="1:12">
      <c r="A732" t="s">
        <v>1588</v>
      </c>
      <c r="B732" t="s">
        <v>1589</v>
      </c>
      <c r="C732" t="s">
        <v>6525</v>
      </c>
      <c r="D732" t="str">
        <f>+VLOOKUP(A732,Tabla3[],18,0)</f>
        <v>INSTITUCIONAL</v>
      </c>
      <c r="E732" t="str">
        <f>+VLOOKUP(A732,Tabla3[],7,0)</f>
        <v>DISTRITO CAPITAL</v>
      </c>
      <c r="F732" s="16">
        <v>11</v>
      </c>
      <c r="G732" s="16">
        <v>11063</v>
      </c>
      <c r="I732" t="s">
        <v>1569</v>
      </c>
      <c r="J732" t="s">
        <v>1587</v>
      </c>
      <c r="L732" t="str">
        <f t="shared" si="11"/>
        <v>J312061200</v>
      </c>
    </row>
    <row r="733" spans="1:12">
      <c r="A733" t="s">
        <v>1590</v>
      </c>
      <c r="B733" t="s">
        <v>1591</v>
      </c>
      <c r="C733" t="s">
        <v>6526</v>
      </c>
      <c r="D733" t="str">
        <f>+VLOOKUP(A733,Tabla3[],18,0)</f>
        <v>DROGUERIAS</v>
      </c>
      <c r="E733" t="str">
        <f>+VLOOKUP(A733,Tabla3[],7,0)</f>
        <v>SUCRE</v>
      </c>
      <c r="F733" s="16">
        <v>51</v>
      </c>
      <c r="G733" s="16">
        <v>51051</v>
      </c>
      <c r="I733" t="s">
        <v>1581</v>
      </c>
      <c r="J733" t="s">
        <v>1587</v>
      </c>
      <c r="L733" t="str">
        <f t="shared" si="11"/>
        <v>J500362390</v>
      </c>
    </row>
    <row r="734" spans="1:12">
      <c r="A734" t="s">
        <v>1592</v>
      </c>
      <c r="B734" t="s">
        <v>1593</v>
      </c>
      <c r="C734" t="s">
        <v>6527</v>
      </c>
      <c r="D734" t="str">
        <f>+VLOOKUP(A734,Tabla3[],18,0)</f>
        <v>INSTITUCIONAL</v>
      </c>
      <c r="E734" t="str">
        <f>+VLOOKUP(A734,Tabla3[],7,0)</f>
        <v>DISTRITO CAPITAL</v>
      </c>
      <c r="F734" s="16">
        <v>90</v>
      </c>
      <c r="G734" s="16">
        <v>90020</v>
      </c>
      <c r="J734" t="s">
        <v>1587</v>
      </c>
      <c r="L734" t="str">
        <f t="shared" si="11"/>
        <v>J404958304</v>
      </c>
    </row>
    <row r="735" spans="1:12">
      <c r="A735" t="s">
        <v>1594</v>
      </c>
      <c r="B735" t="s">
        <v>1595</v>
      </c>
      <c r="C735" t="s">
        <v>6528</v>
      </c>
      <c r="D735" t="str">
        <f>+VLOOKUP(A735,Tabla3[],18,0)</f>
        <v>INSTITUCIONAL</v>
      </c>
      <c r="E735" t="str">
        <f>+VLOOKUP(A735,Tabla3[],7,0)</f>
        <v>DISTRITO CAPITAL</v>
      </c>
      <c r="G735" s="16">
        <v>90019</v>
      </c>
      <c r="J735" t="s">
        <v>1587</v>
      </c>
      <c r="L735" t="str">
        <f t="shared" si="11"/>
        <v>V096825435</v>
      </c>
    </row>
    <row r="736" spans="1:12">
      <c r="A736" t="s">
        <v>1596</v>
      </c>
      <c r="B736" t="s">
        <v>1597</v>
      </c>
      <c r="C736" t="s">
        <v>6529</v>
      </c>
      <c r="D736" t="str">
        <f>+VLOOKUP(A736,Tabla3[],18,0)</f>
        <v>DISTRIBUIDOR</v>
      </c>
      <c r="E736" t="str">
        <f>+VLOOKUP(A736,Tabla3[],7,0)</f>
        <v>TACHIRA</v>
      </c>
      <c r="F736" s="16">
        <v>60</v>
      </c>
      <c r="G736" s="16">
        <v>60026</v>
      </c>
      <c r="H736">
        <v>2021</v>
      </c>
      <c r="I736" t="s">
        <v>25</v>
      </c>
      <c r="J736" t="s">
        <v>70</v>
      </c>
      <c r="L736" t="str">
        <f t="shared" si="11"/>
        <v>J302878187</v>
      </c>
    </row>
    <row r="737" spans="1:12">
      <c r="A737" t="s">
        <v>1598</v>
      </c>
      <c r="B737" t="s">
        <v>1599</v>
      </c>
      <c r="C737" t="s">
        <v>6530</v>
      </c>
      <c r="D737" t="str">
        <f>+VLOOKUP(A737,Tabla3[],18,0)</f>
        <v>INSTITUCIONAL</v>
      </c>
      <c r="E737" t="str">
        <f>+VLOOKUP(A737,Tabla3[],7,0)</f>
        <v>DISTRITO CAPITAL</v>
      </c>
      <c r="F737" s="16">
        <v>11</v>
      </c>
      <c r="G737" s="16">
        <v>11064</v>
      </c>
      <c r="H737">
        <v>2021</v>
      </c>
      <c r="I737" t="s">
        <v>1455</v>
      </c>
      <c r="J737" t="s">
        <v>1587</v>
      </c>
      <c r="L737" t="str">
        <f t="shared" si="11"/>
        <v>J404919031</v>
      </c>
    </row>
    <row r="738" spans="1:12">
      <c r="A738" t="s">
        <v>1600</v>
      </c>
      <c r="B738" t="s">
        <v>1601</v>
      </c>
      <c r="C738" t="s">
        <v>6531</v>
      </c>
      <c r="D738" t="str">
        <f>+VLOOKUP(A738,Tabla3[],18,0)</f>
        <v>INSTITUCIONAL</v>
      </c>
      <c r="E738" t="str">
        <f>+VLOOKUP(A738,Tabla3[],7,0)</f>
        <v>MIRANDA</v>
      </c>
      <c r="F738" s="16">
        <v>19</v>
      </c>
      <c r="G738" s="16">
        <v>19042</v>
      </c>
      <c r="J738" t="s">
        <v>1587</v>
      </c>
      <c r="L738" t="str">
        <f t="shared" si="11"/>
        <v>J308487406</v>
      </c>
    </row>
    <row r="739" spans="1:12">
      <c r="A739" t="s">
        <v>1602</v>
      </c>
      <c r="B739" t="s">
        <v>1603</v>
      </c>
      <c r="C739" t="s">
        <v>1604</v>
      </c>
      <c r="D739" t="str">
        <f>+VLOOKUP(A739,Tabla3[],18,0)</f>
        <v>CADENAS - SUPERMERCADOS</v>
      </c>
      <c r="E739" t="str">
        <f>+VLOOKUP(A739,Tabla3[],7,0)</f>
        <v>ARAGUA</v>
      </c>
      <c r="F739" s="16">
        <v>12</v>
      </c>
      <c r="G739" s="16">
        <v>12017</v>
      </c>
      <c r="J739" t="s">
        <v>16</v>
      </c>
      <c r="L739" t="str">
        <f t="shared" si="11"/>
        <v>J412891260</v>
      </c>
    </row>
    <row r="740" spans="1:12">
      <c r="A740" t="s">
        <v>1605</v>
      </c>
      <c r="B740" t="s">
        <v>1606</v>
      </c>
      <c r="C740" t="s">
        <v>6532</v>
      </c>
      <c r="D740" t="str">
        <f>+VLOOKUP(A740,Tabla3[],18,0)</f>
        <v>INSTITUCIONAL</v>
      </c>
      <c r="E740" t="str">
        <f>+VLOOKUP(A740,Tabla3[],7,0)</f>
        <v>DISTRITO CAPITAL</v>
      </c>
      <c r="F740" s="16">
        <v>11</v>
      </c>
      <c r="G740" s="16">
        <v>11065</v>
      </c>
      <c r="J740" t="s">
        <v>1587</v>
      </c>
      <c r="L740" t="str">
        <f t="shared" si="11"/>
        <v>J405835567</v>
      </c>
    </row>
    <row r="741" spans="1:12">
      <c r="A741" t="s">
        <v>1607</v>
      </c>
      <c r="B741" t="s">
        <v>1608</v>
      </c>
      <c r="C741" t="s">
        <v>6533</v>
      </c>
      <c r="D741" t="str">
        <f>+VLOOKUP(A741,Tabla3[],18,0)</f>
        <v>DISTRIBUIDOR</v>
      </c>
      <c r="E741" t="str">
        <f>+VLOOKUP(A741,Tabla3[],7,0)</f>
        <v>BOLIVAR</v>
      </c>
      <c r="F741" s="16">
        <v>52</v>
      </c>
      <c r="G741" s="16">
        <v>52059</v>
      </c>
      <c r="J741" t="s">
        <v>189</v>
      </c>
      <c r="L741" t="str">
        <f t="shared" si="11"/>
        <v>J412631594</v>
      </c>
    </row>
    <row r="742" spans="1:12">
      <c r="A742" t="s">
        <v>1609</v>
      </c>
      <c r="B742" t="s">
        <v>1610</v>
      </c>
      <c r="C742" t="s">
        <v>6534</v>
      </c>
      <c r="D742" t="str">
        <f>+VLOOKUP(A742,Tabla3[],18,0)</f>
        <v>INSTITUCIONAL</v>
      </c>
      <c r="E742" t="str">
        <f>+VLOOKUP(A742,Tabla3[],7,0)</f>
        <v>MIRANDA</v>
      </c>
      <c r="F742" s="16">
        <v>95</v>
      </c>
      <c r="G742" s="16">
        <v>95018</v>
      </c>
      <c r="J742" t="s">
        <v>1587</v>
      </c>
      <c r="L742" t="str">
        <f t="shared" si="11"/>
        <v>V099720480</v>
      </c>
    </row>
    <row r="743" spans="1:12">
      <c r="A743" t="s">
        <v>1611</v>
      </c>
      <c r="B743" t="s">
        <v>1612</v>
      </c>
      <c r="C743" t="s">
        <v>6535</v>
      </c>
      <c r="D743" t="str">
        <f>+VLOOKUP(A743,Tabla3[],18,0)</f>
        <v>INSTITUCIONAL</v>
      </c>
      <c r="E743" t="str">
        <f>+VLOOKUP(A743,Tabla3[],7,0)</f>
        <v>MIRANDA</v>
      </c>
      <c r="F743" s="16">
        <v>11</v>
      </c>
      <c r="G743" s="16">
        <v>11073</v>
      </c>
      <c r="J743" t="s">
        <v>1587</v>
      </c>
      <c r="L743" t="str">
        <f t="shared" si="11"/>
        <v>V211495690</v>
      </c>
    </row>
    <row r="744" spans="1:12">
      <c r="A744" t="s">
        <v>1613</v>
      </c>
      <c r="B744" t="s">
        <v>1614</v>
      </c>
      <c r="C744" t="s">
        <v>6536</v>
      </c>
      <c r="D744" t="str">
        <f>+VLOOKUP(A744,Tabla3[],18,0)</f>
        <v>DISTRIBUIDOR</v>
      </c>
      <c r="E744" t="str">
        <f>+VLOOKUP(A744,Tabla3[],7,0)</f>
        <v>MIRANDA</v>
      </c>
      <c r="F744" s="16">
        <v>50</v>
      </c>
      <c r="G744" s="16">
        <v>50043</v>
      </c>
      <c r="J744" t="s">
        <v>1587</v>
      </c>
      <c r="L744" t="str">
        <f t="shared" si="11"/>
        <v>J402092407</v>
      </c>
    </row>
    <row r="745" spans="1:12">
      <c r="A745" t="s">
        <v>1615</v>
      </c>
      <c r="B745" t="s">
        <v>1616</v>
      </c>
      <c r="C745" t="s">
        <v>6537</v>
      </c>
      <c r="D745" t="str">
        <f>+VLOOKUP(A745,Tabla3[],18,0)</f>
        <v>OTROS</v>
      </c>
      <c r="E745" t="str">
        <f>+VLOOKUP(A745,Tabla3[],7,0)</f>
        <v>MIRANDA</v>
      </c>
      <c r="F745" s="16">
        <v>11</v>
      </c>
      <c r="G745" s="16">
        <v>90018</v>
      </c>
      <c r="J745" t="s">
        <v>1587</v>
      </c>
      <c r="L745" t="str">
        <f t="shared" si="11"/>
        <v>J001222642</v>
      </c>
    </row>
    <row r="746" spans="1:12">
      <c r="A746" t="s">
        <v>1617</v>
      </c>
      <c r="B746" t="s">
        <v>1618</v>
      </c>
      <c r="C746" t="s">
        <v>6538</v>
      </c>
      <c r="D746" t="str">
        <f>+VLOOKUP(A746,Tabla3[],18,0)</f>
        <v>PERFUMERIAS INDEPENDIENTES</v>
      </c>
      <c r="E746" t="str">
        <f>+VLOOKUP(A746,Tabla3[],7,0)</f>
        <v>MERIDA</v>
      </c>
      <c r="F746" s="16">
        <v>61</v>
      </c>
      <c r="G746" s="16">
        <v>61035</v>
      </c>
      <c r="J746" t="s">
        <v>44</v>
      </c>
      <c r="L746" t="str">
        <f t="shared" si="11"/>
        <v>J090217304</v>
      </c>
    </row>
    <row r="747" spans="1:12">
      <c r="A747" t="s">
        <v>1619</v>
      </c>
      <c r="B747" t="s">
        <v>1620</v>
      </c>
      <c r="C747" t="s">
        <v>6539</v>
      </c>
      <c r="D747" t="str">
        <f>+VLOOKUP(A747,Tabla3[],18,0)</f>
        <v>DROGUERIAS</v>
      </c>
      <c r="E747" t="str">
        <f>+VLOOKUP(A747,Tabla3[],7,0)</f>
        <v>TACHIRA</v>
      </c>
      <c r="F747" s="16">
        <v>60</v>
      </c>
      <c r="G747" s="16">
        <v>60025</v>
      </c>
      <c r="J747" t="s">
        <v>70</v>
      </c>
      <c r="L747" t="str">
        <f t="shared" si="11"/>
        <v>J412279149</v>
      </c>
    </row>
    <row r="748" spans="1:12">
      <c r="A748" t="s">
        <v>1621</v>
      </c>
      <c r="B748" t="s">
        <v>1622</v>
      </c>
      <c r="C748" t="s">
        <v>2042</v>
      </c>
      <c r="D748" t="str">
        <f>+VLOOKUP(A748,Tabla3[],18,0)</f>
        <v>DISTRIBUIDOR</v>
      </c>
      <c r="E748" t="str">
        <f>+VLOOKUP(A748,Tabla3[],7,0)</f>
        <v>ARAGUA</v>
      </c>
      <c r="F748" s="16">
        <v>12</v>
      </c>
      <c r="G748" s="16">
        <v>12026</v>
      </c>
      <c r="J748" t="s">
        <v>16</v>
      </c>
      <c r="L748" t="str">
        <f t="shared" si="11"/>
        <v>J412810405</v>
      </c>
    </row>
    <row r="749" spans="1:12">
      <c r="A749" t="s">
        <v>1623</v>
      </c>
      <c r="B749" t="s">
        <v>1624</v>
      </c>
      <c r="C749" t="s">
        <v>6540</v>
      </c>
      <c r="D749" t="str">
        <f>+VLOOKUP(A749,Tabla3[],18,0)</f>
        <v>DISTRIBUIDOR</v>
      </c>
      <c r="E749" t="str">
        <f>+VLOOKUP(A749,Tabla3[],7,0)</f>
        <v>CARABOBO</v>
      </c>
      <c r="F749" s="16">
        <v>20</v>
      </c>
      <c r="G749" s="16">
        <v>20087</v>
      </c>
      <c r="J749" t="s">
        <v>51</v>
      </c>
      <c r="L749" t="str">
        <f t="shared" si="11"/>
        <v>J500338872</v>
      </c>
    </row>
    <row r="750" spans="1:12">
      <c r="A750" t="s">
        <v>1625</v>
      </c>
      <c r="B750" t="s">
        <v>1626</v>
      </c>
      <c r="C750" t="s">
        <v>6541</v>
      </c>
      <c r="D750" t="str">
        <f>+VLOOKUP(A750,Tabla3[],18,0)</f>
        <v>DROGUERIAS</v>
      </c>
      <c r="E750" t="str">
        <f>+VLOOKUP(A750,Tabla3[],7,0)</f>
        <v>FALCON</v>
      </c>
      <c r="F750" s="16">
        <v>20</v>
      </c>
      <c r="G750" s="16">
        <v>20088</v>
      </c>
      <c r="J750" t="s">
        <v>51</v>
      </c>
      <c r="L750" t="str">
        <f t="shared" si="11"/>
        <v>J412024116</v>
      </c>
    </row>
    <row r="751" spans="1:12">
      <c r="A751" t="s">
        <v>1627</v>
      </c>
      <c r="B751" t="s">
        <v>1628</v>
      </c>
      <c r="C751" t="s">
        <v>6542</v>
      </c>
      <c r="D751" t="str">
        <f>+VLOOKUP(A751,Tabla3[],18,0)</f>
        <v>INSTITUCIONAL</v>
      </c>
      <c r="E751" t="str">
        <f>+VLOOKUP(A751,Tabla3[],7,0)</f>
        <v>MIRANDA</v>
      </c>
      <c r="F751" s="16">
        <v>95</v>
      </c>
      <c r="G751" s="16">
        <v>95002</v>
      </c>
      <c r="J751" t="s">
        <v>1587</v>
      </c>
      <c r="L751" t="str">
        <f t="shared" si="11"/>
        <v>V068160142</v>
      </c>
    </row>
    <row r="752" spans="1:12">
      <c r="A752" t="s">
        <v>1629</v>
      </c>
      <c r="B752" t="s">
        <v>1630</v>
      </c>
      <c r="C752" t="s">
        <v>6543</v>
      </c>
      <c r="D752" t="str">
        <f>+VLOOKUP(A752,Tabla3[],18,0)</f>
        <v>DROGUERIAS</v>
      </c>
      <c r="E752" t="str">
        <f>+VLOOKUP(A752,Tabla3[],7,0)</f>
        <v>MERIDA</v>
      </c>
      <c r="F752" s="16">
        <v>61</v>
      </c>
      <c r="G752" s="16">
        <v>61001</v>
      </c>
      <c r="J752" t="s">
        <v>44</v>
      </c>
      <c r="L752" t="str">
        <f t="shared" si="11"/>
        <v>J402166680</v>
      </c>
    </row>
    <row r="753" spans="1:12">
      <c r="A753" t="s">
        <v>1631</v>
      </c>
      <c r="B753" t="s">
        <v>1632</v>
      </c>
      <c r="C753" t="s">
        <v>6544</v>
      </c>
      <c r="D753" t="str">
        <f>+VLOOKUP(A753,Tabla3[],18,0)</f>
        <v>DROGUERIAS</v>
      </c>
      <c r="E753" t="str">
        <f>+VLOOKUP(A753,Tabla3[],7,0)</f>
        <v>CARABOBO</v>
      </c>
      <c r="F753" s="16">
        <v>20</v>
      </c>
      <c r="G753" s="16">
        <v>20089</v>
      </c>
      <c r="L753" t="str">
        <f t="shared" si="11"/>
        <v>J500627386</v>
      </c>
    </row>
    <row r="754" spans="1:12">
      <c r="A754" t="s">
        <v>1633</v>
      </c>
      <c r="B754" t="s">
        <v>1634</v>
      </c>
      <c r="C754" t="s">
        <v>6545</v>
      </c>
      <c r="D754" t="str">
        <f>+VLOOKUP(A754,Tabla3[],18,0)</f>
        <v>CADENAS - SUPERMERCADOS</v>
      </c>
      <c r="E754" t="str">
        <f>+VLOOKUP(A754,Tabla3[],7,0)</f>
        <v>MIRANDA</v>
      </c>
      <c r="G754" s="16">
        <v>10061</v>
      </c>
      <c r="L754" t="str">
        <f t="shared" si="11"/>
        <v>J500585039</v>
      </c>
    </row>
    <row r="755" spans="1:12">
      <c r="A755" t="s">
        <v>1635</v>
      </c>
      <c r="B755" t="s">
        <v>1636</v>
      </c>
      <c r="C755" t="s">
        <v>6546</v>
      </c>
      <c r="D755" t="str">
        <f>+VLOOKUP(A755,Tabla3[],18,0)</f>
        <v>DISTRIBUIDOR</v>
      </c>
      <c r="E755" t="str">
        <f>+VLOOKUP(A755,Tabla3[],7,0)</f>
        <v>MIRANDA</v>
      </c>
      <c r="F755" s="16">
        <v>10</v>
      </c>
      <c r="G755" s="16">
        <v>10061</v>
      </c>
      <c r="J755" t="s">
        <v>1587</v>
      </c>
      <c r="L755" t="str">
        <f t="shared" si="11"/>
        <v>J411904791</v>
      </c>
    </row>
    <row r="756" spans="1:12">
      <c r="A756" t="s">
        <v>1637</v>
      </c>
      <c r="B756" t="s">
        <v>1638</v>
      </c>
      <c r="C756" t="s">
        <v>6547</v>
      </c>
      <c r="D756" t="str">
        <f>+VLOOKUP(A756,Tabla3[],18,0)</f>
        <v>PERFUMERIAS INDEPENDIENTES</v>
      </c>
      <c r="E756" t="str">
        <f>+VLOOKUP(A756,Tabla3[],7,0)</f>
        <v>MIRANDA</v>
      </c>
      <c r="F756" s="16">
        <v>11</v>
      </c>
      <c r="G756" s="16">
        <v>11072</v>
      </c>
      <c r="J756" t="s">
        <v>1587</v>
      </c>
      <c r="L756" t="str">
        <f t="shared" si="11"/>
        <v>J412046950</v>
      </c>
    </row>
    <row r="757" spans="1:12">
      <c r="A757" t="s">
        <v>1639</v>
      </c>
      <c r="B757" t="s">
        <v>1640</v>
      </c>
      <c r="C757" t="s">
        <v>6548</v>
      </c>
      <c r="D757" t="str">
        <f>+VLOOKUP(A757,Tabla3[],18,0)</f>
        <v>CADENAS - SUPERMERCADOS</v>
      </c>
      <c r="E757" t="str">
        <f>+VLOOKUP(A757,Tabla3[],7,0)</f>
        <v>CARABOBO</v>
      </c>
      <c r="F757" s="16">
        <v>20</v>
      </c>
      <c r="G757" s="16">
        <v>20084</v>
      </c>
      <c r="L757" t="str">
        <f t="shared" si="11"/>
        <v>J500255489</v>
      </c>
    </row>
    <row r="758" spans="1:12">
      <c r="A758" t="s">
        <v>1641</v>
      </c>
      <c r="B758" t="s">
        <v>1642</v>
      </c>
      <c r="C758" t="s">
        <v>6549</v>
      </c>
      <c r="D758" t="str">
        <f>+VLOOKUP(A758,Tabla3[],18,0)</f>
        <v>BODEGONES</v>
      </c>
      <c r="E758" t="str">
        <f>+VLOOKUP(A758,Tabla3[],7,0)</f>
        <v>BOLIVAR</v>
      </c>
      <c r="F758" s="16">
        <v>52</v>
      </c>
      <c r="G758" s="16">
        <v>52060</v>
      </c>
      <c r="J758" t="s">
        <v>1643</v>
      </c>
      <c r="L758" t="str">
        <f t="shared" si="11"/>
        <v>J500257520</v>
      </c>
    </row>
    <row r="759" spans="1:12">
      <c r="A759" t="s">
        <v>1644</v>
      </c>
      <c r="B759" t="s">
        <v>1645</v>
      </c>
      <c r="C759" t="s">
        <v>1645</v>
      </c>
      <c r="D759" t="str">
        <f>+VLOOKUP(A759,Tabla3[],18,0)</f>
        <v>DISTRIBUIDOR</v>
      </c>
      <c r="E759" t="str">
        <f>+VLOOKUP(A759,Tabla3[],7,0)</f>
        <v>MONAGAS</v>
      </c>
      <c r="F759" s="16">
        <v>52</v>
      </c>
      <c r="G759" s="16">
        <v>52063</v>
      </c>
      <c r="J759" t="s">
        <v>1643</v>
      </c>
      <c r="L759" t="str">
        <f t="shared" si="11"/>
        <v>J404239952</v>
      </c>
    </row>
    <row r="760" spans="1:12">
      <c r="A760" t="s">
        <v>1646</v>
      </c>
      <c r="B760" t="s">
        <v>1647</v>
      </c>
      <c r="C760" t="s">
        <v>6550</v>
      </c>
      <c r="D760" t="str">
        <f>+VLOOKUP(A760,Tabla3[],18,0)</f>
        <v>DROGUERIAS</v>
      </c>
      <c r="E760" t="str">
        <f>+VLOOKUP(A760,Tabla3[],7,0)</f>
        <v>MONAGAS</v>
      </c>
      <c r="F760" s="16">
        <v>52</v>
      </c>
      <c r="G760" s="16">
        <v>52061</v>
      </c>
      <c r="J760" t="s">
        <v>1643</v>
      </c>
      <c r="L760" t="str">
        <f t="shared" si="11"/>
        <v>J412002260</v>
      </c>
    </row>
    <row r="761" spans="1:12">
      <c r="A761" t="s">
        <v>1648</v>
      </c>
      <c r="B761" t="s">
        <v>1649</v>
      </c>
      <c r="C761" t="s">
        <v>6551</v>
      </c>
      <c r="D761" t="str">
        <f>+VLOOKUP(A761,Tabla3[],18,0)</f>
        <v>PERFUMERIAS INDEPENDIENTES</v>
      </c>
      <c r="E761" t="str">
        <f>+VLOOKUP(A761,Tabla3[],7,0)</f>
        <v>BOLIVAR</v>
      </c>
      <c r="F761" s="16">
        <v>52</v>
      </c>
      <c r="G761" s="16">
        <v>52058</v>
      </c>
      <c r="J761" t="s">
        <v>1643</v>
      </c>
      <c r="L761" t="str">
        <f t="shared" si="11"/>
        <v>J500694407</v>
      </c>
    </row>
    <row r="762" spans="1:12">
      <c r="A762" t="s">
        <v>1650</v>
      </c>
      <c r="B762" t="s">
        <v>1651</v>
      </c>
      <c r="C762" t="s">
        <v>6552</v>
      </c>
      <c r="D762" t="str">
        <f>+VLOOKUP(A762,Tabla3[],18,0)</f>
        <v>PERFUMERIAS INDEPENDIENTES</v>
      </c>
      <c r="E762" t="str">
        <f>+VLOOKUP(A762,Tabla3[],7,0)</f>
        <v>ARAGUA</v>
      </c>
      <c r="F762" s="16">
        <v>12</v>
      </c>
      <c r="G762" s="16">
        <v>12027</v>
      </c>
      <c r="J762" t="s">
        <v>1652</v>
      </c>
      <c r="L762" t="str">
        <f t="shared" si="11"/>
        <v>J412900390</v>
      </c>
    </row>
    <row r="763" spans="1:12">
      <c r="A763" t="s">
        <v>1653</v>
      </c>
      <c r="B763" t="s">
        <v>1654</v>
      </c>
      <c r="C763" t="s">
        <v>6553</v>
      </c>
      <c r="D763" t="str">
        <f>+VLOOKUP(A763,Tabla3[],18,0)</f>
        <v>PERFUMERIAS INDEPENDIENTES</v>
      </c>
      <c r="E763" t="str">
        <f>+VLOOKUP(A763,Tabla3[],7,0)</f>
        <v>DISTRITO CAPITAL</v>
      </c>
      <c r="F763" s="16">
        <v>58</v>
      </c>
      <c r="G763" s="16">
        <v>58001</v>
      </c>
      <c r="L763" t="str">
        <f t="shared" si="11"/>
        <v>J298843403</v>
      </c>
    </row>
    <row r="764" spans="1:12">
      <c r="A764" t="s">
        <v>1655</v>
      </c>
      <c r="B764" t="s">
        <v>1656</v>
      </c>
      <c r="C764" t="s">
        <v>6554</v>
      </c>
      <c r="D764" t="str">
        <f>+VLOOKUP(A764,Tabla3[],18,0)</f>
        <v>INSTITUCIONAL</v>
      </c>
      <c r="E764" t="str">
        <f>+VLOOKUP(A764,Tabla3[],7,0)</f>
        <v>DISTRITO CAPITAL</v>
      </c>
      <c r="G764" s="16">
        <v>96011</v>
      </c>
      <c r="L764" t="str">
        <f t="shared" si="11"/>
        <v>J000297878</v>
      </c>
    </row>
    <row r="765" spans="1:12">
      <c r="A765" t="s">
        <v>1657</v>
      </c>
      <c r="B765" t="s">
        <v>1658</v>
      </c>
      <c r="C765" t="s">
        <v>6555</v>
      </c>
      <c r="D765" t="str">
        <f>+VLOOKUP(A765,Tabla3[],18,0)</f>
        <v>DROGUERIAS</v>
      </c>
      <c r="E765" t="str">
        <f>+VLOOKUP(A765,Tabla3[],7,0)</f>
        <v>ZULIA</v>
      </c>
      <c r="G765" s="16">
        <v>21021</v>
      </c>
      <c r="L765" t="str">
        <f t="shared" si="11"/>
        <v>J500029780</v>
      </c>
    </row>
    <row r="766" spans="1:12">
      <c r="A766" t="s">
        <v>1659</v>
      </c>
      <c r="B766" t="s">
        <v>1660</v>
      </c>
      <c r="C766" t="s">
        <v>6556</v>
      </c>
      <c r="D766" t="str">
        <f>+VLOOKUP(A766,Tabla3[],18,0)</f>
        <v>DISTRIBUIDOR</v>
      </c>
      <c r="E766" t="str">
        <f>+VLOOKUP(A766,Tabla3[],7,0)</f>
        <v>DISTRITO CAPITAL</v>
      </c>
      <c r="F766" s="16">
        <v>50</v>
      </c>
      <c r="G766" s="16">
        <v>50046</v>
      </c>
      <c r="J766" t="s">
        <v>1587</v>
      </c>
      <c r="L766" t="str">
        <f t="shared" si="11"/>
        <v>J312359994</v>
      </c>
    </row>
    <row r="767" spans="1:12">
      <c r="A767" t="s">
        <v>1661</v>
      </c>
      <c r="B767" t="s">
        <v>1662</v>
      </c>
      <c r="C767" t="s">
        <v>6557</v>
      </c>
      <c r="D767" t="str">
        <f>+VLOOKUP(A767,Tabla3[],18,0)</f>
        <v>FARMACIAS INDEPENDIENTES</v>
      </c>
      <c r="E767" t="str">
        <f>+VLOOKUP(A767,Tabla3[],7,0)</f>
        <v>ANZOATEGUI</v>
      </c>
      <c r="F767" s="16">
        <v>50</v>
      </c>
      <c r="G767" s="16">
        <v>51002</v>
      </c>
      <c r="J767" t="s">
        <v>181</v>
      </c>
      <c r="L767" t="str">
        <f t="shared" si="11"/>
        <v>J308145700</v>
      </c>
    </row>
    <row r="768" spans="1:12">
      <c r="A768" t="s">
        <v>1663</v>
      </c>
      <c r="B768" t="s">
        <v>1664</v>
      </c>
      <c r="C768" t="s">
        <v>6558</v>
      </c>
      <c r="D768" t="str">
        <f>+VLOOKUP(A768,Tabla3[],18,0)</f>
        <v>DISTRIBUIDOR</v>
      </c>
      <c r="E768" t="str">
        <f>+VLOOKUP(A768,Tabla3[],7,0)</f>
        <v>MERIDA</v>
      </c>
      <c r="F768" s="16">
        <v>61</v>
      </c>
      <c r="G768" s="16">
        <v>61036</v>
      </c>
      <c r="J768" t="s">
        <v>44</v>
      </c>
      <c r="L768" t="str">
        <f t="shared" si="11"/>
        <v>J413213850</v>
      </c>
    </row>
    <row r="769" spans="1:12">
      <c r="A769" t="s">
        <v>1665</v>
      </c>
      <c r="B769" t="s">
        <v>1666</v>
      </c>
      <c r="C769" t="s">
        <v>6559</v>
      </c>
      <c r="D769" t="str">
        <f>+VLOOKUP(A769,Tabla3[],18,0)</f>
        <v>FARMACIAS INDEPENDIENTES</v>
      </c>
      <c r="E769" t="str">
        <f>+VLOOKUP(A769,Tabla3[],7,0)</f>
        <v>BOLIVAR</v>
      </c>
      <c r="F769" s="16">
        <v>52</v>
      </c>
      <c r="G769" s="16">
        <v>52012</v>
      </c>
      <c r="J769" t="s">
        <v>181</v>
      </c>
      <c r="L769" t="str">
        <f t="shared" si="11"/>
        <v>J401655599</v>
      </c>
    </row>
    <row r="770" spans="1:12">
      <c r="A770" t="s">
        <v>1667</v>
      </c>
      <c r="B770" t="s">
        <v>1668</v>
      </c>
      <c r="C770" t="s">
        <v>6560</v>
      </c>
      <c r="D770" t="str">
        <f>+VLOOKUP(A770,Tabla3[],18,0)</f>
        <v>DROGUERIAS</v>
      </c>
      <c r="E770" t="str">
        <f>+VLOOKUP(A770,Tabla3[],7,0)</f>
        <v>TACHIRA</v>
      </c>
      <c r="F770" s="16">
        <v>63</v>
      </c>
      <c r="G770" s="16">
        <v>63064</v>
      </c>
      <c r="J770" t="s">
        <v>70</v>
      </c>
      <c r="L770" t="str">
        <f t="shared" si="11"/>
        <v>J411919233</v>
      </c>
    </row>
    <row r="771" spans="1:12">
      <c r="A771" t="s">
        <v>1669</v>
      </c>
      <c r="B771" t="s">
        <v>1670</v>
      </c>
      <c r="C771" t="s">
        <v>6561</v>
      </c>
      <c r="D771" t="str">
        <f>+VLOOKUP(A771,Tabla3[],18,0)</f>
        <v>PERFUMERIAS INDEPENDIENTES</v>
      </c>
      <c r="E771" t="str">
        <f>+VLOOKUP(A771,Tabla3[],7,0)</f>
        <v>ANZOATEGUI</v>
      </c>
      <c r="F771" s="16">
        <v>51</v>
      </c>
      <c r="G771" s="16">
        <v>50051</v>
      </c>
      <c r="J771" t="s">
        <v>181</v>
      </c>
      <c r="L771" t="str">
        <f t="shared" ref="L771:L834" si="12">+A771</f>
        <v>J411838322</v>
      </c>
    </row>
    <row r="772" spans="1:12">
      <c r="A772" t="s">
        <v>1671</v>
      </c>
      <c r="B772" t="s">
        <v>1672</v>
      </c>
      <c r="C772" t="s">
        <v>6296</v>
      </c>
      <c r="D772" t="str">
        <f>+VLOOKUP(A772,Tabla3[],18,0)</f>
        <v>DISTRIBUIDOR</v>
      </c>
      <c r="E772" t="str">
        <f>+VLOOKUP(A772,Tabla3[],7,0)</f>
        <v>NUEVA ESPARTA</v>
      </c>
      <c r="F772" s="16">
        <v>53</v>
      </c>
      <c r="G772" s="16">
        <v>54029</v>
      </c>
      <c r="I772" t="s">
        <v>25</v>
      </c>
      <c r="J772" t="s">
        <v>4385</v>
      </c>
      <c r="L772" t="str">
        <f t="shared" si="12"/>
        <v>J501024219</v>
      </c>
    </row>
    <row r="773" spans="1:12">
      <c r="A773" t="s">
        <v>1673</v>
      </c>
      <c r="B773" t="s">
        <v>1674</v>
      </c>
      <c r="C773" t="s">
        <v>6562</v>
      </c>
      <c r="D773" t="str">
        <f>+VLOOKUP(A773,Tabla3[],18,0)</f>
        <v>INSTITUCIONAL</v>
      </c>
      <c r="E773" t="str">
        <f>+VLOOKUP(A773,Tabla3[],7,0)</f>
        <v>DISTRITO CAPITAL</v>
      </c>
      <c r="F773" s="16">
        <v>90</v>
      </c>
      <c r="G773" s="16">
        <v>90021</v>
      </c>
      <c r="J773" t="s">
        <v>1587</v>
      </c>
      <c r="L773" t="str">
        <f t="shared" si="12"/>
        <v>V141955400</v>
      </c>
    </row>
    <row r="774" spans="1:12">
      <c r="A774" t="s">
        <v>1675</v>
      </c>
      <c r="B774" t="s">
        <v>1676</v>
      </c>
      <c r="C774" t="s">
        <v>1676</v>
      </c>
      <c r="D774" t="str">
        <f>+VLOOKUP(A774,Tabla3[],18,0)</f>
        <v>CADENAS - FARMACIAS</v>
      </c>
      <c r="E774" t="str">
        <f>+VLOOKUP(A774,Tabla3[],7,0)</f>
        <v>ANZOATEGUI</v>
      </c>
      <c r="F774" s="16">
        <v>51</v>
      </c>
      <c r="G774" s="16">
        <v>51054</v>
      </c>
      <c r="J774" t="s">
        <v>181</v>
      </c>
      <c r="L774" t="str">
        <f t="shared" si="12"/>
        <v>J500742444</v>
      </c>
    </row>
    <row r="775" spans="1:12">
      <c r="A775" t="s">
        <v>1677</v>
      </c>
      <c r="B775" t="s">
        <v>1678</v>
      </c>
      <c r="C775" t="s">
        <v>6563</v>
      </c>
      <c r="D775" t="str">
        <f>+VLOOKUP(A775,Tabla3[],18,0)</f>
        <v>DISTRIBUIDOR</v>
      </c>
      <c r="E775" t="str">
        <f>+VLOOKUP(A775,Tabla3[],7,0)</f>
        <v>TACHIRA</v>
      </c>
      <c r="F775" s="16">
        <v>60</v>
      </c>
      <c r="G775" s="16">
        <v>60041</v>
      </c>
      <c r="J775" t="s">
        <v>70</v>
      </c>
      <c r="L775" t="str">
        <f t="shared" si="12"/>
        <v>J404079289</v>
      </c>
    </row>
    <row r="776" spans="1:12">
      <c r="A776" t="s">
        <v>1679</v>
      </c>
      <c r="B776" t="s">
        <v>1680</v>
      </c>
      <c r="C776" t="s">
        <v>6564</v>
      </c>
      <c r="D776" t="str">
        <f>+VLOOKUP(A776,Tabla3[],18,0)</f>
        <v>PERFUMERIAS INDEPENDIENTES</v>
      </c>
      <c r="E776" t="str">
        <f>+VLOOKUP(A776,Tabla3[],7,0)</f>
        <v>DISTRITO CAPITAL</v>
      </c>
      <c r="F776" s="16">
        <v>10</v>
      </c>
      <c r="G776" s="16">
        <v>10051</v>
      </c>
      <c r="J776" t="s">
        <v>1587</v>
      </c>
      <c r="L776" t="str">
        <f t="shared" si="12"/>
        <v>J408029685</v>
      </c>
    </row>
    <row r="777" spans="1:12">
      <c r="A777" t="s">
        <v>1681</v>
      </c>
      <c r="B777" t="s">
        <v>1682</v>
      </c>
      <c r="C777" t="s">
        <v>6565</v>
      </c>
      <c r="D777" t="str">
        <f>+VLOOKUP(A777,Tabla3[],18,0)</f>
        <v>DROGUERIAS</v>
      </c>
      <c r="E777" t="str">
        <f>+VLOOKUP(A777,Tabla3[],7,0)</f>
        <v>ZULIA</v>
      </c>
      <c r="F777" s="16">
        <v>21</v>
      </c>
      <c r="G777" s="16">
        <v>21057</v>
      </c>
      <c r="J777" t="s">
        <v>31</v>
      </c>
      <c r="L777" t="str">
        <f t="shared" si="12"/>
        <v>J409767205</v>
      </c>
    </row>
    <row r="778" spans="1:12">
      <c r="A778" t="s">
        <v>1683</v>
      </c>
      <c r="B778" t="s">
        <v>1684</v>
      </c>
      <c r="C778" t="s">
        <v>5712</v>
      </c>
      <c r="D778" t="str">
        <f>+VLOOKUP(A778,Tabla3[],18,0)</f>
        <v>CADENAS - FARMACIAS</v>
      </c>
      <c r="E778" t="str">
        <f>+VLOOKUP(A778,Tabla3[],7,0)</f>
        <v>ANZOATEGUI</v>
      </c>
      <c r="F778" s="16">
        <v>51</v>
      </c>
      <c r="G778" s="16">
        <v>51005</v>
      </c>
      <c r="J778" t="s">
        <v>181</v>
      </c>
      <c r="L778" t="str">
        <f t="shared" si="12"/>
        <v>J500742355</v>
      </c>
    </row>
    <row r="779" spans="1:12">
      <c r="A779" t="s">
        <v>1685</v>
      </c>
      <c r="B779" t="s">
        <v>1686</v>
      </c>
      <c r="C779" t="s">
        <v>6566</v>
      </c>
      <c r="D779" t="str">
        <f>+VLOOKUP(A779,Tabla3[],18,0)</f>
        <v>CADENAS - SUPERMERCADOS</v>
      </c>
      <c r="E779" t="str">
        <f>+VLOOKUP(A779,Tabla3[],7,0)</f>
        <v>MIRANDA</v>
      </c>
      <c r="F779" s="16">
        <v>10</v>
      </c>
      <c r="G779" s="16">
        <v>10062</v>
      </c>
      <c r="J779" t="s">
        <v>1587</v>
      </c>
      <c r="L779" t="str">
        <f t="shared" si="12"/>
        <v>J500789955</v>
      </c>
    </row>
    <row r="780" spans="1:12">
      <c r="A780" t="s">
        <v>1687</v>
      </c>
      <c r="B780" t="s">
        <v>1688</v>
      </c>
      <c r="C780" t="s">
        <v>6567</v>
      </c>
      <c r="D780" t="str">
        <f>+VLOOKUP(A780,Tabla3[],18,0)</f>
        <v>DROGUERIAS</v>
      </c>
      <c r="E780" t="str">
        <f>+VLOOKUP(A780,Tabla3[],7,0)</f>
        <v>TACHIRA</v>
      </c>
      <c r="F780" s="16">
        <v>60</v>
      </c>
      <c r="G780" s="16">
        <v>60051</v>
      </c>
      <c r="J780" t="s">
        <v>70</v>
      </c>
      <c r="L780" t="str">
        <f t="shared" si="12"/>
        <v>J500162944</v>
      </c>
    </row>
    <row r="781" spans="1:12">
      <c r="A781" t="s">
        <v>1689</v>
      </c>
      <c r="B781" t="s">
        <v>1690</v>
      </c>
      <c r="C781" t="s">
        <v>6568</v>
      </c>
      <c r="D781" t="str">
        <f>+VLOOKUP(A781,Tabla3[],18,0)</f>
        <v>DISTRIBUIDOR</v>
      </c>
      <c r="E781" t="str">
        <f>+VLOOKUP(A781,Tabla3[],7,0)</f>
        <v>CARABOBO</v>
      </c>
      <c r="F781" s="16">
        <v>20</v>
      </c>
      <c r="G781" s="16">
        <v>20090</v>
      </c>
      <c r="J781" t="s">
        <v>1691</v>
      </c>
      <c r="L781" t="str">
        <f t="shared" si="12"/>
        <v>J500650310</v>
      </c>
    </row>
    <row r="782" spans="1:12">
      <c r="A782" t="s">
        <v>1692</v>
      </c>
      <c r="B782" t="s">
        <v>1693</v>
      </c>
      <c r="C782" t="s">
        <v>6569</v>
      </c>
      <c r="D782" t="str">
        <f>+VLOOKUP(A782,Tabla3[],18,0)</f>
        <v>CADENAS - SUPERMERCADOS</v>
      </c>
      <c r="E782" t="str">
        <f>+VLOOKUP(A782,Tabla3[],7,0)</f>
        <v>LA GUAIRA</v>
      </c>
      <c r="F782" s="16">
        <v>10</v>
      </c>
      <c r="G782" s="16">
        <v>10091</v>
      </c>
      <c r="J782" t="s">
        <v>1587</v>
      </c>
      <c r="L782" t="str">
        <f t="shared" si="12"/>
        <v>J500617879</v>
      </c>
    </row>
    <row r="783" spans="1:12">
      <c r="A783" t="s">
        <v>1694</v>
      </c>
      <c r="B783" t="s">
        <v>1695</v>
      </c>
      <c r="C783" t="s">
        <v>1695</v>
      </c>
      <c r="D783" t="str">
        <f>+VLOOKUP(A783,Tabla3[],18,0)</f>
        <v>DROGUERIAS</v>
      </c>
      <c r="E783" t="str">
        <f>+VLOOKUP(A783,Tabla3[],7,0)</f>
        <v>DISTRITO CAPITAL</v>
      </c>
      <c r="F783" s="16">
        <v>50</v>
      </c>
      <c r="G783" s="16">
        <v>50075</v>
      </c>
      <c r="J783" t="s">
        <v>1587</v>
      </c>
      <c r="L783" t="str">
        <f t="shared" si="12"/>
        <v>J500379625</v>
      </c>
    </row>
    <row r="784" spans="1:12">
      <c r="A784" t="s">
        <v>1696</v>
      </c>
      <c r="B784" t="s">
        <v>1697</v>
      </c>
      <c r="C784" t="s">
        <v>6570</v>
      </c>
      <c r="D784" t="str">
        <f>+VLOOKUP(A784,Tabla3[],18,0)</f>
        <v>DROGUERIAS</v>
      </c>
      <c r="E784" t="str">
        <f>+VLOOKUP(A784,Tabla3[],7,0)</f>
        <v>MIRANDA</v>
      </c>
      <c r="F784" s="16">
        <v>50</v>
      </c>
      <c r="G784" s="16">
        <v>10090</v>
      </c>
      <c r="J784" t="s">
        <v>1587</v>
      </c>
      <c r="L784" t="str">
        <f t="shared" si="12"/>
        <v>J500996446</v>
      </c>
    </row>
    <row r="785" spans="1:12">
      <c r="A785" t="s">
        <v>1698</v>
      </c>
      <c r="B785" t="s">
        <v>1699</v>
      </c>
      <c r="C785" t="s">
        <v>6571</v>
      </c>
      <c r="D785" t="str">
        <f>+VLOOKUP(A785,Tabla3[],18,0)</f>
        <v>PERFUMERIAS INDEPENDIENTES</v>
      </c>
      <c r="E785" t="str">
        <f>+VLOOKUP(A785,Tabla3[],7,0)</f>
        <v>TACHIRA</v>
      </c>
      <c r="G785" s="16">
        <v>60042</v>
      </c>
      <c r="L785" t="str">
        <f t="shared" si="12"/>
        <v>J500515596</v>
      </c>
    </row>
    <row r="786" spans="1:12">
      <c r="A786" t="s">
        <v>1700</v>
      </c>
      <c r="B786" t="s">
        <v>1701</v>
      </c>
      <c r="C786" t="s">
        <v>6572</v>
      </c>
      <c r="D786" t="str">
        <f>+VLOOKUP(A786,Tabla3[],18,0)</f>
        <v>DISTRIBUIDOR</v>
      </c>
      <c r="E786" t="str">
        <f>+VLOOKUP(A786,Tabla3[],7,0)</f>
        <v>LA GUAIRA</v>
      </c>
      <c r="G786" s="16">
        <v>50077</v>
      </c>
      <c r="L786" t="str">
        <f t="shared" si="12"/>
        <v>J407605372</v>
      </c>
    </row>
    <row r="787" spans="1:12">
      <c r="A787" t="s">
        <v>1702</v>
      </c>
      <c r="B787" t="s">
        <v>1703</v>
      </c>
      <c r="C787" t="s">
        <v>6573</v>
      </c>
      <c r="D787" t="str">
        <f>+VLOOKUP(A787,Tabla3[],18,0)</f>
        <v>CADENAS - FARMACIAS</v>
      </c>
      <c r="E787" t="str">
        <f>+VLOOKUP(A787,Tabla3[],7,0)</f>
        <v>DISTRITO CAPITAL</v>
      </c>
      <c r="G787" s="16">
        <v>50045</v>
      </c>
      <c r="L787" t="str">
        <f t="shared" si="12"/>
        <v>J500715102</v>
      </c>
    </row>
    <row r="788" spans="1:12">
      <c r="A788" t="s">
        <v>1704</v>
      </c>
      <c r="B788" t="s">
        <v>1705</v>
      </c>
      <c r="C788" t="s">
        <v>6574</v>
      </c>
      <c r="D788" t="str">
        <f>+VLOOKUP(A788,Tabla3[],18,0)</f>
        <v>INSTITUCIONAL</v>
      </c>
      <c r="E788" t="str">
        <f>+VLOOKUP(A788,Tabla3[],7,0)</f>
        <v>MIRANDA</v>
      </c>
      <c r="F788" s="16">
        <v>95</v>
      </c>
      <c r="G788" s="16">
        <v>95020</v>
      </c>
      <c r="L788" t="str">
        <f t="shared" si="12"/>
        <v>J500844220</v>
      </c>
    </row>
    <row r="789" spans="1:12">
      <c r="A789" t="s">
        <v>1706</v>
      </c>
      <c r="B789" t="s">
        <v>1707</v>
      </c>
      <c r="C789" t="s">
        <v>6575</v>
      </c>
      <c r="D789" t="str">
        <f>+VLOOKUP(A789,Tabla3[],18,0)</f>
        <v>DISTRIBUIDOR</v>
      </c>
      <c r="E789" t="str">
        <f>+VLOOKUP(A789,Tabla3[],7,0)</f>
        <v>MIRANDA</v>
      </c>
      <c r="G789" s="16">
        <v>50079</v>
      </c>
      <c r="L789" t="str">
        <f t="shared" si="12"/>
        <v>J402352581</v>
      </c>
    </row>
    <row r="790" spans="1:12">
      <c r="A790" t="s">
        <v>1708</v>
      </c>
      <c r="B790" t="s">
        <v>1709</v>
      </c>
      <c r="C790" t="s">
        <v>6576</v>
      </c>
      <c r="D790" t="str">
        <f>+VLOOKUP(A790,Tabla3[],18,0)</f>
        <v>DROGUERIAS</v>
      </c>
      <c r="E790" t="str">
        <f>+VLOOKUP(A790,Tabla3[],7,0)</f>
        <v>MIRANDA</v>
      </c>
      <c r="G790" s="16">
        <v>50080</v>
      </c>
      <c r="J790" t="s">
        <v>61</v>
      </c>
      <c r="L790" t="str">
        <f t="shared" si="12"/>
        <v>J500127995</v>
      </c>
    </row>
    <row r="791" spans="1:12">
      <c r="A791" t="s">
        <v>1710</v>
      </c>
      <c r="B791" t="s">
        <v>1711</v>
      </c>
      <c r="C791" t="s">
        <v>6577</v>
      </c>
      <c r="D791" t="str">
        <f>+VLOOKUP(A791,Tabla3[],18,0)</f>
        <v>INSTITUCIONAL</v>
      </c>
      <c r="E791" t="str">
        <f>+VLOOKUP(A791,Tabla3[],7,0)</f>
        <v>TACHIRA</v>
      </c>
      <c r="G791" s="16">
        <v>61037</v>
      </c>
      <c r="L791" t="str">
        <f t="shared" si="12"/>
        <v>V172191378</v>
      </c>
    </row>
    <row r="792" spans="1:12">
      <c r="A792" t="s">
        <v>1712</v>
      </c>
      <c r="B792" t="s">
        <v>1713</v>
      </c>
      <c r="C792" t="s">
        <v>6578</v>
      </c>
      <c r="D792" t="str">
        <f>+VLOOKUP(A792,Tabla3[],18,0)</f>
        <v>CADENAS - SUPERMERCADOS</v>
      </c>
      <c r="E792" t="str">
        <f>+VLOOKUP(A792,Tabla3[],7,0)</f>
        <v>MIRANDA</v>
      </c>
      <c r="G792" s="16">
        <v>52082</v>
      </c>
      <c r="J792" t="s">
        <v>1587</v>
      </c>
      <c r="L792" t="str">
        <f t="shared" si="12"/>
        <v>J500611951</v>
      </c>
    </row>
    <row r="793" spans="1:12">
      <c r="A793" t="s">
        <v>1714</v>
      </c>
      <c r="B793" t="s">
        <v>1715</v>
      </c>
      <c r="C793" t="s">
        <v>6579</v>
      </c>
      <c r="D793" t="str">
        <f>+VLOOKUP(A793,Tabla3[],18,0)</f>
        <v>DISTRIBUIDOR</v>
      </c>
      <c r="E793" t="str">
        <f>+VLOOKUP(A793,Tabla3[],7,0)</f>
        <v>BOLIVAR</v>
      </c>
      <c r="G793" s="16">
        <v>520066</v>
      </c>
      <c r="J793" t="s">
        <v>189</v>
      </c>
      <c r="L793" t="str">
        <f t="shared" si="12"/>
        <v>J500826923</v>
      </c>
    </row>
    <row r="794" spans="1:12">
      <c r="A794" t="s">
        <v>1716</v>
      </c>
      <c r="B794" t="s">
        <v>1717</v>
      </c>
      <c r="C794" t="s">
        <v>6580</v>
      </c>
      <c r="D794" t="str">
        <f>+VLOOKUP(A794,Tabla3[],18,0)</f>
        <v>CADENAS - SUPERMERCADOS</v>
      </c>
      <c r="E794" t="str">
        <f>+VLOOKUP(A794,Tabla3[],7,0)</f>
        <v>DISTRITO CAPITAL</v>
      </c>
      <c r="G794" s="16">
        <v>50083</v>
      </c>
      <c r="L794" t="str">
        <f t="shared" si="12"/>
        <v>J500225016</v>
      </c>
    </row>
    <row r="795" spans="1:12">
      <c r="A795" t="s">
        <v>1718</v>
      </c>
      <c r="B795" t="s">
        <v>1719</v>
      </c>
      <c r="C795" t="s">
        <v>1891</v>
      </c>
      <c r="D795" t="str">
        <f>+VLOOKUP(A795,Tabla3[],18,0)</f>
        <v>DISTRIBUIDOR</v>
      </c>
      <c r="E795" t="str">
        <f>+VLOOKUP(A795,Tabla3[],7,0)</f>
        <v>MIRANDA</v>
      </c>
      <c r="G795" s="16">
        <v>10094</v>
      </c>
      <c r="L795" t="str">
        <f t="shared" si="12"/>
        <v>J306034218</v>
      </c>
    </row>
    <row r="796" spans="1:12">
      <c r="A796" t="s">
        <v>1720</v>
      </c>
      <c r="B796" t="s">
        <v>1721</v>
      </c>
      <c r="C796" t="s">
        <v>483</v>
      </c>
      <c r="D796" t="str">
        <f>+VLOOKUP(A796,Tabla3[],18,0)</f>
        <v>DROGUERIAS</v>
      </c>
      <c r="E796" t="str">
        <f>+VLOOKUP(A796,Tabla3[],7,0)</f>
        <v>MIRANDA</v>
      </c>
      <c r="G796" s="16">
        <v>61026</v>
      </c>
      <c r="J796" t="s">
        <v>1587</v>
      </c>
      <c r="L796" t="str">
        <f t="shared" si="12"/>
        <v>J500244720</v>
      </c>
    </row>
    <row r="797" spans="1:12">
      <c r="A797" t="s">
        <v>1722</v>
      </c>
      <c r="B797" t="s">
        <v>1723</v>
      </c>
      <c r="C797" t="s">
        <v>6581</v>
      </c>
      <c r="D797" t="str">
        <f>+VLOOKUP(A797,Tabla3[],18,0)</f>
        <v>DROGUERIAS</v>
      </c>
      <c r="E797" t="str">
        <f>+VLOOKUP(A797,Tabla3[],7,0)</f>
        <v>MONAGAS</v>
      </c>
      <c r="F797" s="16">
        <v>52</v>
      </c>
      <c r="G797" s="16">
        <v>52098</v>
      </c>
      <c r="J797" t="s">
        <v>537</v>
      </c>
      <c r="L797" t="str">
        <f t="shared" si="12"/>
        <v>J501139385</v>
      </c>
    </row>
    <row r="798" spans="1:12">
      <c r="A798" t="s">
        <v>1724</v>
      </c>
      <c r="B798" t="s">
        <v>1725</v>
      </c>
      <c r="C798" t="s">
        <v>851</v>
      </c>
      <c r="D798" t="str">
        <f>+VLOOKUP(A798,Tabla3[],18,0)</f>
        <v>CADENAS - SUPERMERCADOS</v>
      </c>
      <c r="E798" t="str">
        <f>+VLOOKUP(A798,Tabla3[],7,0)</f>
        <v>DISTRITO CAPITAL</v>
      </c>
      <c r="F798" s="16">
        <v>10</v>
      </c>
      <c r="G798" s="16">
        <v>10096</v>
      </c>
      <c r="J798" t="s">
        <v>1587</v>
      </c>
      <c r="L798" t="str">
        <f t="shared" si="12"/>
        <v>J501207720</v>
      </c>
    </row>
    <row r="799" spans="1:12">
      <c r="A799" t="s">
        <v>1726</v>
      </c>
      <c r="B799" t="s">
        <v>1727</v>
      </c>
      <c r="C799" t="s">
        <v>6582</v>
      </c>
      <c r="D799" t="str">
        <f>+VLOOKUP(A799,Tabla3[],18,0)</f>
        <v>ATENCION AL CLIENTE</v>
      </c>
      <c r="E799" t="str">
        <f>+VLOOKUP(A799,Tabla3[],7,0)</f>
        <v>MIRANDA</v>
      </c>
      <c r="F799" s="16">
        <v>99</v>
      </c>
      <c r="G799" s="16">
        <v>95021</v>
      </c>
      <c r="J799" t="s">
        <v>1587</v>
      </c>
      <c r="L799" t="str">
        <f t="shared" si="12"/>
        <v>V270315484</v>
      </c>
    </row>
    <row r="800" spans="1:12">
      <c r="A800" t="s">
        <v>1728</v>
      </c>
      <c r="B800" t="s">
        <v>1729</v>
      </c>
      <c r="C800" t="s">
        <v>6583</v>
      </c>
      <c r="D800" t="str">
        <f>+VLOOKUP(A800,Tabla3[],18,0)</f>
        <v>CADENAS - SUPERMERCADOS</v>
      </c>
      <c r="E800" t="str">
        <f>+VLOOKUP(A800,Tabla3[],7,0)</f>
        <v>MIRANDA</v>
      </c>
      <c r="F800" s="16">
        <v>10</v>
      </c>
      <c r="G800" s="16">
        <v>10097</v>
      </c>
      <c r="J800" t="s">
        <v>1587</v>
      </c>
      <c r="L800" t="str">
        <f t="shared" si="12"/>
        <v>J311501878</v>
      </c>
    </row>
    <row r="801" spans="1:12">
      <c r="A801" t="s">
        <v>1730</v>
      </c>
      <c r="B801" t="s">
        <v>1731</v>
      </c>
      <c r="C801" t="s">
        <v>6584</v>
      </c>
      <c r="D801" t="str">
        <f>+VLOOKUP(A801,Tabla3[],18,0)</f>
        <v>DISTRIBUIDOR</v>
      </c>
      <c r="E801" t="str">
        <f>+VLOOKUP(A801,Tabla3[],7,0)</f>
        <v>DISTRITO CAPITAL</v>
      </c>
      <c r="F801" s="16">
        <v>95</v>
      </c>
      <c r="G801" s="16">
        <v>95022</v>
      </c>
      <c r="L801" t="str">
        <f t="shared" si="12"/>
        <v>J500704542</v>
      </c>
    </row>
    <row r="802" spans="1:12">
      <c r="A802" t="s">
        <v>1732</v>
      </c>
      <c r="B802" t="s">
        <v>1733</v>
      </c>
      <c r="C802" t="s">
        <v>6585</v>
      </c>
      <c r="D802" t="str">
        <f>+VLOOKUP(A802,Tabla3[],18,0)</f>
        <v>CADENAS - SUPERMERCADOS</v>
      </c>
      <c r="E802" t="str">
        <f>+VLOOKUP(A802,Tabla3[],7,0)</f>
        <v>CARABOBO</v>
      </c>
      <c r="F802" s="16">
        <v>20</v>
      </c>
      <c r="G802" s="59">
        <v>20100</v>
      </c>
      <c r="J802" t="s">
        <v>1734</v>
      </c>
      <c r="L802" t="str">
        <f t="shared" si="12"/>
        <v>J403114099</v>
      </c>
    </row>
    <row r="803" spans="1:12">
      <c r="A803" t="s">
        <v>1735</v>
      </c>
      <c r="B803" t="s">
        <v>1736</v>
      </c>
      <c r="C803" t="s">
        <v>6586</v>
      </c>
      <c r="D803" t="str">
        <f>+VLOOKUP(A803,Tabla3[],18,0)</f>
        <v>DROGUERIAS</v>
      </c>
      <c r="E803" t="str">
        <f>+VLOOKUP(A803,Tabla3[],7,0)</f>
        <v>MONAGAS</v>
      </c>
      <c r="F803" s="16">
        <v>52</v>
      </c>
      <c r="G803">
        <v>52068</v>
      </c>
      <c r="J803" t="s">
        <v>1737</v>
      </c>
      <c r="L803" t="str">
        <f t="shared" si="12"/>
        <v>J412413740</v>
      </c>
    </row>
    <row r="804" spans="1:12">
      <c r="A804" t="s">
        <v>1738</v>
      </c>
      <c r="B804" t="s">
        <v>1739</v>
      </c>
      <c r="C804" t="s">
        <v>6587</v>
      </c>
      <c r="D804" t="str">
        <f>+VLOOKUP(A804,Tabla3[],18,0)</f>
        <v>DROGUERIAS</v>
      </c>
      <c r="E804" t="str">
        <f>+VLOOKUP(A804,Tabla3[],7,0)</f>
        <v>BARINAS</v>
      </c>
      <c r="F804" s="16">
        <v>23</v>
      </c>
      <c r="G804">
        <v>23039</v>
      </c>
      <c r="J804" t="s">
        <v>114</v>
      </c>
      <c r="L804" t="str">
        <f t="shared" si="12"/>
        <v>J501284571</v>
      </c>
    </row>
    <row r="805" spans="1:12">
      <c r="A805" t="s">
        <v>1740</v>
      </c>
      <c r="B805" t="s">
        <v>1741</v>
      </c>
      <c r="C805" t="s">
        <v>6224</v>
      </c>
      <c r="D805" t="str">
        <f>+VLOOKUP(A805,Tabla3[],18,0)</f>
        <v>DISTRIBUIDOR</v>
      </c>
      <c r="E805" t="str">
        <f>+VLOOKUP(A805,Tabla3[],7,0)</f>
        <v>MIRANDA</v>
      </c>
      <c r="F805" s="16">
        <v>50</v>
      </c>
      <c r="G805">
        <v>50084</v>
      </c>
      <c r="J805" t="s">
        <v>1587</v>
      </c>
      <c r="L805" t="str">
        <f t="shared" si="12"/>
        <v>J408338114</v>
      </c>
    </row>
    <row r="806" spans="1:12">
      <c r="A806" t="s">
        <v>1742</v>
      </c>
      <c r="B806" t="s">
        <v>1743</v>
      </c>
      <c r="C806" t="s">
        <v>6588</v>
      </c>
      <c r="D806" t="str">
        <f>+VLOOKUP(A806,Tabla3[],18,0)</f>
        <v>DISTRIBUIDOR</v>
      </c>
      <c r="E806" t="str">
        <f>+VLOOKUP(A806,Tabla3[],7,0)</f>
        <v>DISTRITO CAPITAL</v>
      </c>
      <c r="F806" s="16">
        <v>50</v>
      </c>
      <c r="G806">
        <v>50085</v>
      </c>
      <c r="J806" t="s">
        <v>1587</v>
      </c>
      <c r="L806" t="str">
        <f t="shared" si="12"/>
        <v>J412744941</v>
      </c>
    </row>
    <row r="807" spans="1:12">
      <c r="A807" t="s">
        <v>1744</v>
      </c>
      <c r="B807" t="s">
        <v>1745</v>
      </c>
      <c r="C807" t="s">
        <v>6589</v>
      </c>
      <c r="D807" t="str">
        <f>+VLOOKUP(A807,Tabla3[],18,0)</f>
        <v>DISTRIBUIDOR</v>
      </c>
      <c r="E807" t="str">
        <f>+VLOOKUP(A807,Tabla3[],7,0)</f>
        <v>CARABOBO</v>
      </c>
      <c r="F807" s="16">
        <v>52</v>
      </c>
      <c r="G807">
        <v>52099</v>
      </c>
      <c r="J807" t="s">
        <v>1734</v>
      </c>
      <c r="L807" t="str">
        <f t="shared" si="12"/>
        <v>J413002973</v>
      </c>
    </row>
    <row r="808" spans="1:12">
      <c r="A808" t="s">
        <v>1746</v>
      </c>
      <c r="B808" t="s">
        <v>1747</v>
      </c>
      <c r="C808" t="s">
        <v>1747</v>
      </c>
      <c r="D808" t="str">
        <f>+VLOOKUP(A808,Tabla3[],18,0)</f>
        <v>SUPERMERCADOS INDEPENDIENTES</v>
      </c>
      <c r="E808" t="str">
        <f>+VLOOKUP(A808,Tabla3[],7,0)</f>
        <v>MIRANDA</v>
      </c>
      <c r="F808" s="16">
        <v>10</v>
      </c>
      <c r="G808">
        <v>10101</v>
      </c>
      <c r="J808" t="s">
        <v>1587</v>
      </c>
      <c r="L808" t="str">
        <f t="shared" si="12"/>
        <v>J501376026</v>
      </c>
    </row>
    <row r="809" spans="1:12">
      <c r="A809" t="s">
        <v>1748</v>
      </c>
      <c r="B809" t="s">
        <v>1749</v>
      </c>
      <c r="C809" t="s">
        <v>2042</v>
      </c>
      <c r="D809" t="str">
        <f>+VLOOKUP(A809,Tabla3[],18,0)</f>
        <v>DISTRIBUIDOR</v>
      </c>
      <c r="E809" t="str">
        <f>+VLOOKUP(A809,Tabla3[],7,0)</f>
        <v>BOLIVAR</v>
      </c>
      <c r="F809" s="16">
        <v>12</v>
      </c>
      <c r="G809">
        <v>12029</v>
      </c>
      <c r="J809" t="s">
        <v>189</v>
      </c>
      <c r="L809" t="str">
        <f t="shared" si="12"/>
        <v>J412657275</v>
      </c>
    </row>
    <row r="810" spans="1:12">
      <c r="A810" t="s">
        <v>1750</v>
      </c>
      <c r="B810" t="s">
        <v>1751</v>
      </c>
      <c r="C810" t="s">
        <v>2114</v>
      </c>
      <c r="D810" t="str">
        <f>+VLOOKUP(A810,Tabla3[],18,0)</f>
        <v>DISTRIBUIDOR</v>
      </c>
      <c r="E810" t="str">
        <f>+VLOOKUP(A810,Tabla3[],7,0)</f>
        <v>BOLIVAR</v>
      </c>
      <c r="F810" s="16">
        <v>52</v>
      </c>
      <c r="G810">
        <v>52100</v>
      </c>
      <c r="J810" t="s">
        <v>189</v>
      </c>
      <c r="L810" t="str">
        <f t="shared" si="12"/>
        <v>J408324040</v>
      </c>
    </row>
    <row r="811" spans="1:12">
      <c r="A811" t="s">
        <v>1752</v>
      </c>
      <c r="B811" t="s">
        <v>1753</v>
      </c>
      <c r="C811" t="s">
        <v>6590</v>
      </c>
      <c r="D811" t="str">
        <f>+VLOOKUP(A811,Tabla3[],18,0)</f>
        <v>DISTRIBUIDOR</v>
      </c>
      <c r="E811" t="str">
        <f>+VLOOKUP(A811,Tabla3[],7,0)</f>
        <v>CARABOBO</v>
      </c>
      <c r="F811" s="16">
        <v>20</v>
      </c>
      <c r="G811">
        <v>20102</v>
      </c>
      <c r="J811" t="s">
        <v>1734</v>
      </c>
      <c r="L811" t="str">
        <f t="shared" si="12"/>
        <v>J316225585</v>
      </c>
    </row>
    <row r="812" spans="1:12">
      <c r="A812" t="s">
        <v>1754</v>
      </c>
      <c r="B812" t="s">
        <v>1755</v>
      </c>
      <c r="C812" t="s">
        <v>6375</v>
      </c>
      <c r="D812" t="str">
        <f>+VLOOKUP(A812,Tabla3[],18,0)</f>
        <v>DISTRIBUIDOR</v>
      </c>
      <c r="E812" t="str">
        <f>+VLOOKUP(A812,Tabla3[],7,0)</f>
        <v>ZULIA</v>
      </c>
      <c r="F812" s="16">
        <v>62</v>
      </c>
      <c r="G812">
        <v>62050</v>
      </c>
      <c r="J812" t="s">
        <v>31</v>
      </c>
      <c r="L812" t="str">
        <f t="shared" si="12"/>
        <v>J501818509</v>
      </c>
    </row>
    <row r="813" spans="1:12">
      <c r="A813" t="s">
        <v>1756</v>
      </c>
      <c r="B813" t="s">
        <v>1757</v>
      </c>
      <c r="C813" t="s">
        <v>6591</v>
      </c>
      <c r="D813" t="str">
        <f>+VLOOKUP(A813,Tabla3[],18,0)</f>
        <v>CADENAS - SUPERMERCADOS</v>
      </c>
      <c r="E813" t="str">
        <f>+VLOOKUP(A813,Tabla3[],7,0)</f>
        <v>LA GUAIRA</v>
      </c>
      <c r="F813" s="16">
        <v>10</v>
      </c>
      <c r="G813">
        <v>10102</v>
      </c>
      <c r="J813" t="s">
        <v>1758</v>
      </c>
      <c r="L813" t="str">
        <f t="shared" si="12"/>
        <v>J401272827</v>
      </c>
    </row>
    <row r="814" spans="1:12">
      <c r="A814" t="s">
        <v>1759</v>
      </c>
      <c r="B814" t="s">
        <v>1760</v>
      </c>
      <c r="C814" t="s">
        <v>6592</v>
      </c>
      <c r="D814" t="str">
        <f>+VLOOKUP(A814,Tabla3[],18,0)</f>
        <v>DISTRIBUIDOR</v>
      </c>
      <c r="E814" t="str">
        <f>+VLOOKUP(A814,Tabla3[],7,0)</f>
        <v>TACHIRA</v>
      </c>
      <c r="F814" s="16">
        <v>60</v>
      </c>
      <c r="G814">
        <v>60052</v>
      </c>
      <c r="J814" t="s">
        <v>70</v>
      </c>
      <c r="L814" t="str">
        <f t="shared" si="12"/>
        <v>J312474653</v>
      </c>
    </row>
    <row r="815" spans="1:12">
      <c r="A815" t="s">
        <v>1761</v>
      </c>
      <c r="B815" t="s">
        <v>1762</v>
      </c>
      <c r="C815" t="s">
        <v>6593</v>
      </c>
      <c r="D815" t="str">
        <f>+VLOOKUP(A815,Tabla3[],18,0)</f>
        <v>DROGUERIAS</v>
      </c>
      <c r="E815" t="str">
        <f>+VLOOKUP(A815,Tabla3[],7,0)</f>
        <v>TACHIRA</v>
      </c>
      <c r="F815" s="16">
        <v>60</v>
      </c>
      <c r="G815">
        <v>60053</v>
      </c>
      <c r="J815" t="s">
        <v>70</v>
      </c>
      <c r="L815" t="str">
        <f t="shared" si="12"/>
        <v>J306738061</v>
      </c>
    </row>
    <row r="816" spans="1:12">
      <c r="A816" t="s">
        <v>1763</v>
      </c>
      <c r="B816" t="s">
        <v>1764</v>
      </c>
      <c r="C816" t="s">
        <v>6594</v>
      </c>
      <c r="D816" t="str">
        <f>+VLOOKUP(A816,Tabla3[],18,0)</f>
        <v>DISTRIBUIDOR</v>
      </c>
      <c r="E816" t="str">
        <f>+VLOOKUP(A816,Tabla3[],7,0)</f>
        <v>MIRANDA</v>
      </c>
      <c r="F816" s="16">
        <v>50</v>
      </c>
      <c r="G816">
        <v>50086</v>
      </c>
      <c r="J816" t="s">
        <v>47</v>
      </c>
      <c r="L816" t="str">
        <f t="shared" si="12"/>
        <v>J309169882</v>
      </c>
    </row>
    <row r="817" spans="1:12">
      <c r="A817" t="s">
        <v>1765</v>
      </c>
      <c r="B817" t="s">
        <v>1766</v>
      </c>
      <c r="C817" t="s">
        <v>6595</v>
      </c>
      <c r="D817" t="str">
        <f>+VLOOKUP(A817,Tabla3[],18,0)</f>
        <v>CLUSTER</v>
      </c>
      <c r="E817" t="str">
        <f>+VLOOKUP(A817,Tabla3[],7,0)</f>
        <v>COJEDES</v>
      </c>
      <c r="F817" s="16">
        <v>95</v>
      </c>
      <c r="G817" s="16">
        <v>95024</v>
      </c>
      <c r="J817" t="s">
        <v>1767</v>
      </c>
      <c r="L817" t="str">
        <f t="shared" si="12"/>
        <v>J075213610</v>
      </c>
    </row>
    <row r="818" spans="1:12">
      <c r="A818" t="s">
        <v>1768</v>
      </c>
      <c r="B818" t="s">
        <v>1769</v>
      </c>
      <c r="C818" t="s">
        <v>6596</v>
      </c>
      <c r="D818" t="str">
        <f>+VLOOKUP(A818,Tabla3[],18,0)</f>
        <v>CLUSTER</v>
      </c>
      <c r="E818" t="str">
        <f>+VLOOKUP(A818,Tabla3[],7,0)</f>
        <v>ARAGUA</v>
      </c>
      <c r="F818" s="16">
        <v>95</v>
      </c>
      <c r="G818" s="16">
        <v>95023</v>
      </c>
      <c r="J818" t="s">
        <v>16</v>
      </c>
      <c r="L818" t="str">
        <f t="shared" si="12"/>
        <v>J002032120</v>
      </c>
    </row>
    <row r="819" spans="1:12">
      <c r="A819" t="s">
        <v>1770</v>
      </c>
      <c r="B819" t="s">
        <v>1771</v>
      </c>
      <c r="C819" t="s">
        <v>6597</v>
      </c>
      <c r="D819" t="str">
        <f>+VLOOKUP(A819,Tabla3[],18,0)</f>
        <v>DISTRIBUIDOR</v>
      </c>
      <c r="E819" t="str">
        <f>+VLOOKUP(A819,Tabla3[],7,0)</f>
        <v>MIRANDA</v>
      </c>
      <c r="F819" s="16">
        <v>95</v>
      </c>
      <c r="G819">
        <v>90006</v>
      </c>
      <c r="J819" t="s">
        <v>47</v>
      </c>
      <c r="L819" t="str">
        <f t="shared" si="12"/>
        <v>J300706206</v>
      </c>
    </row>
    <row r="820" spans="1:12">
      <c r="A820" t="s">
        <v>1772</v>
      </c>
      <c r="B820" t="s">
        <v>1773</v>
      </c>
      <c r="C820" t="s">
        <v>6598</v>
      </c>
      <c r="D820" t="str">
        <f>+VLOOKUP(A820,Tabla3[],18,0)</f>
        <v>DISTRIBUIDOR</v>
      </c>
      <c r="E820" t="str">
        <f>+VLOOKUP(A820,Tabla3[],7,0)</f>
        <v>MERIDA</v>
      </c>
      <c r="F820" s="16">
        <v>61</v>
      </c>
      <c r="G820">
        <v>61038</v>
      </c>
      <c r="J820" t="s">
        <v>1774</v>
      </c>
      <c r="L820" t="str">
        <f t="shared" si="12"/>
        <v>V146234417</v>
      </c>
    </row>
    <row r="821" spans="1:12">
      <c r="A821" t="s">
        <v>1775</v>
      </c>
      <c r="B821" t="s">
        <v>1776</v>
      </c>
      <c r="C821" t="s">
        <v>6599</v>
      </c>
      <c r="D821" t="str">
        <f>+VLOOKUP(A821,Tabla3[],18,0)</f>
        <v>DROGUERIAS</v>
      </c>
      <c r="E821" t="str">
        <f>+VLOOKUP(A821,Tabla3[],7,0)</f>
        <v>ANZOATEGUI</v>
      </c>
      <c r="F821" s="16">
        <v>51</v>
      </c>
      <c r="G821">
        <v>51057</v>
      </c>
      <c r="J821" t="s">
        <v>181</v>
      </c>
      <c r="L821" t="str">
        <f t="shared" si="12"/>
        <v>J500778317</v>
      </c>
    </row>
    <row r="822" spans="1:12">
      <c r="A822" t="s">
        <v>1777</v>
      </c>
      <c r="B822" t="s">
        <v>1778</v>
      </c>
      <c r="C822" t="s">
        <v>6441</v>
      </c>
      <c r="D822" t="str">
        <f>+VLOOKUP(A822,Tabla3[],18,0)</f>
        <v>CADENAS - PERFUMERIAS</v>
      </c>
      <c r="E822" t="str">
        <f>+VLOOKUP(A822,Tabla3[],7,0)</f>
        <v>ANZOATEGUI</v>
      </c>
      <c r="F822" s="16">
        <v>51</v>
      </c>
      <c r="G822">
        <v>51058</v>
      </c>
      <c r="J822" t="s">
        <v>181</v>
      </c>
      <c r="L822" t="str">
        <f t="shared" si="12"/>
        <v>J500769300</v>
      </c>
    </row>
    <row r="823" spans="1:12">
      <c r="A823" t="s">
        <v>1779</v>
      </c>
      <c r="B823" t="s">
        <v>1780</v>
      </c>
      <c r="C823" t="s">
        <v>6600</v>
      </c>
      <c r="D823" t="str">
        <f>+VLOOKUP(A823,Tabla3[],18,0)</f>
        <v>DROGUERIAS</v>
      </c>
      <c r="E823" t="str">
        <f>+VLOOKUP(A823,Tabla3[],7,0)</f>
        <v>DISTRITO CAPITAL</v>
      </c>
      <c r="F823" s="16">
        <v>99</v>
      </c>
      <c r="G823">
        <v>50087</v>
      </c>
      <c r="J823" t="s">
        <v>1587</v>
      </c>
      <c r="L823" t="str">
        <f t="shared" si="12"/>
        <v>J306550569</v>
      </c>
    </row>
    <row r="824" spans="1:12">
      <c r="A824" t="s">
        <v>1781</v>
      </c>
      <c r="B824" t="s">
        <v>1782</v>
      </c>
      <c r="C824" t="s">
        <v>35</v>
      </c>
      <c r="D824" t="str">
        <f>+VLOOKUP(A824,Tabla3[],18,0)</f>
        <v>CADENAS - FARMACIAS</v>
      </c>
      <c r="E824" t="str">
        <f>+VLOOKUP(A824,Tabla3[],7,0)</f>
        <v>MIRANDA</v>
      </c>
      <c r="F824" s="16">
        <v>54</v>
      </c>
      <c r="G824">
        <v>54030</v>
      </c>
      <c r="J824" t="s">
        <v>1587</v>
      </c>
      <c r="L824" t="str">
        <f t="shared" si="12"/>
        <v>J502022120</v>
      </c>
    </row>
    <row r="825" spans="1:12">
      <c r="A825" t="s">
        <v>1783</v>
      </c>
      <c r="B825" t="s">
        <v>1784</v>
      </c>
      <c r="C825" t="s">
        <v>6601</v>
      </c>
      <c r="D825" t="str">
        <f>+VLOOKUP(A825,Tabla3[],18,0)</f>
        <v>DROGUERIAS</v>
      </c>
      <c r="E825" t="str">
        <f>+VLOOKUP(A825,Tabla3[],7,0)</f>
        <v>SUCRE</v>
      </c>
      <c r="F825" s="16">
        <v>51</v>
      </c>
      <c r="G825">
        <v>51059</v>
      </c>
      <c r="J825" t="s">
        <v>429</v>
      </c>
      <c r="L825" t="str">
        <f t="shared" si="12"/>
        <v>J501486204</v>
      </c>
    </row>
    <row r="826" spans="1:12">
      <c r="A826" t="s">
        <v>1785</v>
      </c>
      <c r="B826" t="s">
        <v>1786</v>
      </c>
      <c r="C826" t="s">
        <v>6602</v>
      </c>
      <c r="D826" t="str">
        <f>+VLOOKUP(A826,Tabla3[],18,0)</f>
        <v>DISTRIBUIDOR</v>
      </c>
      <c r="E826" t="str">
        <f>+VLOOKUP(A826,Tabla3[],7,0)</f>
        <v>TACHIRA</v>
      </c>
      <c r="F826" s="16">
        <v>60</v>
      </c>
      <c r="G826">
        <v>60054</v>
      </c>
      <c r="J826" t="s">
        <v>70</v>
      </c>
      <c r="L826" t="str">
        <f t="shared" si="12"/>
        <v>J400750938</v>
      </c>
    </row>
    <row r="827" spans="1:12">
      <c r="A827" t="s">
        <v>1787</v>
      </c>
      <c r="B827" t="s">
        <v>1788</v>
      </c>
      <c r="C827" t="s">
        <v>6603</v>
      </c>
      <c r="D827" t="str">
        <f>+VLOOKUP(A827,Tabla3[],18,0)</f>
        <v>SUPERMERCADOS INDEPENDIENTES</v>
      </c>
      <c r="E827" t="str">
        <f>+VLOOKUP(A827,Tabla3[],7,0)</f>
        <v>ARAGUA</v>
      </c>
      <c r="F827" s="16">
        <v>12</v>
      </c>
      <c r="G827">
        <v>12031</v>
      </c>
      <c r="J827" t="s">
        <v>16</v>
      </c>
      <c r="L827" t="str">
        <f t="shared" si="12"/>
        <v>J411995592</v>
      </c>
    </row>
    <row r="828" spans="1:12">
      <c r="A828" t="s">
        <v>1789</v>
      </c>
      <c r="B828" t="s">
        <v>1790</v>
      </c>
      <c r="C828" t="s">
        <v>6604</v>
      </c>
      <c r="D828" t="str">
        <f>+VLOOKUP(A828,Tabla3[],18,0)</f>
        <v>SUPERMERCADOS INDEPENDIENTES</v>
      </c>
      <c r="E828" t="str">
        <f>+VLOOKUP(A828,Tabla3[],7,0)</f>
        <v>ARAGUA</v>
      </c>
      <c r="F828" s="16">
        <v>12</v>
      </c>
      <c r="G828">
        <v>12036</v>
      </c>
      <c r="J828" t="s">
        <v>16</v>
      </c>
      <c r="L828" t="str">
        <f t="shared" si="12"/>
        <v>J501753873</v>
      </c>
    </row>
    <row r="829" spans="1:12">
      <c r="A829" t="s">
        <v>1791</v>
      </c>
      <c r="B829" t="s">
        <v>1792</v>
      </c>
      <c r="C829" t="s">
        <v>851</v>
      </c>
      <c r="D829" t="str">
        <f>+VLOOKUP(A829,Tabla3[],18,0)</f>
        <v>CADENAS - SUPERMERCADOS</v>
      </c>
      <c r="E829" t="str">
        <f>+VLOOKUP(A829,Tabla3[],7,0)</f>
        <v>MIRANDA</v>
      </c>
      <c r="F829" s="16">
        <v>10</v>
      </c>
      <c r="G829">
        <v>12035</v>
      </c>
      <c r="J829" t="s">
        <v>47</v>
      </c>
      <c r="L829" t="str">
        <f t="shared" si="12"/>
        <v>J501044589</v>
      </c>
    </row>
    <row r="830" spans="1:12">
      <c r="A830" t="s">
        <v>1793</v>
      </c>
      <c r="B830" t="s">
        <v>1794</v>
      </c>
      <c r="C830" t="s">
        <v>6605</v>
      </c>
      <c r="D830" t="str">
        <f>+VLOOKUP(A830,Tabla3[],18,0)</f>
        <v>SUPERMERCADOS INDEPENDIENTES</v>
      </c>
      <c r="E830" t="str">
        <f>+VLOOKUP(A830,Tabla3[],7,0)</f>
        <v>ARAGUA</v>
      </c>
      <c r="F830" s="16">
        <v>12</v>
      </c>
      <c r="G830">
        <v>12037</v>
      </c>
      <c r="J830" t="s">
        <v>16</v>
      </c>
      <c r="L830" t="str">
        <f t="shared" si="12"/>
        <v>J500551630</v>
      </c>
    </row>
    <row r="831" spans="1:12">
      <c r="A831" t="s">
        <v>1795</v>
      </c>
      <c r="B831" t="s">
        <v>1796</v>
      </c>
      <c r="C831" t="s">
        <v>6606</v>
      </c>
      <c r="D831" t="str">
        <f>+VLOOKUP(A831,Tabla3[],18,0)</f>
        <v>DISTRIBUIDOR</v>
      </c>
      <c r="E831" t="str">
        <f>+VLOOKUP(A831,Tabla3[],7,0)</f>
        <v>MERIDA</v>
      </c>
      <c r="F831" s="16">
        <v>61</v>
      </c>
      <c r="G831">
        <v>61039</v>
      </c>
      <c r="J831" t="s">
        <v>1774</v>
      </c>
      <c r="L831" t="str">
        <f t="shared" si="12"/>
        <v>J310692246</v>
      </c>
    </row>
    <row r="832" spans="1:12">
      <c r="A832" t="s">
        <v>1797</v>
      </c>
      <c r="B832" t="s">
        <v>1798</v>
      </c>
      <c r="C832" t="s">
        <v>6607</v>
      </c>
      <c r="D832" t="str">
        <f>+VLOOKUP(A832,Tabla3[],18,0)</f>
        <v>DISTRIBUIDOR</v>
      </c>
      <c r="E832" t="str">
        <f>+VLOOKUP(A832,Tabla3[],7,0)</f>
        <v>DISTRITO CAPITAL</v>
      </c>
      <c r="F832" s="16">
        <v>95</v>
      </c>
      <c r="G832" s="16">
        <v>95026</v>
      </c>
      <c r="J832" t="s">
        <v>1587</v>
      </c>
      <c r="L832" t="str">
        <f t="shared" si="12"/>
        <v>J313432652</v>
      </c>
    </row>
    <row r="833" spans="1:12">
      <c r="A833" t="s">
        <v>1799</v>
      </c>
      <c r="B833" t="s">
        <v>1800</v>
      </c>
      <c r="C833" t="s">
        <v>6608</v>
      </c>
      <c r="D833" t="str">
        <f>+VLOOKUP(A833,Tabla3[],18,0)</f>
        <v>DROGUERIAS</v>
      </c>
      <c r="E833" t="str">
        <f>+VLOOKUP(A833,Tabla3[],7,0)</f>
        <v>BOLIVAR</v>
      </c>
      <c r="F833" s="16">
        <v>52</v>
      </c>
      <c r="G833">
        <v>52104</v>
      </c>
      <c r="J833" t="s">
        <v>189</v>
      </c>
      <c r="L833" t="str">
        <f t="shared" si="12"/>
        <v>J501694974</v>
      </c>
    </row>
    <row r="834" spans="1:12">
      <c r="A834" t="s">
        <v>1801</v>
      </c>
      <c r="B834" t="s">
        <v>1802</v>
      </c>
      <c r="C834" t="s">
        <v>6609</v>
      </c>
      <c r="D834" t="str">
        <f>+VLOOKUP(A834,Tabla3[],18,0)</f>
        <v>DISTRIBUIDOR</v>
      </c>
      <c r="E834" t="str">
        <f>+VLOOKUP(A834,Tabla3[],7,0)</f>
        <v>TACHIRA</v>
      </c>
      <c r="F834" s="16">
        <v>60</v>
      </c>
      <c r="G834">
        <v>60055</v>
      </c>
      <c r="J834" t="s">
        <v>70</v>
      </c>
      <c r="L834" t="str">
        <f t="shared" si="12"/>
        <v>J315014009</v>
      </c>
    </row>
    <row r="835" spans="1:12">
      <c r="A835" t="s">
        <v>1803</v>
      </c>
      <c r="B835" t="s">
        <v>1804</v>
      </c>
      <c r="C835" t="s">
        <v>483</v>
      </c>
      <c r="D835" t="str">
        <f>+VLOOKUP(A835,Tabla3[],18,0)</f>
        <v>DROGUERIAS</v>
      </c>
      <c r="E835" t="str">
        <f>+VLOOKUP(A835,Tabla3[],7,0)</f>
        <v>ANZOATEGUI</v>
      </c>
      <c r="F835" s="16">
        <v>61</v>
      </c>
      <c r="G835">
        <v>61040</v>
      </c>
      <c r="J835" t="s">
        <v>181</v>
      </c>
      <c r="L835" t="str">
        <f t="shared" ref="L835:L898" si="13">+A835</f>
        <v>J502302450</v>
      </c>
    </row>
    <row r="836" spans="1:12">
      <c r="A836" t="s">
        <v>1805</v>
      </c>
      <c r="B836" t="s">
        <v>1806</v>
      </c>
      <c r="C836" t="s">
        <v>1806</v>
      </c>
      <c r="D836" t="str">
        <f>+VLOOKUP(A836,Tabla3[],18,0)</f>
        <v>DROGUERIAS</v>
      </c>
      <c r="E836" t="str">
        <f>+VLOOKUP(A836,Tabla3[],7,0)</f>
        <v>MIRANDA</v>
      </c>
      <c r="F836" s="16">
        <v>56</v>
      </c>
      <c r="G836">
        <v>11075</v>
      </c>
      <c r="J836" t="s">
        <v>1587</v>
      </c>
      <c r="L836" t="str">
        <f t="shared" si="13"/>
        <v>J500205805</v>
      </c>
    </row>
    <row r="837" spans="1:12">
      <c r="A837" t="s">
        <v>1807</v>
      </c>
      <c r="B837" t="s">
        <v>1808</v>
      </c>
      <c r="C837" t="s">
        <v>1808</v>
      </c>
      <c r="D837" t="str">
        <f>+VLOOKUP(A837,Tabla3[],18,0)</f>
        <v>DISTRIBUIDOR</v>
      </c>
      <c r="E837" t="str">
        <f>+VLOOKUP(A837,Tabla3[],7,0)</f>
        <v>MERIDA</v>
      </c>
      <c r="F837" s="16">
        <v>61</v>
      </c>
      <c r="G837">
        <v>61042</v>
      </c>
      <c r="J837" t="s">
        <v>1774</v>
      </c>
      <c r="L837" t="str">
        <f t="shared" si="13"/>
        <v>J500682700</v>
      </c>
    </row>
    <row r="838" spans="1:12">
      <c r="A838" t="s">
        <v>1809</v>
      </c>
      <c r="B838" t="s">
        <v>1810</v>
      </c>
      <c r="C838" t="s">
        <v>6610</v>
      </c>
      <c r="D838" t="str">
        <f>+VLOOKUP(A838,Tabla3[],18,0)</f>
        <v>DISTRIBUIDOR</v>
      </c>
      <c r="E838" t="str">
        <f>+VLOOKUP(A838,Tabla3[],7,0)</f>
        <v>BARINAS</v>
      </c>
      <c r="F838" s="16">
        <v>23</v>
      </c>
      <c r="G838">
        <v>60056</v>
      </c>
      <c r="J838" t="s">
        <v>114</v>
      </c>
      <c r="L838" t="str">
        <f t="shared" si="13"/>
        <v>J299379018</v>
      </c>
    </row>
    <row r="839" spans="1:12">
      <c r="A839" t="s">
        <v>1811</v>
      </c>
      <c r="B839" t="s">
        <v>1812</v>
      </c>
      <c r="C839" t="s">
        <v>6611</v>
      </c>
      <c r="D839" t="str">
        <f>+VLOOKUP(A839,Tabla3[],18,0)</f>
        <v>DROGUERIAS</v>
      </c>
      <c r="E839" t="str">
        <f>+VLOOKUP(A839,Tabla3[],7,0)</f>
        <v>ZULIA</v>
      </c>
      <c r="F839" s="16">
        <v>21</v>
      </c>
      <c r="G839">
        <v>21058</v>
      </c>
      <c r="J839" t="s">
        <v>31</v>
      </c>
      <c r="L839" t="str">
        <f t="shared" si="13"/>
        <v>J500925115</v>
      </c>
    </row>
    <row r="840" spans="1:12">
      <c r="A840" t="s">
        <v>1813</v>
      </c>
      <c r="B840" t="s">
        <v>1814</v>
      </c>
      <c r="C840" t="s">
        <v>6612</v>
      </c>
      <c r="D840" t="str">
        <f>+VLOOKUP(A840,Tabla3[],18,0)</f>
        <v>ATENCION AL CLIENTE</v>
      </c>
      <c r="E840" t="str">
        <f>+VLOOKUP(A840,Tabla3[],7,0)</f>
        <v>PORTUGUESA</v>
      </c>
      <c r="F840" s="16">
        <v>95</v>
      </c>
      <c r="G840" s="16">
        <v>95028</v>
      </c>
      <c r="J840" t="s">
        <v>114</v>
      </c>
      <c r="L840" t="str">
        <f t="shared" si="13"/>
        <v>J400323525</v>
      </c>
    </row>
    <row r="841" spans="1:12">
      <c r="A841" t="s">
        <v>1815</v>
      </c>
      <c r="B841" t="s">
        <v>1816</v>
      </c>
      <c r="C841" t="s">
        <v>6441</v>
      </c>
      <c r="D841" t="str">
        <f>+VLOOKUP(A841,Tabla3[],18,0)</f>
        <v>DISTRIBUIDOR</v>
      </c>
      <c r="E841" t="str">
        <f>+VLOOKUP(A841,Tabla3[],7,0)</f>
        <v>ANZOATEGUI</v>
      </c>
      <c r="F841" s="16">
        <v>51</v>
      </c>
      <c r="G841">
        <v>51055</v>
      </c>
      <c r="J841" t="s">
        <v>181</v>
      </c>
      <c r="L841" t="str">
        <f t="shared" si="13"/>
        <v>J501224978</v>
      </c>
    </row>
    <row r="842" spans="1:12">
      <c r="A842" t="s">
        <v>1817</v>
      </c>
      <c r="B842" t="s">
        <v>1818</v>
      </c>
      <c r="C842" t="s">
        <v>6613</v>
      </c>
      <c r="D842" t="str">
        <f>+VLOOKUP(A842,Tabla3[],18,0)</f>
        <v>DROGUERIAS</v>
      </c>
      <c r="E842" t="str">
        <f>+VLOOKUP(A842,Tabla3[],7,0)</f>
        <v>MONAGAS</v>
      </c>
      <c r="F842" s="16">
        <v>52</v>
      </c>
      <c r="G842" s="16">
        <v>53011</v>
      </c>
      <c r="J842" t="s">
        <v>1737</v>
      </c>
      <c r="L842" t="str">
        <f t="shared" si="13"/>
        <v>J501590192</v>
      </c>
    </row>
    <row r="843" spans="1:12">
      <c r="A843" t="s">
        <v>1819</v>
      </c>
      <c r="B843" t="s">
        <v>1820</v>
      </c>
      <c r="C843" t="s">
        <v>6614</v>
      </c>
      <c r="D843" t="str">
        <f>+VLOOKUP(A843,Tabla3[],18,0)</f>
        <v>SUPERMERCADOS INDEPENDIENTES</v>
      </c>
      <c r="E843" t="str">
        <f>+VLOOKUP(A843,Tabla3[],7,0)</f>
        <v>GUARICO</v>
      </c>
      <c r="F843" s="16">
        <v>12</v>
      </c>
      <c r="G843">
        <v>12040</v>
      </c>
      <c r="J843" t="s">
        <v>1691</v>
      </c>
      <c r="L843" t="str">
        <f t="shared" si="13"/>
        <v>J500839847</v>
      </c>
    </row>
    <row r="844" spans="1:12">
      <c r="A844" t="s">
        <v>1821</v>
      </c>
      <c r="B844" t="s">
        <v>1822</v>
      </c>
      <c r="C844" t="s">
        <v>6615</v>
      </c>
      <c r="D844" t="str">
        <f>+VLOOKUP(A844,Tabla3[],18,0)</f>
        <v>DISTRIBUIDOR</v>
      </c>
      <c r="E844" t="str">
        <f>+VLOOKUP(A844,Tabla3[],7,0)</f>
        <v>DISTRITO CAPITAL</v>
      </c>
      <c r="F844" s="16">
        <v>50</v>
      </c>
      <c r="G844">
        <v>50008</v>
      </c>
      <c r="J844" t="s">
        <v>1587</v>
      </c>
      <c r="L844" t="str">
        <f t="shared" si="13"/>
        <v>J500367872</v>
      </c>
    </row>
    <row r="845" spans="1:12">
      <c r="A845" t="s">
        <v>1823</v>
      </c>
      <c r="B845" t="s">
        <v>1824</v>
      </c>
      <c r="C845" t="s">
        <v>6653</v>
      </c>
      <c r="D845" t="str">
        <f>+VLOOKUP(A845,Tabla3[],18,0)</f>
        <v>FARMACIAS INDEPENDIENTES</v>
      </c>
      <c r="E845" t="str">
        <f>+VLOOKUP(A845,Tabla3[],7,0)</f>
        <v>LA GUAIRA</v>
      </c>
      <c r="F845" s="16">
        <v>10</v>
      </c>
      <c r="G845">
        <v>10063</v>
      </c>
      <c r="J845" t="s">
        <v>1758</v>
      </c>
      <c r="L845" t="str">
        <f t="shared" si="13"/>
        <v>J501790647</v>
      </c>
    </row>
    <row r="846" spans="1:12">
      <c r="A846" s="182" t="s">
        <v>1825</v>
      </c>
      <c r="B846" t="s">
        <v>1826</v>
      </c>
      <c r="C846" t="s">
        <v>6616</v>
      </c>
      <c r="D846" t="str">
        <f>+VLOOKUP(A846,Tabla3[],18,0)</f>
        <v>DROGUERIAS</v>
      </c>
      <c r="E846" t="str">
        <f>+VLOOKUP(A846,Tabla3[],7,0)</f>
        <v>MIRANDA</v>
      </c>
      <c r="F846" s="16">
        <v>50</v>
      </c>
      <c r="G846">
        <v>50089</v>
      </c>
      <c r="J846" t="s">
        <v>1587</v>
      </c>
      <c r="L846" t="str">
        <f t="shared" si="13"/>
        <v>J400411696</v>
      </c>
    </row>
    <row r="847" spans="1:12">
      <c r="A847" t="s">
        <v>1827</v>
      </c>
      <c r="B847" t="s">
        <v>1828</v>
      </c>
      <c r="C847" t="s">
        <v>6441</v>
      </c>
      <c r="D847" t="str">
        <f>+VLOOKUP(A847,Tabla3[],18,0)</f>
        <v>DISTRIBUIDOR</v>
      </c>
      <c r="E847" t="str">
        <f>+VLOOKUP(A847,Tabla3[],7,0)</f>
        <v>ANZOATEGUI</v>
      </c>
      <c r="F847" s="16">
        <v>51</v>
      </c>
      <c r="G847">
        <v>51090</v>
      </c>
      <c r="J847" t="s">
        <v>181</v>
      </c>
      <c r="L847" t="str">
        <f t="shared" si="13"/>
        <v>J501227527</v>
      </c>
    </row>
    <row r="848" spans="1:12">
      <c r="A848" t="s">
        <v>1829</v>
      </c>
      <c r="B848" t="s">
        <v>1830</v>
      </c>
      <c r="C848" t="s">
        <v>6617</v>
      </c>
      <c r="D848" t="str">
        <f>+VLOOKUP(A848,Tabla3[],18,0)</f>
        <v>SUPERMERCADOS INDEPENDIENTES</v>
      </c>
      <c r="E848" t="str">
        <f>+VLOOKUP(A848,Tabla3[],7,0)</f>
        <v>ARAGUA</v>
      </c>
      <c r="F848" s="16">
        <v>12</v>
      </c>
      <c r="G848">
        <v>12041</v>
      </c>
      <c r="J848" t="s">
        <v>16</v>
      </c>
      <c r="L848" t="str">
        <f t="shared" si="13"/>
        <v>J501960364</v>
      </c>
    </row>
    <row r="849" spans="1:12">
      <c r="A849" t="s">
        <v>1831</v>
      </c>
      <c r="B849" t="s">
        <v>1832</v>
      </c>
      <c r="C849" t="s">
        <v>6618</v>
      </c>
      <c r="D849" t="str">
        <f>+VLOOKUP(A849,Tabla3[],18,0)</f>
        <v>DISTRIBUIDOR</v>
      </c>
      <c r="E849" t="str">
        <f>+VLOOKUP(A849,Tabla3[],7,0)</f>
        <v>TACHIRA</v>
      </c>
      <c r="F849" s="16">
        <v>60</v>
      </c>
      <c r="G849">
        <v>60057</v>
      </c>
      <c r="J849" t="s">
        <v>137</v>
      </c>
      <c r="L849" t="str">
        <f t="shared" si="13"/>
        <v>J501696497</v>
      </c>
    </row>
    <row r="850" spans="1:12">
      <c r="A850" t="s">
        <v>1833</v>
      </c>
      <c r="B850" t="s">
        <v>1834</v>
      </c>
      <c r="C850" t="s">
        <v>6619</v>
      </c>
      <c r="D850" t="str">
        <f>+VLOOKUP(A850,Tabla3[],18,0)</f>
        <v>DROGUERIAS</v>
      </c>
      <c r="E850" t="str">
        <f>+VLOOKUP(A850,Tabla3[],7,0)</f>
        <v>MONAGAS</v>
      </c>
      <c r="F850" s="16">
        <v>52</v>
      </c>
      <c r="G850">
        <v>52106</v>
      </c>
      <c r="J850" t="s">
        <v>1737</v>
      </c>
      <c r="L850" t="str">
        <f t="shared" si="13"/>
        <v>J409490955</v>
      </c>
    </row>
    <row r="851" spans="1:12">
      <c r="A851" t="s">
        <v>1835</v>
      </c>
      <c r="B851" t="s">
        <v>1836</v>
      </c>
      <c r="C851" t="s">
        <v>6620</v>
      </c>
      <c r="D851" t="str">
        <f>+VLOOKUP(A851,Tabla3[],18,0)</f>
        <v>DROGUERIAS</v>
      </c>
      <c r="E851" t="str">
        <f>+VLOOKUP(A851,Tabla3[],7,0)</f>
        <v>MERIDA</v>
      </c>
      <c r="F851" s="16">
        <v>61</v>
      </c>
      <c r="G851">
        <v>61043</v>
      </c>
      <c r="J851" t="s">
        <v>1774</v>
      </c>
      <c r="L851" t="str">
        <f t="shared" si="13"/>
        <v>J408905949</v>
      </c>
    </row>
    <row r="852" spans="1:12">
      <c r="A852" t="s">
        <v>1837</v>
      </c>
      <c r="B852" t="s">
        <v>1838</v>
      </c>
      <c r="C852" t="s">
        <v>6621</v>
      </c>
      <c r="D852" t="str">
        <f>+VLOOKUP(A852,Tabla3[],18,0)</f>
        <v>DISTRIBUIDOR</v>
      </c>
      <c r="E852" t="str">
        <f>+VLOOKUP(A852,Tabla3[],7,0)</f>
        <v>CARABOBO</v>
      </c>
      <c r="F852" s="16">
        <v>20</v>
      </c>
      <c r="G852">
        <v>20105</v>
      </c>
      <c r="J852" t="s">
        <v>474</v>
      </c>
      <c r="L852" t="str">
        <f t="shared" si="13"/>
        <v>J501665958</v>
      </c>
    </row>
    <row r="853" spans="1:12">
      <c r="A853" t="s">
        <v>1839</v>
      </c>
      <c r="B853" t="s">
        <v>1840</v>
      </c>
      <c r="C853" t="s">
        <v>30</v>
      </c>
      <c r="D853" t="str">
        <f>+VLOOKUP(A853,Tabla3[],18,0)</f>
        <v>DISTRIBUIDOR</v>
      </c>
      <c r="E853" t="str">
        <f>+VLOOKUP(A853,Tabla3[],7,0)</f>
        <v>ZULIA</v>
      </c>
      <c r="F853" s="16">
        <v>61</v>
      </c>
      <c r="G853">
        <v>60058</v>
      </c>
      <c r="J853" t="s">
        <v>131</v>
      </c>
      <c r="L853" t="str">
        <f t="shared" si="13"/>
        <v>J412623095</v>
      </c>
    </row>
    <row r="854" spans="1:12">
      <c r="A854" t="s">
        <v>1841</v>
      </c>
      <c r="B854" t="s">
        <v>1842</v>
      </c>
      <c r="C854" t="s">
        <v>6622</v>
      </c>
      <c r="D854" t="str">
        <f>+VLOOKUP(A854,Tabla3[],18,0)</f>
        <v>DISTRIBUIDOR</v>
      </c>
      <c r="E854" t="str">
        <f>+VLOOKUP(A854,Tabla3[],7,0)</f>
        <v>TACHIRA</v>
      </c>
      <c r="F854" s="16">
        <v>60</v>
      </c>
      <c r="G854">
        <v>60060</v>
      </c>
      <c r="J854" t="s">
        <v>70</v>
      </c>
      <c r="L854" t="str">
        <f t="shared" si="13"/>
        <v>J500608292</v>
      </c>
    </row>
    <row r="855" spans="1:12">
      <c r="A855" t="s">
        <v>1843</v>
      </c>
      <c r="B855" t="s">
        <v>1844</v>
      </c>
      <c r="C855" t="s">
        <v>1845</v>
      </c>
      <c r="D855" t="str">
        <f>+VLOOKUP(A855,Tabla3[],18,0)</f>
        <v>DROGUERIAS</v>
      </c>
      <c r="E855" t="str">
        <f>+VLOOKUP(A855,Tabla3[],7,0)</f>
        <v>ZULIA</v>
      </c>
      <c r="F855" s="16">
        <v>21</v>
      </c>
      <c r="G855">
        <v>21059</v>
      </c>
      <c r="J855" t="s">
        <v>131</v>
      </c>
      <c r="L855" t="str">
        <f t="shared" si="13"/>
        <v>J408567709</v>
      </c>
    </row>
    <row r="856" spans="1:12">
      <c r="A856" t="s">
        <v>1846</v>
      </c>
      <c r="B856" t="s">
        <v>1847</v>
      </c>
      <c r="C856" t="s">
        <v>1848</v>
      </c>
      <c r="D856" t="str">
        <f>+VLOOKUP(A856,Tabla3[],18,0)</f>
        <v>CADENAS - SUPERMERCADOS</v>
      </c>
      <c r="E856" t="str">
        <f>+VLOOKUP(A856,Tabla3[],7,0)</f>
        <v>PORTUGUESA</v>
      </c>
      <c r="F856" s="16">
        <v>23</v>
      </c>
      <c r="G856">
        <v>23042</v>
      </c>
      <c r="J856" t="s">
        <v>330</v>
      </c>
      <c r="L856" t="str">
        <f t="shared" si="13"/>
        <v>J411399655</v>
      </c>
    </row>
    <row r="857" spans="1:12">
      <c r="A857" t="s">
        <v>1849</v>
      </c>
      <c r="B857" t="s">
        <v>1850</v>
      </c>
      <c r="C857" t="s">
        <v>1851</v>
      </c>
      <c r="D857" t="str">
        <f>+VLOOKUP(A857,Tabla3[],18,0)</f>
        <v>DISTRIBUIDOR</v>
      </c>
      <c r="E857" t="str">
        <f>+VLOOKUP(A857,Tabla3[],7,0)</f>
        <v>DISTRITO CAPITAL</v>
      </c>
      <c r="F857" s="16">
        <v>50</v>
      </c>
      <c r="G857">
        <v>50090</v>
      </c>
      <c r="J857" t="s">
        <v>1587</v>
      </c>
      <c r="L857" t="str">
        <f t="shared" si="13"/>
        <v>J502236694</v>
      </c>
    </row>
    <row r="858" spans="1:12">
      <c r="A858" t="s">
        <v>1852</v>
      </c>
      <c r="B858" t="s">
        <v>1853</v>
      </c>
      <c r="C858" t="s">
        <v>1854</v>
      </c>
      <c r="D858" t="str">
        <f>+VLOOKUP(A858,Tabla3[],18,0)</f>
        <v>DISTRIBUIDOR</v>
      </c>
      <c r="E858" t="str">
        <f>+VLOOKUP(A858,Tabla3[],7,0)</f>
        <v>LA GUAIRA</v>
      </c>
      <c r="F858" s="16">
        <v>10</v>
      </c>
      <c r="G858">
        <v>10116</v>
      </c>
      <c r="J858" t="s">
        <v>1758</v>
      </c>
      <c r="L858" t="str">
        <f t="shared" si="13"/>
        <v>J302643562</v>
      </c>
    </row>
    <row r="859" spans="1:12">
      <c r="A859" t="s">
        <v>1855</v>
      </c>
      <c r="B859" t="s">
        <v>1856</v>
      </c>
      <c r="C859" t="s">
        <v>1857</v>
      </c>
      <c r="D859" t="str">
        <f>+VLOOKUP(A859,Tabla3[],18,0)</f>
        <v>DROGUERIAS</v>
      </c>
      <c r="E859" t="str">
        <f>+VLOOKUP(A859,Tabla3[],7,0)</f>
        <v>GUARICO</v>
      </c>
      <c r="F859" s="16">
        <v>12</v>
      </c>
      <c r="G859">
        <v>12042</v>
      </c>
      <c r="J859" t="s">
        <v>1691</v>
      </c>
      <c r="L859" t="str">
        <f t="shared" si="13"/>
        <v>J500500955</v>
      </c>
    </row>
    <row r="860" spans="1:12">
      <c r="A860" t="s">
        <v>1858</v>
      </c>
      <c r="B860" t="s">
        <v>1859</v>
      </c>
      <c r="C860" t="s">
        <v>1860</v>
      </c>
      <c r="D860" t="str">
        <f>+VLOOKUP(A860,Tabla3[],18,0)</f>
        <v>FARMACIAS INDEPENDIENTES</v>
      </c>
      <c r="E860" t="str">
        <f>+VLOOKUP(A860,Tabla3[],7,0)</f>
        <v>BOLIVAR</v>
      </c>
      <c r="F860" s="16">
        <v>52</v>
      </c>
      <c r="G860">
        <v>52107</v>
      </c>
      <c r="J860" t="s">
        <v>189</v>
      </c>
      <c r="L860" t="str">
        <f t="shared" si="13"/>
        <v>J503200022</v>
      </c>
    </row>
    <row r="861" spans="1:12">
      <c r="A861" t="s">
        <v>1861</v>
      </c>
      <c r="B861" t="s">
        <v>1862</v>
      </c>
      <c r="C861" t="s">
        <v>1863</v>
      </c>
      <c r="D861" t="str">
        <f>+VLOOKUP(A861,Tabla3[],18,0)</f>
        <v>MAYORISTAS</v>
      </c>
      <c r="E861" t="str">
        <f>+VLOOKUP(A861,Tabla3[],7,0)</f>
        <v>BOLIVAR</v>
      </c>
      <c r="F861" s="16">
        <v>52</v>
      </c>
      <c r="G861">
        <v>52108</v>
      </c>
      <c r="J861" t="s">
        <v>189</v>
      </c>
      <c r="L861" t="str">
        <f t="shared" si="13"/>
        <v>J502868585</v>
      </c>
    </row>
    <row r="862" spans="1:12">
      <c r="A862" t="s">
        <v>1864</v>
      </c>
      <c r="B862" t="s">
        <v>1865</v>
      </c>
      <c r="C862" t="s">
        <v>1866</v>
      </c>
      <c r="D862" t="str">
        <f>+VLOOKUP(A862,Tabla3[],18,0)</f>
        <v>DISTRIBUIDOR</v>
      </c>
      <c r="E862" t="str">
        <f>+VLOOKUP(A862,Tabla3[],7,0)</f>
        <v>CARABOBO</v>
      </c>
      <c r="F862" s="16">
        <v>20</v>
      </c>
      <c r="G862">
        <v>20106</v>
      </c>
      <c r="J862" t="s">
        <v>1734</v>
      </c>
      <c r="L862" t="str">
        <f t="shared" si="13"/>
        <v>J400290562</v>
      </c>
    </row>
    <row r="863" spans="1:12">
      <c r="A863" t="s">
        <v>1867</v>
      </c>
      <c r="B863" t="s">
        <v>1868</v>
      </c>
      <c r="C863" t="s">
        <v>6623</v>
      </c>
      <c r="D863" t="str">
        <f>+VLOOKUP(A863,Tabla3[],18,0)</f>
        <v>CADENAS - SUPERMERCADOS</v>
      </c>
      <c r="E863" t="str">
        <f>+VLOOKUP(A863,Tabla3[],7,0)</f>
        <v>MIRANDA</v>
      </c>
      <c r="F863" s="16">
        <v>10</v>
      </c>
      <c r="G863">
        <v>10117</v>
      </c>
      <c r="J863" t="s">
        <v>1587</v>
      </c>
      <c r="L863" t="str">
        <f t="shared" si="13"/>
        <v>J502230076</v>
      </c>
    </row>
    <row r="864" spans="1:12">
      <c r="A864" t="s">
        <v>1869</v>
      </c>
      <c r="B864" t="s">
        <v>1870</v>
      </c>
      <c r="C864" t="s">
        <v>1871</v>
      </c>
      <c r="D864" t="str">
        <f>+VLOOKUP(A864,Tabla3[],18,0)</f>
        <v>DISTRIBUIDOR</v>
      </c>
      <c r="E864" t="str">
        <f>+VLOOKUP(A864,Tabla3[],7,0)</f>
        <v>TRUJILLO</v>
      </c>
      <c r="F864" s="16">
        <v>62</v>
      </c>
      <c r="G864">
        <v>62054</v>
      </c>
      <c r="J864" t="s">
        <v>260</v>
      </c>
      <c r="L864" t="str">
        <f t="shared" si="13"/>
        <v>J405773790</v>
      </c>
    </row>
    <row r="865" spans="1:12">
      <c r="A865" t="s">
        <v>1873</v>
      </c>
      <c r="B865" t="s">
        <v>1874</v>
      </c>
      <c r="C865" t="s">
        <v>1875</v>
      </c>
      <c r="D865" t="str">
        <f>+VLOOKUP(A865,Tabla3[],18,0)</f>
        <v>DROGUERIAS</v>
      </c>
      <c r="E865" t="str">
        <f>+VLOOKUP(A865,Tabla3[],7,0)</f>
        <v>ZULIA</v>
      </c>
      <c r="F865" s="16">
        <v>21</v>
      </c>
      <c r="G865">
        <v>21062</v>
      </c>
      <c r="J865" t="s">
        <v>131</v>
      </c>
      <c r="L865" t="str">
        <f t="shared" si="13"/>
        <v>J501933669</v>
      </c>
    </row>
    <row r="866" spans="1:12">
      <c r="A866" t="s">
        <v>1876</v>
      </c>
      <c r="B866" t="s">
        <v>1877</v>
      </c>
      <c r="C866" t="s">
        <v>1878</v>
      </c>
      <c r="D866" t="str">
        <f>+VLOOKUP(A866,Tabla3[],18,0)</f>
        <v>DISTRIBUIDOR</v>
      </c>
      <c r="E866" t="str">
        <f>+VLOOKUP(A866,Tabla3[],7,0)</f>
        <v>PORTUGUESA</v>
      </c>
      <c r="F866" s="16">
        <v>23</v>
      </c>
      <c r="G866">
        <v>23046</v>
      </c>
      <c r="J866" t="s">
        <v>1879</v>
      </c>
      <c r="L866" t="str">
        <f t="shared" si="13"/>
        <v>J500511736</v>
      </c>
    </row>
    <row r="867" spans="1:12">
      <c r="A867" t="s">
        <v>1880</v>
      </c>
      <c r="B867" t="s">
        <v>1881</v>
      </c>
      <c r="C867" t="s">
        <v>1882</v>
      </c>
      <c r="D867" t="str">
        <f>+VLOOKUP(A867,Tabla3[],18,0)</f>
        <v>DISTRIBUIDOR</v>
      </c>
      <c r="E867" t="str">
        <f>+VLOOKUP(A867,Tabla3[],7,0)</f>
        <v>PORTUGUESA</v>
      </c>
      <c r="F867" s="16">
        <v>23</v>
      </c>
      <c r="G867">
        <v>23047</v>
      </c>
      <c r="J867" t="s">
        <v>330</v>
      </c>
      <c r="L867" t="str">
        <f t="shared" si="13"/>
        <v>J296889139</v>
      </c>
    </row>
    <row r="868" spans="1:12">
      <c r="A868" t="s">
        <v>1883</v>
      </c>
      <c r="B868" t="s">
        <v>1884</v>
      </c>
      <c r="C868" t="s">
        <v>1885</v>
      </c>
      <c r="D868" t="str">
        <f>+VLOOKUP(A868,Tabla3[],18,0)</f>
        <v>DISTRIBUIDOR</v>
      </c>
      <c r="E868" t="str">
        <f>+VLOOKUP(A868,Tabla3[],7,0)</f>
        <v>BOLIVAR</v>
      </c>
      <c r="F868" s="16">
        <v>52</v>
      </c>
      <c r="G868">
        <v>52109</v>
      </c>
      <c r="J868" t="s">
        <v>189</v>
      </c>
      <c r="L868" t="str">
        <f t="shared" si="13"/>
        <v>J502375856</v>
      </c>
    </row>
    <row r="869" spans="1:12">
      <c r="A869" t="s">
        <v>1886</v>
      </c>
      <c r="B869" t="s">
        <v>1887</v>
      </c>
      <c r="C869" t="s">
        <v>1888</v>
      </c>
      <c r="D869" t="str">
        <f>+VLOOKUP(A869,Tabla3[],18,0)</f>
        <v>DROGUERIAS</v>
      </c>
      <c r="E869" t="str">
        <f>+VLOOKUP(A869,Tabla3[],7,0)</f>
        <v>MIRANDA</v>
      </c>
      <c r="F869" s="16">
        <v>50</v>
      </c>
      <c r="G869">
        <v>50091</v>
      </c>
      <c r="J869" t="s">
        <v>1587</v>
      </c>
      <c r="L869" t="str">
        <f t="shared" si="13"/>
        <v>J502644610</v>
      </c>
    </row>
    <row r="870" spans="1:12">
      <c r="A870" t="s">
        <v>1889</v>
      </c>
      <c r="B870" t="s">
        <v>1890</v>
      </c>
      <c r="C870" t="s">
        <v>1891</v>
      </c>
      <c r="D870" t="str">
        <f>+VLOOKUP(A870,Tabla3[],18,0)</f>
        <v>DROGUERIAS</v>
      </c>
      <c r="E870" t="str">
        <f>+VLOOKUP(A870,Tabla3[],7,0)</f>
        <v>MIRANDA</v>
      </c>
      <c r="F870" s="16">
        <v>50</v>
      </c>
      <c r="G870">
        <v>10094</v>
      </c>
      <c r="J870" t="s">
        <v>1587</v>
      </c>
      <c r="L870" t="str">
        <f t="shared" si="13"/>
        <v>J502582819</v>
      </c>
    </row>
    <row r="871" spans="1:12">
      <c r="A871" s="193" t="s">
        <v>1892</v>
      </c>
      <c r="B871" s="12" t="s">
        <v>1893</v>
      </c>
      <c r="C871" t="s">
        <v>1894</v>
      </c>
      <c r="D871" t="str">
        <f>+VLOOKUP(A871,Tabla3[],18,0)</f>
        <v>DISTRIBUIDOR</v>
      </c>
      <c r="E871" t="str">
        <f>+VLOOKUP(A871,Tabla3[],7,0)</f>
        <v>LARA</v>
      </c>
      <c r="F871" s="16">
        <v>23</v>
      </c>
      <c r="G871">
        <v>23048</v>
      </c>
      <c r="J871" t="s">
        <v>216</v>
      </c>
      <c r="L871" t="str">
        <f t="shared" si="13"/>
        <v>J502725377</v>
      </c>
    </row>
    <row r="872" spans="1:12">
      <c r="A872" t="s">
        <v>1895</v>
      </c>
      <c r="B872" s="12" t="s">
        <v>1896</v>
      </c>
      <c r="C872" t="s">
        <v>1897</v>
      </c>
      <c r="D872" t="str">
        <f>+VLOOKUP(A872,Tabla3[],18,0)</f>
        <v>DROGUERIAS</v>
      </c>
      <c r="E872" t="str">
        <f>+VLOOKUP(A872,Tabla3[],7,0)</f>
        <v>MIRANDA</v>
      </c>
      <c r="F872" s="16">
        <v>10</v>
      </c>
      <c r="G872">
        <v>10119</v>
      </c>
      <c r="J872" t="s">
        <v>1587</v>
      </c>
      <c r="L872" t="str">
        <f t="shared" si="13"/>
        <v>J407919792</v>
      </c>
    </row>
    <row r="873" spans="1:12">
      <c r="A873" t="s">
        <v>1898</v>
      </c>
      <c r="B873" t="s">
        <v>6764</v>
      </c>
      <c r="C873" t="s">
        <v>1900</v>
      </c>
      <c r="D873" t="str">
        <f>+VLOOKUP(A873,Tabla3[],18,0)</f>
        <v>CADENAS - SUPERMERCADOS</v>
      </c>
      <c r="E873" t="str">
        <f>+VLOOKUP(A873,Tabla3[],7,0)</f>
        <v>NUEVA ESPARTA</v>
      </c>
      <c r="F873" s="16">
        <v>53</v>
      </c>
      <c r="G873" s="16">
        <v>53030</v>
      </c>
      <c r="J873" t="s">
        <v>4385</v>
      </c>
      <c r="L873" t="str">
        <f t="shared" si="13"/>
        <v>J401583806</v>
      </c>
    </row>
    <row r="874" spans="1:12">
      <c r="A874" t="s">
        <v>1901</v>
      </c>
      <c r="B874" t="s">
        <v>1902</v>
      </c>
      <c r="C874" t="s">
        <v>1903</v>
      </c>
      <c r="D874" t="str">
        <f>+VLOOKUP(A874,Tabla3[],18,0)</f>
        <v>DROGUERIAS</v>
      </c>
      <c r="E874" t="str">
        <f>+VLOOKUP(A874,Tabla3[],7,0)</f>
        <v>TACHIRA</v>
      </c>
      <c r="F874" s="16">
        <v>60</v>
      </c>
      <c r="G874">
        <v>62055</v>
      </c>
      <c r="J874" t="s">
        <v>137</v>
      </c>
      <c r="L874" t="str">
        <f t="shared" si="13"/>
        <v>V171092171</v>
      </c>
    </row>
    <row r="875" spans="1:12">
      <c r="A875" t="s">
        <v>1904</v>
      </c>
      <c r="B875" t="s">
        <v>1905</v>
      </c>
      <c r="C875" t="s">
        <v>1906</v>
      </c>
      <c r="D875" t="str">
        <f>+VLOOKUP(A875,Tabla3[],18,0)</f>
        <v>CADENAS - SUPERMERCADOS</v>
      </c>
      <c r="E875" t="str">
        <f>+VLOOKUP(A875,Tabla3[],7,0)</f>
        <v>CARABOBO</v>
      </c>
      <c r="F875" s="16">
        <v>20</v>
      </c>
      <c r="G875">
        <v>20107</v>
      </c>
      <c r="J875" t="s">
        <v>366</v>
      </c>
      <c r="L875" t="str">
        <f t="shared" si="13"/>
        <v>J312768320</v>
      </c>
    </row>
    <row r="876" spans="1:12">
      <c r="A876" t="s">
        <v>1907</v>
      </c>
      <c r="B876" t="s">
        <v>1908</v>
      </c>
      <c r="C876" t="s">
        <v>1909</v>
      </c>
      <c r="D876" t="str">
        <f>+VLOOKUP(A876,Tabla3[],18,0)</f>
        <v>DISTRIBUIDOR</v>
      </c>
      <c r="E876" t="str">
        <f>+VLOOKUP(A876,Tabla3[],7,0)</f>
        <v>MERIDA</v>
      </c>
      <c r="F876" s="16">
        <v>61</v>
      </c>
      <c r="G876">
        <v>61044</v>
      </c>
      <c r="J876" t="s">
        <v>1774</v>
      </c>
      <c r="L876" t="str">
        <f t="shared" si="13"/>
        <v>J294691226</v>
      </c>
    </row>
    <row r="877" spans="1:12">
      <c r="A877" t="s">
        <v>1910</v>
      </c>
      <c r="B877" t="s">
        <v>1911</v>
      </c>
      <c r="C877" t="s">
        <v>1912</v>
      </c>
      <c r="D877" t="str">
        <f>+VLOOKUP(A877,Tabla3[],18,0)</f>
        <v>ATENCION AL CLIENTE</v>
      </c>
      <c r="E877" t="str">
        <f>+VLOOKUP(A877,Tabla3[],7,0)</f>
        <v>DISTRITO CAPITAL</v>
      </c>
      <c r="F877" s="16">
        <v>50</v>
      </c>
      <c r="G877">
        <v>99006</v>
      </c>
      <c r="J877" t="s">
        <v>1587</v>
      </c>
      <c r="L877" t="str">
        <f t="shared" si="13"/>
        <v>J500823495</v>
      </c>
    </row>
    <row r="878" spans="1:12">
      <c r="A878" t="s">
        <v>1913</v>
      </c>
      <c r="B878" t="s">
        <v>1914</v>
      </c>
      <c r="C878" t="s">
        <v>1915</v>
      </c>
      <c r="D878" t="str">
        <f>+VLOOKUP(A878,Tabla3[],18,0)</f>
        <v>ATENCION AL CLIENTE</v>
      </c>
      <c r="E878" t="str">
        <f>+VLOOKUP(A878,Tabla3[],7,0)</f>
        <v>TACHIRA</v>
      </c>
      <c r="F878" s="16">
        <v>99</v>
      </c>
      <c r="G878">
        <v>99007</v>
      </c>
      <c r="J878" t="s">
        <v>70</v>
      </c>
      <c r="L878" t="str">
        <f t="shared" si="13"/>
        <v>J412753355</v>
      </c>
    </row>
    <row r="879" spans="1:12">
      <c r="A879" t="s">
        <v>1916</v>
      </c>
      <c r="B879" t="s">
        <v>1917</v>
      </c>
      <c r="C879" t="s">
        <v>1917</v>
      </c>
      <c r="D879" t="str">
        <f>+VLOOKUP(A879,Tabla3[],18,0)</f>
        <v>ATENCION AL CLIENTE</v>
      </c>
      <c r="E879" t="str">
        <f>+VLOOKUP(A879,Tabla3[],7,0)</f>
        <v>MIRANDA</v>
      </c>
      <c r="F879" s="16">
        <v>99</v>
      </c>
      <c r="G879">
        <v>99008</v>
      </c>
      <c r="J879" t="s">
        <v>1587</v>
      </c>
      <c r="L879" t="str">
        <f t="shared" si="13"/>
        <v>V10283333</v>
      </c>
    </row>
    <row r="880" spans="1:12">
      <c r="A880" t="s">
        <v>1918</v>
      </c>
      <c r="B880" t="s">
        <v>1919</v>
      </c>
      <c r="C880" t="s">
        <v>1920</v>
      </c>
      <c r="D880" t="str">
        <f>+VLOOKUP(A880,Tabla3[],18,0)</f>
        <v>DISTRIBUIDOR</v>
      </c>
      <c r="E880" t="str">
        <f>+VLOOKUP(A880,Tabla3[],7,0)</f>
        <v>MERIDA</v>
      </c>
      <c r="F880" s="16">
        <v>61</v>
      </c>
      <c r="G880">
        <v>61046</v>
      </c>
      <c r="J880" t="s">
        <v>1774</v>
      </c>
      <c r="L880" t="str">
        <f t="shared" si="13"/>
        <v>J403047596</v>
      </c>
    </row>
    <row r="881" spans="1:12">
      <c r="A881" t="s">
        <v>1921</v>
      </c>
      <c r="B881" t="s">
        <v>1922</v>
      </c>
      <c r="C881" t="s">
        <v>1922</v>
      </c>
      <c r="D881" t="str">
        <f>+VLOOKUP(A881,Tabla3[],18,0)</f>
        <v>DISTRIBUIDOR</v>
      </c>
      <c r="E881" t="str">
        <f>+VLOOKUP(A881,Tabla3[],7,0)</f>
        <v>ARAGUA</v>
      </c>
      <c r="F881" s="16">
        <v>12</v>
      </c>
      <c r="G881">
        <v>12043</v>
      </c>
      <c r="J881" t="s">
        <v>16</v>
      </c>
      <c r="L881" t="str">
        <f t="shared" si="13"/>
        <v>J313167142</v>
      </c>
    </row>
    <row r="882" spans="1:12">
      <c r="A882" t="s">
        <v>1923</v>
      </c>
      <c r="B882" t="s">
        <v>1924</v>
      </c>
      <c r="C882" t="s">
        <v>1925</v>
      </c>
      <c r="D882" t="str">
        <f>+VLOOKUP(A882,Tabla3[],18,0)</f>
        <v>DROGUERIAS</v>
      </c>
      <c r="E882" t="str">
        <f>+VLOOKUP(A882,Tabla3[],7,0)</f>
        <v>CARABOBO</v>
      </c>
      <c r="F882" s="16">
        <v>20</v>
      </c>
      <c r="G882">
        <v>20110</v>
      </c>
      <c r="J882" t="s">
        <v>102</v>
      </c>
      <c r="L882" t="str">
        <f t="shared" si="13"/>
        <v>J406114588</v>
      </c>
    </row>
    <row r="883" spans="1:12">
      <c r="A883" t="s">
        <v>1926</v>
      </c>
      <c r="B883" t="s">
        <v>1927</v>
      </c>
      <c r="C883" t="s">
        <v>6624</v>
      </c>
      <c r="D883" t="str">
        <f>+VLOOKUP(A883,Tabla3[],18,0)</f>
        <v>ATENCION AL CLIENTE</v>
      </c>
      <c r="E883" t="str">
        <f>+VLOOKUP(A883,Tabla3[],7,0)</f>
        <v>DISTRITO CAPITAL</v>
      </c>
      <c r="F883" s="16">
        <v>99</v>
      </c>
      <c r="G883">
        <v>99009</v>
      </c>
      <c r="J883" t="s">
        <v>1587</v>
      </c>
      <c r="L883" t="str">
        <f t="shared" si="13"/>
        <v>J501066418</v>
      </c>
    </row>
    <row r="884" spans="1:12">
      <c r="A884" t="s">
        <v>1928</v>
      </c>
      <c r="B884" t="s">
        <v>1929</v>
      </c>
      <c r="C884" t="s">
        <v>1930</v>
      </c>
      <c r="D884" t="str">
        <f>+VLOOKUP(A884,Tabla3[],18,0)</f>
        <v>DISTRIBUIDOR</v>
      </c>
      <c r="E884" t="str">
        <f>+VLOOKUP(A884,Tabla3[],7,0)</f>
        <v>LA GUAIRA</v>
      </c>
      <c r="F884" s="16">
        <v>10</v>
      </c>
      <c r="G884">
        <v>10122</v>
      </c>
      <c r="J884" t="s">
        <v>1931</v>
      </c>
      <c r="L884" t="str">
        <f t="shared" si="13"/>
        <v>J410060964</v>
      </c>
    </row>
    <row r="885" spans="1:12">
      <c r="A885" t="s">
        <v>1932</v>
      </c>
      <c r="B885" t="s">
        <v>1933</v>
      </c>
      <c r="C885" t="s">
        <v>6625</v>
      </c>
      <c r="D885" t="str">
        <f>+VLOOKUP(A885,Tabla3[],18,0)</f>
        <v>DISTRIBUIDOR</v>
      </c>
      <c r="E885" t="str">
        <f>+VLOOKUP(A885,Tabla3[],7,0)</f>
        <v>DISTRITO CAPITAL</v>
      </c>
      <c r="F885" s="16">
        <v>50</v>
      </c>
      <c r="G885">
        <v>50094</v>
      </c>
      <c r="J885" t="s">
        <v>1587</v>
      </c>
      <c r="L885" t="str">
        <f t="shared" si="13"/>
        <v>J501317623</v>
      </c>
    </row>
    <row r="886" spans="1:12">
      <c r="A886" t="s">
        <v>1934</v>
      </c>
      <c r="B886" t="s">
        <v>1935</v>
      </c>
      <c r="C886" t="s">
        <v>1936</v>
      </c>
      <c r="D886" t="str">
        <f>+VLOOKUP(A886,Tabla3[],18,0)</f>
        <v>DISTRIBUIDOR</v>
      </c>
      <c r="E886" t="str">
        <f>+VLOOKUP(A886,Tabla3[],7,0)</f>
        <v>BOLIVAR</v>
      </c>
      <c r="F886" s="16">
        <v>52</v>
      </c>
      <c r="G886">
        <v>52110</v>
      </c>
      <c r="J886" t="s">
        <v>303</v>
      </c>
      <c r="L886" t="str">
        <f t="shared" si="13"/>
        <v>J409266850</v>
      </c>
    </row>
    <row r="887" spans="1:12">
      <c r="A887" t="s">
        <v>1937</v>
      </c>
      <c r="B887" t="s">
        <v>1938</v>
      </c>
      <c r="C887" t="s">
        <v>1939</v>
      </c>
      <c r="D887" t="str">
        <f>+VLOOKUP(A887,Tabla3[],18,0)</f>
        <v>DISTRIBUIDOR</v>
      </c>
      <c r="E887" t="str">
        <f>+VLOOKUP(A887,Tabla3[],7,0)</f>
        <v>MIRANDA</v>
      </c>
      <c r="F887" s="16">
        <v>50</v>
      </c>
      <c r="G887">
        <v>50093</v>
      </c>
      <c r="J887" t="s">
        <v>1587</v>
      </c>
      <c r="L887" t="str">
        <f t="shared" si="13"/>
        <v>J500389248</v>
      </c>
    </row>
    <row r="888" spans="1:12">
      <c r="A888" t="s">
        <v>1940</v>
      </c>
      <c r="B888" t="s">
        <v>1941</v>
      </c>
      <c r="C888" t="s">
        <v>6626</v>
      </c>
      <c r="D888" t="str">
        <f>+VLOOKUP(A888,Tabla3[],18,0)</f>
        <v>DISTRIBUIDOR</v>
      </c>
      <c r="E888" t="str">
        <f>+VLOOKUP(A888,Tabla3[],7,0)</f>
        <v>ZULIA</v>
      </c>
      <c r="F888" s="16">
        <v>62</v>
      </c>
      <c r="G888">
        <v>62056</v>
      </c>
      <c r="J888" t="s">
        <v>31</v>
      </c>
      <c r="L888" t="str">
        <f t="shared" si="13"/>
        <v>J500577702</v>
      </c>
    </row>
    <row r="889" spans="1:12">
      <c r="A889" t="s">
        <v>1942</v>
      </c>
      <c r="B889" t="s">
        <v>1943</v>
      </c>
      <c r="C889" t="s">
        <v>1943</v>
      </c>
      <c r="D889" t="str">
        <f>+VLOOKUP(A889,Tabla3[],18,0)</f>
        <v>INSTITUCIONAL</v>
      </c>
      <c r="E889" t="str">
        <f>+VLOOKUP(A889,Tabla3[],7,0)</f>
        <v>MIRANDA</v>
      </c>
      <c r="F889" s="16">
        <v>95</v>
      </c>
      <c r="G889" s="16">
        <v>95030</v>
      </c>
      <c r="J889" t="s">
        <v>1587</v>
      </c>
      <c r="L889" t="str">
        <f t="shared" si="13"/>
        <v>V271593518</v>
      </c>
    </row>
    <row r="890" spans="1:12">
      <c r="A890" t="s">
        <v>1944</v>
      </c>
      <c r="B890" t="s">
        <v>1945</v>
      </c>
      <c r="C890" t="s">
        <v>1945</v>
      </c>
      <c r="D890" t="str">
        <f>+VLOOKUP(A890,Tabla3[],18,0)</f>
        <v>ATENCION AL CLIENTE</v>
      </c>
      <c r="E890" t="str">
        <f>+VLOOKUP(A890,Tabla3[],7,0)</f>
        <v>ARAGUA</v>
      </c>
      <c r="F890" s="16">
        <v>99</v>
      </c>
      <c r="G890">
        <v>99010</v>
      </c>
      <c r="J890" t="s">
        <v>16</v>
      </c>
      <c r="L890" t="str">
        <f t="shared" si="13"/>
        <v>V21465942</v>
      </c>
    </row>
    <row r="891" spans="1:12">
      <c r="A891" t="s">
        <v>1946</v>
      </c>
      <c r="B891" t="s">
        <v>1947</v>
      </c>
      <c r="C891" t="s">
        <v>1948</v>
      </c>
      <c r="D891" t="str">
        <f>+VLOOKUP(A891,Tabla3[],18,0)</f>
        <v>DISTRIBUIDOR</v>
      </c>
      <c r="E891" t="str">
        <f>+VLOOKUP(A891,Tabla3[],7,0)</f>
        <v>ARAGUA</v>
      </c>
      <c r="F891" s="16">
        <v>95</v>
      </c>
      <c r="G891" s="16">
        <v>95029</v>
      </c>
      <c r="J891" t="s">
        <v>16</v>
      </c>
      <c r="L891" t="str">
        <f t="shared" si="13"/>
        <v>J297259422</v>
      </c>
    </row>
    <row r="892" spans="1:12">
      <c r="A892" t="s">
        <v>1949</v>
      </c>
      <c r="B892" t="s">
        <v>1950</v>
      </c>
      <c r="C892" t="s">
        <v>1951</v>
      </c>
      <c r="D892" t="str">
        <f>+VLOOKUP(A892,Tabla3[],18,0)</f>
        <v>DROGUERIAS</v>
      </c>
      <c r="E892" t="str">
        <f>+VLOOKUP(A892,Tabla3[],7,0)</f>
        <v>MERIDA</v>
      </c>
      <c r="F892" s="16">
        <v>61</v>
      </c>
      <c r="G892">
        <v>61045</v>
      </c>
      <c r="J892" t="s">
        <v>87</v>
      </c>
      <c r="L892" t="str">
        <f t="shared" si="13"/>
        <v>V107193118</v>
      </c>
    </row>
    <row r="893" spans="1:12">
      <c r="A893" t="s">
        <v>1952</v>
      </c>
      <c r="B893" t="s">
        <v>1953</v>
      </c>
      <c r="C893" t="s">
        <v>1954</v>
      </c>
      <c r="D893" t="str">
        <f>+VLOOKUP(A893,Tabla3[],18,0)</f>
        <v>ATENCION AL CLIENTE</v>
      </c>
      <c r="E893" t="str">
        <f>+VLOOKUP(A893,Tabla3[],7,0)</f>
        <v>ARAGUA</v>
      </c>
      <c r="F893" s="16">
        <v>99</v>
      </c>
      <c r="G893">
        <v>99011</v>
      </c>
      <c r="J893" t="s">
        <v>16</v>
      </c>
      <c r="L893" t="str">
        <f t="shared" si="13"/>
        <v>J309801228</v>
      </c>
    </row>
    <row r="894" spans="1:12">
      <c r="A894" t="s">
        <v>1955</v>
      </c>
      <c r="B894" t="s">
        <v>1956</v>
      </c>
      <c r="C894" t="s">
        <v>6627</v>
      </c>
      <c r="D894" t="str">
        <f>+VLOOKUP(A894,Tabla3[],18,0)</f>
        <v>ATENCION AL CLIENTE</v>
      </c>
      <c r="E894" t="str">
        <f>+VLOOKUP(A894,Tabla3[],7,0)</f>
        <v>LARA</v>
      </c>
      <c r="F894" s="16">
        <v>99</v>
      </c>
      <c r="G894">
        <v>99012</v>
      </c>
      <c r="J894" t="s">
        <v>216</v>
      </c>
      <c r="L894" t="str">
        <f t="shared" si="13"/>
        <v>V16532501</v>
      </c>
    </row>
    <row r="895" spans="1:12">
      <c r="A895" t="s">
        <v>1957</v>
      </c>
      <c r="B895" t="s">
        <v>1958</v>
      </c>
      <c r="C895" t="s">
        <v>1959</v>
      </c>
      <c r="D895" t="str">
        <f>+VLOOKUP(A895,Tabla3[],18,0)</f>
        <v>DISTRIBUIDOR</v>
      </c>
      <c r="E895" t="str">
        <f>+VLOOKUP(A895,Tabla3[],7,0)</f>
        <v>MIRANDA</v>
      </c>
      <c r="F895" s="16">
        <v>50</v>
      </c>
      <c r="G895">
        <v>50096</v>
      </c>
      <c r="J895" t="s">
        <v>61</v>
      </c>
      <c r="L895" t="str">
        <f t="shared" si="13"/>
        <v>J504465429</v>
      </c>
    </row>
    <row r="896" spans="1:12">
      <c r="A896" t="s">
        <v>1960</v>
      </c>
      <c r="B896" t="s">
        <v>1961</v>
      </c>
      <c r="C896" t="s">
        <v>1961</v>
      </c>
      <c r="D896" t="str">
        <f>+VLOOKUP(A896,Tabla3[],18,0)</f>
        <v>ATENCION AL CLIENTE</v>
      </c>
      <c r="E896" t="str">
        <f>+VLOOKUP(A896,Tabla3[],7,0)</f>
        <v>DISTRITO CAPITAL</v>
      </c>
      <c r="F896" s="16">
        <v>99</v>
      </c>
      <c r="G896">
        <v>99013</v>
      </c>
      <c r="J896" t="s">
        <v>61</v>
      </c>
      <c r="L896" t="str">
        <f t="shared" si="13"/>
        <v>V26770964</v>
      </c>
    </row>
    <row r="897" spans="1:12">
      <c r="A897" t="s">
        <v>1962</v>
      </c>
      <c r="B897" t="s">
        <v>1963</v>
      </c>
      <c r="C897" t="s">
        <v>6628</v>
      </c>
      <c r="D897" t="str">
        <f>+VLOOKUP(A897,Tabla3[],18,0)</f>
        <v>ATENCION AL CLIENTE</v>
      </c>
      <c r="E897" t="str">
        <f>+VLOOKUP(A897,Tabla3[],7,0)</f>
        <v>BOLIVAR</v>
      </c>
      <c r="F897" s="16">
        <v>99</v>
      </c>
      <c r="G897">
        <v>99014</v>
      </c>
      <c r="J897" t="s">
        <v>181</v>
      </c>
      <c r="L897" t="str">
        <f t="shared" si="13"/>
        <v>V042141190</v>
      </c>
    </row>
    <row r="898" spans="1:12">
      <c r="A898" t="s">
        <v>1964</v>
      </c>
      <c r="B898" t="s">
        <v>1965</v>
      </c>
      <c r="C898" t="s">
        <v>1965</v>
      </c>
      <c r="D898" t="str">
        <f>+VLOOKUP(A898,Tabla3[],18,0)</f>
        <v>ATENCION AL CLIENTE</v>
      </c>
      <c r="E898" t="str">
        <f>+VLOOKUP(A898,Tabla3[],7,0)</f>
        <v>DISTRITO CAPITAL</v>
      </c>
      <c r="F898" s="16">
        <v>99</v>
      </c>
      <c r="G898">
        <v>99015</v>
      </c>
      <c r="J898" t="s">
        <v>61</v>
      </c>
      <c r="L898" t="str">
        <f t="shared" si="13"/>
        <v>V03979230</v>
      </c>
    </row>
    <row r="899" spans="1:12">
      <c r="A899" t="s">
        <v>1966</v>
      </c>
      <c r="B899" t="s">
        <v>1967</v>
      </c>
      <c r="C899" t="s">
        <v>6629</v>
      </c>
      <c r="D899" t="str">
        <f>+VLOOKUP(A899,Tabla3[],18,0)</f>
        <v>ATENCION AL CLIENTE</v>
      </c>
      <c r="E899" t="str">
        <f>+VLOOKUP(A899,Tabla3[],7,0)</f>
        <v>MIRANDA</v>
      </c>
      <c r="F899" s="16">
        <v>99</v>
      </c>
      <c r="G899">
        <v>99016</v>
      </c>
      <c r="J899" t="s">
        <v>61</v>
      </c>
      <c r="L899" t="str">
        <f t="shared" ref="L899:L962" si="14">+A899</f>
        <v>J501693382</v>
      </c>
    </row>
    <row r="900" spans="1:12">
      <c r="A900" t="s">
        <v>1968</v>
      </c>
      <c r="B900" t="s">
        <v>1969</v>
      </c>
      <c r="C900" t="s">
        <v>6630</v>
      </c>
      <c r="D900" t="str">
        <f>+VLOOKUP(A900,Tabla3[],18,0)</f>
        <v>ATENCION AL CLIENTE</v>
      </c>
      <c r="E900" t="str">
        <f>+VLOOKUP(A900,Tabla3[],7,0)</f>
        <v>MIRANDA</v>
      </c>
      <c r="F900" s="16">
        <v>99</v>
      </c>
      <c r="G900">
        <v>99017</v>
      </c>
      <c r="J900" t="s">
        <v>61</v>
      </c>
      <c r="L900" t="str">
        <f t="shared" si="14"/>
        <v>J500839014</v>
      </c>
    </row>
    <row r="901" spans="1:12">
      <c r="A901" t="s">
        <v>1970</v>
      </c>
      <c r="B901" t="s">
        <v>1971</v>
      </c>
      <c r="C901" t="s">
        <v>6631</v>
      </c>
      <c r="D901" t="str">
        <f>+VLOOKUP(A901,Tabla3[],18,0)</f>
        <v>ATENCION AL CLIENTE</v>
      </c>
      <c r="E901" t="str">
        <f>+VLOOKUP(A901,Tabla3[],7,0)</f>
        <v>MIRANDA</v>
      </c>
      <c r="F901" s="16">
        <v>99</v>
      </c>
      <c r="G901">
        <v>99018</v>
      </c>
      <c r="J901" t="s">
        <v>61</v>
      </c>
      <c r="L901" t="str">
        <f t="shared" si="14"/>
        <v>J002225963</v>
      </c>
    </row>
    <row r="902" spans="1:12">
      <c r="A902" t="s">
        <v>1972</v>
      </c>
      <c r="B902" t="s">
        <v>1973</v>
      </c>
      <c r="C902" t="s">
        <v>6632</v>
      </c>
      <c r="D902" t="str">
        <f>+VLOOKUP(A902,Tabla3[],18,0)</f>
        <v>ATENCION AL CLIENTE</v>
      </c>
      <c r="E902" t="str">
        <f>+VLOOKUP(A902,Tabla3[],7,0)</f>
        <v>MIRANDA</v>
      </c>
      <c r="F902" s="16">
        <v>99</v>
      </c>
      <c r="G902">
        <v>99019</v>
      </c>
      <c r="J902" t="s">
        <v>61</v>
      </c>
      <c r="L902" t="str">
        <f t="shared" si="14"/>
        <v>V225587988</v>
      </c>
    </row>
    <row r="903" spans="1:12">
      <c r="A903" t="s">
        <v>1974</v>
      </c>
      <c r="B903" t="s">
        <v>1975</v>
      </c>
      <c r="C903" t="s">
        <v>1976</v>
      </c>
      <c r="D903" t="str">
        <f>+VLOOKUP(A903,Tabla3[],18,0)</f>
        <v>ATENCION AL CLIENTE</v>
      </c>
      <c r="E903" t="str">
        <f>+VLOOKUP(A903,Tabla3[],7,0)</f>
        <v>BARINAS</v>
      </c>
      <c r="F903" s="16">
        <v>99</v>
      </c>
      <c r="G903">
        <v>99020</v>
      </c>
      <c r="J903" t="s">
        <v>87</v>
      </c>
      <c r="L903" t="str">
        <f t="shared" si="14"/>
        <v>V263429687</v>
      </c>
    </row>
    <row r="904" spans="1:12">
      <c r="A904" t="s">
        <v>1977</v>
      </c>
      <c r="B904" t="s">
        <v>1978</v>
      </c>
      <c r="C904" t="s">
        <v>6633</v>
      </c>
      <c r="D904" t="str">
        <f>+VLOOKUP(A904,Tabla3[],18,0)</f>
        <v>ATENCION AL CLIENTE</v>
      </c>
      <c r="E904" t="str">
        <f>+VLOOKUP(A904,Tabla3[],7,0)</f>
        <v>MIRANDA</v>
      </c>
      <c r="F904" s="16">
        <v>99</v>
      </c>
      <c r="G904">
        <v>99022</v>
      </c>
      <c r="J904" t="s">
        <v>61</v>
      </c>
      <c r="L904" t="str">
        <f t="shared" si="14"/>
        <v>V166694465</v>
      </c>
    </row>
    <row r="905" spans="1:12">
      <c r="A905" t="s">
        <v>1979</v>
      </c>
      <c r="B905" t="s">
        <v>1980</v>
      </c>
      <c r="C905" t="s">
        <v>6634</v>
      </c>
      <c r="D905" t="str">
        <f>+VLOOKUP(A905,Tabla3[],18,0)</f>
        <v>ATENCION AL CLIENTE</v>
      </c>
      <c r="E905" t="str">
        <f>+VLOOKUP(A905,Tabla3[],7,0)</f>
        <v>MIRANDA</v>
      </c>
      <c r="F905" s="16">
        <v>99</v>
      </c>
      <c r="G905">
        <v>99021</v>
      </c>
      <c r="J905" t="s">
        <v>61</v>
      </c>
      <c r="L905" t="str">
        <f t="shared" si="14"/>
        <v>V207915994</v>
      </c>
    </row>
    <row r="906" spans="1:12">
      <c r="A906" t="s">
        <v>1981</v>
      </c>
      <c r="B906" t="s">
        <v>1982</v>
      </c>
      <c r="C906" t="s">
        <v>1983</v>
      </c>
      <c r="D906" t="str">
        <f>+VLOOKUP(A906,Tabla3[],18,0)</f>
        <v>PERFUMERIAS INDEPENDIENTES</v>
      </c>
      <c r="E906" t="str">
        <f>+VLOOKUP(A906,Tabla3[],7,0)</f>
        <v>DISTRITO CAPITAL</v>
      </c>
      <c r="F906" s="16">
        <v>56</v>
      </c>
      <c r="G906">
        <v>56000</v>
      </c>
      <c r="J906" t="s">
        <v>61</v>
      </c>
      <c r="L906" t="str">
        <f t="shared" si="14"/>
        <v>J299485250</v>
      </c>
    </row>
    <row r="907" spans="1:12">
      <c r="A907" t="s">
        <v>1984</v>
      </c>
      <c r="B907" t="s">
        <v>1985</v>
      </c>
      <c r="C907" t="s">
        <v>6635</v>
      </c>
      <c r="D907" t="str">
        <f>+VLOOKUP(A907,Tabla3[],18,0)</f>
        <v>DROGUERIAS</v>
      </c>
      <c r="E907" t="str">
        <f>+VLOOKUP(A907,Tabla3[],7,0)</f>
        <v>ANZOATEGUI</v>
      </c>
      <c r="F907" s="16">
        <v>51</v>
      </c>
      <c r="G907">
        <v>51091</v>
      </c>
      <c r="J907" t="s">
        <v>181</v>
      </c>
      <c r="L907" t="str">
        <f t="shared" si="14"/>
        <v>J500976160</v>
      </c>
    </row>
    <row r="908" spans="1:12">
      <c r="A908" t="s">
        <v>1986</v>
      </c>
      <c r="B908" t="s">
        <v>1987</v>
      </c>
      <c r="C908" t="s">
        <v>1988</v>
      </c>
      <c r="D908" t="str">
        <f>+VLOOKUP(A908,Tabla3[],18,0)</f>
        <v>ATENCION AL CLIENTE</v>
      </c>
      <c r="E908" t="str">
        <f>+VLOOKUP(A908,Tabla3[],7,0)</f>
        <v>MIRANDA</v>
      </c>
      <c r="F908" s="16">
        <v>99</v>
      </c>
      <c r="G908">
        <v>99023</v>
      </c>
      <c r="J908" t="s">
        <v>61</v>
      </c>
      <c r="L908" t="str">
        <f t="shared" si="14"/>
        <v>V117414546</v>
      </c>
    </row>
    <row r="909" spans="1:12">
      <c r="A909" t="s">
        <v>1989</v>
      </c>
      <c r="B909" t="s">
        <v>1990</v>
      </c>
      <c r="C909" t="s">
        <v>6636</v>
      </c>
      <c r="D909" t="str">
        <f>+VLOOKUP(A909,Tabla3[],18,0)</f>
        <v>ATENCION AL CLIENTE</v>
      </c>
      <c r="E909" t="str">
        <f>+VLOOKUP(A909,Tabla3[],7,0)</f>
        <v>DISTRITO CAPITAL</v>
      </c>
      <c r="F909" s="16">
        <v>99</v>
      </c>
      <c r="G909">
        <v>99024</v>
      </c>
      <c r="J909" t="s">
        <v>61</v>
      </c>
      <c r="L909" t="str">
        <f t="shared" si="14"/>
        <v>V156160616</v>
      </c>
    </row>
    <row r="910" spans="1:12">
      <c r="A910" s="194" t="s">
        <v>1991</v>
      </c>
      <c r="B910" t="s">
        <v>1992</v>
      </c>
      <c r="C910" t="s">
        <v>1993</v>
      </c>
      <c r="D910" t="str">
        <f>+VLOOKUP(A910,Tabla3[],18,0)</f>
        <v>ATENCION AL CLIENTE</v>
      </c>
      <c r="E910" t="str">
        <f>+VLOOKUP(A910,Tabla3[],7,0)</f>
        <v>TACHIRA</v>
      </c>
      <c r="F910" s="16">
        <v>99</v>
      </c>
      <c r="G910">
        <v>99025</v>
      </c>
      <c r="J910" t="s">
        <v>87</v>
      </c>
      <c r="L910" t="str">
        <f t="shared" si="14"/>
        <v>V183303127</v>
      </c>
    </row>
    <row r="911" spans="1:12">
      <c r="A911" t="s">
        <v>1994</v>
      </c>
      <c r="B911" t="s">
        <v>1995</v>
      </c>
      <c r="C911" t="s">
        <v>1996</v>
      </c>
      <c r="D911" t="str">
        <f>+VLOOKUP(A911,Tabla3[],18,0)</f>
        <v>CADENAS - SUPERMERCADOS</v>
      </c>
      <c r="E911" t="str">
        <f>+VLOOKUP(A911,Tabla3[],7,0)</f>
        <v>DISTRITO CAPITAL</v>
      </c>
      <c r="F911" s="16">
        <v>10</v>
      </c>
      <c r="G911">
        <v>10215</v>
      </c>
      <c r="J911" t="s">
        <v>61</v>
      </c>
      <c r="L911" t="str">
        <f t="shared" si="14"/>
        <v>J504689700</v>
      </c>
    </row>
    <row r="912" spans="1:12">
      <c r="A912" t="s">
        <v>1997</v>
      </c>
      <c r="B912" t="s">
        <v>1998</v>
      </c>
      <c r="C912" t="s">
        <v>2156</v>
      </c>
      <c r="D912" t="str">
        <f>+VLOOKUP(A912,Tabla3[],18,0)</f>
        <v>ATENCION AL CLIENTE</v>
      </c>
      <c r="E912" t="str">
        <f>+VLOOKUP(A912,Tabla3[],7,0)</f>
        <v>MERIDA</v>
      </c>
      <c r="F912" s="16">
        <v>99</v>
      </c>
      <c r="G912">
        <v>99026</v>
      </c>
      <c r="J912" t="s">
        <v>87</v>
      </c>
      <c r="L912" t="str">
        <f t="shared" si="14"/>
        <v>J502208070</v>
      </c>
    </row>
    <row r="913" spans="1:12">
      <c r="A913" t="s">
        <v>1999</v>
      </c>
      <c r="B913" t="s">
        <v>2000</v>
      </c>
      <c r="C913" t="s">
        <v>2001</v>
      </c>
      <c r="D913" t="str">
        <f>+VLOOKUP(A913,Tabla3[],18,0)</f>
        <v>ATENCION AL CLIENTE</v>
      </c>
      <c r="E913" t="str">
        <f>+VLOOKUP(A913,Tabla3[],7,0)</f>
        <v>DISTRITO CAPITAL</v>
      </c>
      <c r="F913" s="16">
        <v>99</v>
      </c>
      <c r="G913">
        <v>99027</v>
      </c>
      <c r="J913" t="s">
        <v>61</v>
      </c>
      <c r="L913" t="str">
        <f t="shared" si="14"/>
        <v>V166206479</v>
      </c>
    </row>
    <row r="914" spans="1:12">
      <c r="A914" t="s">
        <v>2002</v>
      </c>
      <c r="B914" t="s">
        <v>2003</v>
      </c>
      <c r="C914" t="s">
        <v>6637</v>
      </c>
      <c r="D914" t="str">
        <f>+VLOOKUP(A914,Tabla3[],18,0)</f>
        <v>DISTRIBUIDOR</v>
      </c>
      <c r="E914" t="str">
        <f>+VLOOKUP(A914,Tabla3[],7,0)</f>
        <v>MIRANDA</v>
      </c>
      <c r="F914" s="16">
        <v>50</v>
      </c>
      <c r="G914" s="59">
        <v>50095</v>
      </c>
      <c r="J914" t="s">
        <v>61</v>
      </c>
      <c r="L914" t="str">
        <f t="shared" si="14"/>
        <v>E813628760</v>
      </c>
    </row>
    <row r="915" spans="1:12">
      <c r="A915" t="s">
        <v>2004</v>
      </c>
      <c r="B915" t="s">
        <v>2005</v>
      </c>
      <c r="C915" t="s">
        <v>6638</v>
      </c>
      <c r="D915" t="str">
        <f>+VLOOKUP(A915,Tabla3[],18,0)</f>
        <v>CADENAS - FARMACIAS</v>
      </c>
      <c r="E915" t="str">
        <f>+VLOOKUP(A915,Tabla3[],7,0)</f>
        <v>ZULIA</v>
      </c>
      <c r="F915" s="16">
        <v>21</v>
      </c>
      <c r="G915"/>
      <c r="J915" t="s">
        <v>87</v>
      </c>
      <c r="L915" t="str">
        <f t="shared" si="14"/>
        <v>J501541795</v>
      </c>
    </row>
    <row r="916" spans="1:12">
      <c r="A916" t="s">
        <v>2006</v>
      </c>
      <c r="B916" t="s">
        <v>2007</v>
      </c>
      <c r="C916" t="s">
        <v>6639</v>
      </c>
      <c r="D916" t="str">
        <f>+VLOOKUP(A916,Tabla3[],18,0)</f>
        <v>ATENCION AL CLIENTE</v>
      </c>
      <c r="E916" t="str">
        <f>+VLOOKUP(A916,Tabla3[],7,0)</f>
        <v>DISTRITO CAPITAL</v>
      </c>
      <c r="F916" s="16">
        <v>50</v>
      </c>
      <c r="G916">
        <v>99028</v>
      </c>
      <c r="J916" t="s">
        <v>61</v>
      </c>
      <c r="L916" t="str">
        <f t="shared" si="14"/>
        <v>J501162816</v>
      </c>
    </row>
    <row r="917" spans="1:12">
      <c r="A917" t="s">
        <v>2008</v>
      </c>
      <c r="B917" t="s">
        <v>2009</v>
      </c>
      <c r="C917" t="s">
        <v>6517</v>
      </c>
      <c r="D917" t="str">
        <f>+VLOOKUP(A917,Tabla3[],18,0)</f>
        <v>DROGUERIAS</v>
      </c>
      <c r="E917" t="str">
        <f>+VLOOKUP(A917,Tabla3[],7,0)</f>
        <v>MERIDA</v>
      </c>
      <c r="F917" s="16">
        <v>61</v>
      </c>
      <c r="G917">
        <v>61047</v>
      </c>
      <c r="J917" t="s">
        <v>87</v>
      </c>
      <c r="L917" t="str">
        <f t="shared" si="14"/>
        <v>J503382007</v>
      </c>
    </row>
    <row r="918" spans="1:12">
      <c r="A918" t="s">
        <v>2010</v>
      </c>
      <c r="B918" t="s">
        <v>2011</v>
      </c>
      <c r="C918" t="s">
        <v>2012</v>
      </c>
      <c r="D918" t="str">
        <f>+VLOOKUP(A918,Tabla3[],18,0)</f>
        <v>DROGUERIAS</v>
      </c>
      <c r="E918" t="str">
        <f>+VLOOKUP(A918,Tabla3[],7,0)</f>
        <v>TRUJILLO</v>
      </c>
      <c r="F918" s="16">
        <v>21</v>
      </c>
      <c r="G918">
        <v>21068</v>
      </c>
      <c r="J918" t="s">
        <v>87</v>
      </c>
      <c r="L918" t="str">
        <f t="shared" si="14"/>
        <v>J503869852</v>
      </c>
    </row>
    <row r="919" spans="1:12">
      <c r="A919" t="s">
        <v>2013</v>
      </c>
      <c r="B919" t="s">
        <v>2014</v>
      </c>
      <c r="C919" t="s">
        <v>2015</v>
      </c>
      <c r="D919" t="str">
        <f>+VLOOKUP(A919,Tabla3[],18,0)</f>
        <v>CADENAS - SUPERMERCADOS</v>
      </c>
      <c r="E919" t="str">
        <f>+VLOOKUP(A919,Tabla3[],7,0)</f>
        <v>MIRANDA</v>
      </c>
      <c r="F919" s="16">
        <v>10</v>
      </c>
      <c r="G919">
        <v>10124</v>
      </c>
      <c r="J919" t="s">
        <v>61</v>
      </c>
      <c r="L919" t="str">
        <f t="shared" si="14"/>
        <v>J500449321</v>
      </c>
    </row>
    <row r="920" spans="1:12">
      <c r="A920" t="s">
        <v>2016</v>
      </c>
      <c r="B920" t="s">
        <v>2017</v>
      </c>
      <c r="C920" t="s">
        <v>2018</v>
      </c>
      <c r="D920" t="str">
        <f>+VLOOKUP(A920,Tabla3[],18,0)</f>
        <v>DISTRIBUIDOR</v>
      </c>
      <c r="E920" t="str">
        <f>+VLOOKUP(A920,Tabla3[],7,0)</f>
        <v>MIRANDA</v>
      </c>
      <c r="F920" s="16">
        <v>10</v>
      </c>
      <c r="G920">
        <v>10125</v>
      </c>
      <c r="J920" t="s">
        <v>61</v>
      </c>
      <c r="L920" t="str">
        <f t="shared" si="14"/>
        <v>J501815860</v>
      </c>
    </row>
    <row r="921" spans="1:12">
      <c r="A921" t="s">
        <v>2019</v>
      </c>
      <c r="B921" t="s">
        <v>2020</v>
      </c>
      <c r="C921" t="s">
        <v>6640</v>
      </c>
      <c r="D921" t="str">
        <f>+VLOOKUP(A921,Tabla3[],18,0)</f>
        <v>ATENCION AL CLIENTE</v>
      </c>
      <c r="E921" t="str">
        <f>+VLOOKUP(A921,Tabla3[],7,0)</f>
        <v>CARABOBO</v>
      </c>
      <c r="F921" s="16">
        <v>99</v>
      </c>
      <c r="G921">
        <v>99029</v>
      </c>
      <c r="J921" t="s">
        <v>16</v>
      </c>
      <c r="L921" t="str">
        <f t="shared" si="14"/>
        <v>V095210950</v>
      </c>
    </row>
    <row r="922" spans="1:12">
      <c r="A922" t="s">
        <v>2021</v>
      </c>
      <c r="B922" t="s">
        <v>2022</v>
      </c>
      <c r="C922" t="s">
        <v>2023</v>
      </c>
      <c r="D922" t="str">
        <f>+VLOOKUP(A922,Tabla3[],18,0)</f>
        <v>DISTRIBUIDOR</v>
      </c>
      <c r="E922" t="str">
        <f>+VLOOKUP(A922,Tabla3[],7,0)</f>
        <v>CARABOBO</v>
      </c>
      <c r="F922" s="16">
        <v>20</v>
      </c>
      <c r="G922" s="59">
        <v>20112</v>
      </c>
      <c r="J922" t="s">
        <v>1691</v>
      </c>
      <c r="L922" t="str">
        <f t="shared" si="14"/>
        <v>J502757520</v>
      </c>
    </row>
    <row r="923" spans="1:12">
      <c r="A923" t="s">
        <v>2024</v>
      </c>
      <c r="B923" t="s">
        <v>2025</v>
      </c>
      <c r="C923" t="s">
        <v>2025</v>
      </c>
      <c r="D923" t="str">
        <f>+VLOOKUP(A923,Tabla3[],18,0)</f>
        <v>ATENCION AL CLIENTE</v>
      </c>
      <c r="E923" t="str">
        <f>+VLOOKUP(A923,Tabla3[],7,0)</f>
        <v>ANZOATEGUI</v>
      </c>
      <c r="F923" s="16">
        <v>99</v>
      </c>
      <c r="G923">
        <v>99030</v>
      </c>
      <c r="J923" t="s">
        <v>181</v>
      </c>
      <c r="L923" t="str">
        <f t="shared" si="14"/>
        <v>J501320160</v>
      </c>
    </row>
    <row r="924" spans="1:12">
      <c r="A924" t="s">
        <v>2026</v>
      </c>
      <c r="B924" t="s">
        <v>2027</v>
      </c>
      <c r="C924" t="s">
        <v>2028</v>
      </c>
      <c r="D924" t="str">
        <f>+VLOOKUP(A924,Tabla3[],18,0)</f>
        <v>CADENAS - SUPERMERCADOS</v>
      </c>
      <c r="E924" t="str">
        <f>+VLOOKUP(A924,Tabla3[],7,0)</f>
        <v>MERIDA</v>
      </c>
      <c r="F924" s="16">
        <v>61</v>
      </c>
      <c r="G924">
        <v>61048</v>
      </c>
      <c r="J924" t="s">
        <v>87</v>
      </c>
      <c r="L924" t="str">
        <f t="shared" si="14"/>
        <v>J502772642</v>
      </c>
    </row>
    <row r="925" spans="1:12">
      <c r="A925" t="s">
        <v>2029</v>
      </c>
      <c r="B925" t="s">
        <v>2030</v>
      </c>
      <c r="C925" t="s">
        <v>6641</v>
      </c>
      <c r="D925" t="str">
        <f>+VLOOKUP(A925,Tabla3[],18,0)</f>
        <v>ATENCION AL CLIENTE</v>
      </c>
      <c r="E925" t="str">
        <f>+VLOOKUP(A925,Tabla3[],7,0)</f>
        <v>MIRANDA</v>
      </c>
      <c r="F925" s="16">
        <v>99</v>
      </c>
      <c r="G925">
        <v>99031</v>
      </c>
      <c r="J925" t="s">
        <v>61</v>
      </c>
      <c r="L925" t="str">
        <f t="shared" si="14"/>
        <v>J504648450</v>
      </c>
    </row>
    <row r="926" spans="1:12">
      <c r="A926" t="s">
        <v>2031</v>
      </c>
      <c r="B926" t="s">
        <v>2032</v>
      </c>
      <c r="C926" t="s">
        <v>2033</v>
      </c>
      <c r="D926" t="str">
        <f>+VLOOKUP(A926,Tabla3[],18,0)</f>
        <v>DROGUERIAS</v>
      </c>
      <c r="E926" t="str">
        <f>+VLOOKUP(A926,Tabla3[],7,0)</f>
        <v>TACHIRA</v>
      </c>
      <c r="F926" s="16">
        <v>60</v>
      </c>
      <c r="G926">
        <v>60059</v>
      </c>
      <c r="J926" t="s">
        <v>87</v>
      </c>
      <c r="L926" t="str">
        <f t="shared" si="14"/>
        <v>J412236709</v>
      </c>
    </row>
    <row r="927" spans="1:12">
      <c r="A927" t="s">
        <v>2034</v>
      </c>
      <c r="B927" t="s">
        <v>2035</v>
      </c>
      <c r="C927" t="s">
        <v>2036</v>
      </c>
      <c r="D927" t="str">
        <f>+VLOOKUP(A927,Tabla3[],18,0)</f>
        <v>DISTRIBUIDOR</v>
      </c>
      <c r="E927" t="str">
        <f>+VLOOKUP(A927,Tabla3[],7,0)</f>
        <v>ANZOATEGUI</v>
      </c>
      <c r="F927" s="16">
        <v>51</v>
      </c>
      <c r="G927">
        <v>51092</v>
      </c>
      <c r="J927" t="s">
        <v>181</v>
      </c>
      <c r="L927" t="str">
        <f t="shared" si="14"/>
        <v>J407801791</v>
      </c>
    </row>
    <row r="928" spans="1:12">
      <c r="A928" t="s">
        <v>2037</v>
      </c>
      <c r="B928" t="s">
        <v>2038</v>
      </c>
      <c r="C928" t="s">
        <v>2039</v>
      </c>
      <c r="D928" t="str">
        <f>+VLOOKUP(A928,Tabla3[],18,0)</f>
        <v>DISTRIBUIDOR</v>
      </c>
      <c r="E928" t="str">
        <f>+VLOOKUP(A928,Tabla3[],7,0)</f>
        <v>MIRANDA</v>
      </c>
      <c r="F928" s="16">
        <v>53</v>
      </c>
      <c r="G928"/>
      <c r="J928" t="s">
        <v>181</v>
      </c>
      <c r="L928" t="str">
        <f t="shared" si="14"/>
        <v>J300617505</v>
      </c>
    </row>
    <row r="929" spans="1:12">
      <c r="A929" t="s">
        <v>2040</v>
      </c>
      <c r="B929" t="s">
        <v>2041</v>
      </c>
      <c r="C929" t="s">
        <v>2042</v>
      </c>
      <c r="D929" t="str">
        <f>+VLOOKUP(A929,Tabla3[],18,0)</f>
        <v>DISTRIBUIDOR</v>
      </c>
      <c r="E929" t="str">
        <f>+VLOOKUP(A929,Tabla3[],7,0)</f>
        <v>ARAGUA</v>
      </c>
      <c r="F929" s="16">
        <v>12</v>
      </c>
      <c r="G929">
        <v>12044</v>
      </c>
      <c r="J929" t="s">
        <v>1691</v>
      </c>
      <c r="L929" t="str">
        <f t="shared" si="14"/>
        <v>J406999172</v>
      </c>
    </row>
    <row r="930" spans="1:12">
      <c r="A930" t="s">
        <v>2043</v>
      </c>
      <c r="B930" t="s">
        <v>2044</v>
      </c>
      <c r="C930" t="s">
        <v>2045</v>
      </c>
      <c r="D930" t="str">
        <f>+VLOOKUP(A930,Tabla3[],18,0)</f>
        <v>DROGUERIAS</v>
      </c>
      <c r="E930" t="str">
        <f>+VLOOKUP(A930,Tabla3[],7,0)</f>
        <v>ZULIA</v>
      </c>
      <c r="F930" s="16">
        <v>62</v>
      </c>
      <c r="G930">
        <v>62057</v>
      </c>
      <c r="J930" t="s">
        <v>87</v>
      </c>
      <c r="L930" t="str">
        <f t="shared" si="14"/>
        <v>J500980990</v>
      </c>
    </row>
    <row r="931" spans="1:12">
      <c r="A931" t="s">
        <v>2046</v>
      </c>
      <c r="B931" t="s">
        <v>2047</v>
      </c>
      <c r="C931" t="s">
        <v>2048</v>
      </c>
      <c r="D931" t="str">
        <f>+VLOOKUP(A931,Tabla3[],18,0)</f>
        <v>ATENCION AL CLIENTE</v>
      </c>
      <c r="E931" t="str">
        <f>+VLOOKUP(A931,Tabla3[],7,0)</f>
        <v>ZULIA</v>
      </c>
      <c r="F931" s="16">
        <v>99</v>
      </c>
      <c r="G931">
        <v>99033</v>
      </c>
      <c r="J931" t="s">
        <v>87</v>
      </c>
      <c r="L931" t="str">
        <f t="shared" si="14"/>
        <v>J295392796</v>
      </c>
    </row>
    <row r="932" spans="1:12">
      <c r="A932" t="s">
        <v>2049</v>
      </c>
      <c r="B932" t="s">
        <v>2050</v>
      </c>
      <c r="C932" t="s">
        <v>2051</v>
      </c>
      <c r="D932" t="str">
        <f>+VLOOKUP(A932,Tabla3[],18,0)</f>
        <v>ATENCION AL CLIENTE</v>
      </c>
      <c r="E932" t="str">
        <f>+VLOOKUP(A932,Tabla3[],7,0)</f>
        <v>MIRANDA</v>
      </c>
      <c r="F932" s="16">
        <v>99</v>
      </c>
      <c r="G932">
        <v>99032</v>
      </c>
      <c r="J932" t="s">
        <v>61</v>
      </c>
      <c r="L932" t="str">
        <f t="shared" si="14"/>
        <v>V225666314</v>
      </c>
    </row>
    <row r="933" spans="1:12">
      <c r="A933" t="s">
        <v>2052</v>
      </c>
      <c r="B933" t="s">
        <v>2053</v>
      </c>
      <c r="C933" t="s">
        <v>2054</v>
      </c>
      <c r="D933" t="str">
        <f>+VLOOKUP(A933,Tabla3[],18,0)</f>
        <v>ATENCION AL CLIENTE</v>
      </c>
      <c r="E933" t="str">
        <f>+VLOOKUP(A933,Tabla3[],7,0)</f>
        <v>MIRANDA</v>
      </c>
      <c r="F933" s="16">
        <v>95</v>
      </c>
      <c r="G933" s="16">
        <v>95032</v>
      </c>
      <c r="J933" t="s">
        <v>61</v>
      </c>
      <c r="L933" t="str">
        <f t="shared" si="14"/>
        <v>J408494639</v>
      </c>
    </row>
    <row r="934" spans="1:12">
      <c r="A934" t="s">
        <v>2055</v>
      </c>
      <c r="B934" t="s">
        <v>2056</v>
      </c>
      <c r="C934" t="s">
        <v>2057</v>
      </c>
      <c r="D934" t="str">
        <f>+VLOOKUP(A934,Tabla3[],18,0)</f>
        <v>ATENCION AL CLIENTE</v>
      </c>
      <c r="E934" t="str">
        <f>+VLOOKUP(A934,Tabla3[],7,0)</f>
        <v>DISTRITO CAPITAL</v>
      </c>
      <c r="F934" s="16">
        <v>99</v>
      </c>
      <c r="G934">
        <v>99034</v>
      </c>
      <c r="J934" t="s">
        <v>61</v>
      </c>
      <c r="L934" t="str">
        <f t="shared" si="14"/>
        <v>J405556781</v>
      </c>
    </row>
    <row r="935" spans="1:12">
      <c r="A935" t="s">
        <v>2058</v>
      </c>
      <c r="B935" t="s">
        <v>2059</v>
      </c>
      <c r="C935" t="s">
        <v>6642</v>
      </c>
      <c r="D935" t="str">
        <f>+VLOOKUP(A935,Tabla3[],18,0)</f>
        <v>ATENCION AL CLIENTE</v>
      </c>
      <c r="E935" t="str">
        <f>+VLOOKUP(A935,Tabla3[],7,0)</f>
        <v>BOLIVAR</v>
      </c>
      <c r="F935" s="16">
        <v>99</v>
      </c>
      <c r="G935">
        <v>99035</v>
      </c>
      <c r="J935" t="s">
        <v>181</v>
      </c>
      <c r="L935" t="str">
        <f t="shared" si="14"/>
        <v>V26883277</v>
      </c>
    </row>
    <row r="936" spans="1:12">
      <c r="A936" t="s">
        <v>2060</v>
      </c>
      <c r="B936" t="s">
        <v>2061</v>
      </c>
      <c r="C936" t="s">
        <v>6643</v>
      </c>
      <c r="D936" t="str">
        <f>+VLOOKUP(A936,Tabla3[],18,0)</f>
        <v>SUPERMERCADOS INDEPENDIENTES</v>
      </c>
      <c r="E936" t="str">
        <f>+VLOOKUP(A936,Tabla3[],7,0)</f>
        <v>MERIDA</v>
      </c>
      <c r="F936" s="16">
        <v>61</v>
      </c>
      <c r="G936"/>
      <c r="J936" t="s">
        <v>87</v>
      </c>
      <c r="L936" t="str">
        <f t="shared" si="14"/>
        <v>E845706509</v>
      </c>
    </row>
    <row r="937" spans="1:12">
      <c r="A937" t="s">
        <v>2062</v>
      </c>
      <c r="B937" t="s">
        <v>2063</v>
      </c>
      <c r="C937" t="s">
        <v>2064</v>
      </c>
      <c r="D937" t="str">
        <f>+VLOOKUP(A937,Tabla3[],18,0)</f>
        <v>DISTRIBUIDOR</v>
      </c>
      <c r="E937" t="str">
        <f>+VLOOKUP(A937,Tabla3[],7,0)</f>
        <v>ZULIA</v>
      </c>
      <c r="F937" s="16">
        <v>62</v>
      </c>
      <c r="G937">
        <v>62058</v>
      </c>
      <c r="J937" t="s">
        <v>87</v>
      </c>
      <c r="L937" t="str">
        <f t="shared" si="14"/>
        <v>J413109956</v>
      </c>
    </row>
    <row r="938" spans="1:12">
      <c r="A938" t="s">
        <v>2065</v>
      </c>
      <c r="B938" t="s">
        <v>2066</v>
      </c>
      <c r="C938" t="s">
        <v>6644</v>
      </c>
      <c r="D938" t="str">
        <f>+VLOOKUP(A938,Tabla3[],18,0)</f>
        <v>ATENCION AL CLIENTE</v>
      </c>
      <c r="E938" t="str">
        <f>+VLOOKUP(A938,Tabla3[],7,0)</f>
        <v>PORTUGUESA</v>
      </c>
      <c r="F938" s="16">
        <v>99</v>
      </c>
      <c r="G938">
        <v>99036</v>
      </c>
      <c r="J938" t="s">
        <v>87</v>
      </c>
      <c r="L938" t="str">
        <f t="shared" si="14"/>
        <v>J412594982</v>
      </c>
    </row>
    <row r="939" spans="1:12">
      <c r="A939" t="s">
        <v>2067</v>
      </c>
      <c r="B939" t="s">
        <v>2068</v>
      </c>
      <c r="C939" t="s">
        <v>2068</v>
      </c>
      <c r="D939" t="str">
        <f>+VLOOKUP(A939,Tabla3[],18,0)</f>
        <v>DISTRIBUIDOR</v>
      </c>
      <c r="E939" t="str">
        <f>+VLOOKUP(A939,Tabla3[],7,0)</f>
        <v>DISTRITO CAPITAL</v>
      </c>
      <c r="F939" s="16">
        <v>50</v>
      </c>
      <c r="G939">
        <v>50097</v>
      </c>
      <c r="J939" t="s">
        <v>61</v>
      </c>
      <c r="L939" t="str">
        <f t="shared" si="14"/>
        <v>J501425914</v>
      </c>
    </row>
    <row r="940" spans="1:12">
      <c r="A940" t="s">
        <v>2069</v>
      </c>
      <c r="B940" t="s">
        <v>2070</v>
      </c>
      <c r="C940" t="s">
        <v>2071</v>
      </c>
      <c r="D940" t="str">
        <f>+VLOOKUP(A940,Tabla3[],18,0)</f>
        <v>ATENCION AL CLIENTE</v>
      </c>
      <c r="E940" t="str">
        <f>+VLOOKUP(A940,Tabla3[],7,0)</f>
        <v>LARA</v>
      </c>
      <c r="F940" s="16">
        <v>99</v>
      </c>
      <c r="G940">
        <v>99037</v>
      </c>
      <c r="J940" t="s">
        <v>16</v>
      </c>
      <c r="L940" t="str">
        <f t="shared" si="14"/>
        <v>J503873647</v>
      </c>
    </row>
    <row r="941" spans="1:12">
      <c r="A941" t="s">
        <v>2072</v>
      </c>
      <c r="B941" t="s">
        <v>2073</v>
      </c>
      <c r="C941" t="s">
        <v>2074</v>
      </c>
      <c r="D941" t="str">
        <f>+VLOOKUP(A941,Tabla3[],18,0)</f>
        <v>ATENCION AL CLIENTE</v>
      </c>
      <c r="E941" t="str">
        <f>+VLOOKUP(A941,Tabla3[],7,0)</f>
        <v>TACHIRA</v>
      </c>
      <c r="F941" s="16">
        <v>99</v>
      </c>
      <c r="G941">
        <v>99038</v>
      </c>
      <c r="J941" t="s">
        <v>87</v>
      </c>
      <c r="L941" t="str">
        <f t="shared" si="14"/>
        <v>J504573914</v>
      </c>
    </row>
    <row r="942" spans="1:12">
      <c r="A942" t="s">
        <v>2075</v>
      </c>
      <c r="B942" t="s">
        <v>2076</v>
      </c>
      <c r="C942" t="s">
        <v>6645</v>
      </c>
      <c r="D942" t="str">
        <f>+VLOOKUP(A942,Tabla3[],18,0)</f>
        <v>DROGUERIAS</v>
      </c>
      <c r="E942" t="str">
        <f>+VLOOKUP(A942,Tabla3[],7,0)</f>
        <v>ARAGUA</v>
      </c>
      <c r="F942" s="16">
        <v>12</v>
      </c>
      <c r="G942"/>
      <c r="J942" t="s">
        <v>1691</v>
      </c>
      <c r="L942" t="str">
        <f t="shared" si="14"/>
        <v>J501155801</v>
      </c>
    </row>
    <row r="943" spans="1:12">
      <c r="A943" t="s">
        <v>2077</v>
      </c>
      <c r="B943" t="s">
        <v>2078</v>
      </c>
      <c r="C943" t="s">
        <v>6646</v>
      </c>
      <c r="D943" t="str">
        <f>+VLOOKUP(A943,Tabla3[],18,0)</f>
        <v>DISTRIBUIDOR</v>
      </c>
      <c r="E943" t="str">
        <f>+VLOOKUP(A943,Tabla3[],7,0)</f>
        <v>MIRANDA</v>
      </c>
      <c r="F943" s="16">
        <v>95</v>
      </c>
      <c r="G943"/>
      <c r="J943" t="s">
        <v>61</v>
      </c>
      <c r="L943" t="str">
        <f t="shared" si="14"/>
        <v>J405638311</v>
      </c>
    </row>
    <row r="944" spans="1:12">
      <c r="A944" t="s">
        <v>2079</v>
      </c>
      <c r="B944" t="s">
        <v>2080</v>
      </c>
      <c r="C944" t="s">
        <v>6647</v>
      </c>
      <c r="D944" t="str">
        <f>+VLOOKUP(A944,Tabla3[],18,0)</f>
        <v>DROGUERIAS</v>
      </c>
      <c r="E944" t="str">
        <f>+VLOOKUP(A944,Tabla3[],7,0)</f>
        <v>ANZOATEGUI</v>
      </c>
      <c r="F944" s="16">
        <v>51</v>
      </c>
      <c r="G944"/>
      <c r="J944" t="s">
        <v>2081</v>
      </c>
      <c r="L944" t="str">
        <f t="shared" si="14"/>
        <v>J411180190</v>
      </c>
    </row>
    <row r="945" spans="1:12">
      <c r="A945" t="s">
        <v>2082</v>
      </c>
      <c r="B945" t="s">
        <v>2083</v>
      </c>
      <c r="C945" t="s">
        <v>2084</v>
      </c>
      <c r="D945" t="str">
        <f>+VLOOKUP(A945,Tabla3[],18,0)</f>
        <v>ATENCION AL CLIENTE</v>
      </c>
      <c r="E945" t="str">
        <f>+VLOOKUP(A945,Tabla3[],7,0)</f>
        <v>MERIDA</v>
      </c>
      <c r="F945" s="16">
        <v>99</v>
      </c>
      <c r="G945">
        <v>99039</v>
      </c>
      <c r="J945" t="s">
        <v>87</v>
      </c>
      <c r="L945" t="str">
        <f t="shared" si="14"/>
        <v>V189028373</v>
      </c>
    </row>
    <row r="946" spans="1:12">
      <c r="A946" t="s">
        <v>2085</v>
      </c>
      <c r="B946" t="s">
        <v>2086</v>
      </c>
      <c r="C946" t="s">
        <v>2087</v>
      </c>
      <c r="D946" t="str">
        <f>+VLOOKUP(A946,Tabla3[],18,0)</f>
        <v>DROGUERIAS</v>
      </c>
      <c r="E946" t="str">
        <f>+VLOOKUP(A946,Tabla3[],7,0)</f>
        <v>LARA</v>
      </c>
      <c r="F946" s="16">
        <v>23</v>
      </c>
      <c r="G946">
        <v>23049</v>
      </c>
      <c r="J946" t="s">
        <v>16</v>
      </c>
      <c r="L946" t="str">
        <f t="shared" si="14"/>
        <v>J501335761</v>
      </c>
    </row>
    <row r="947" spans="1:12">
      <c r="A947" t="s">
        <v>2088</v>
      </c>
      <c r="B947" t="s">
        <v>2089</v>
      </c>
      <c r="C947" t="s">
        <v>1871</v>
      </c>
      <c r="D947" t="str">
        <f>+VLOOKUP(A947,Tabla3[],18,0)</f>
        <v>DISTRIBUIDOR</v>
      </c>
      <c r="E947" t="str">
        <f>+VLOOKUP(A947,Tabla3[],7,0)</f>
        <v>TRUJILLO</v>
      </c>
      <c r="F947" s="16">
        <v>61</v>
      </c>
      <c r="G947">
        <v>62059</v>
      </c>
      <c r="J947" t="s">
        <v>87</v>
      </c>
      <c r="L947" t="str">
        <f t="shared" si="14"/>
        <v>J503454822</v>
      </c>
    </row>
    <row r="948" spans="1:12">
      <c r="A948" t="s">
        <v>2090</v>
      </c>
      <c r="B948" t="s">
        <v>2091</v>
      </c>
      <c r="C948" t="s">
        <v>2092</v>
      </c>
      <c r="D948" t="str">
        <f>+VLOOKUP(A948,Tabla3[],18,0)</f>
        <v>CADENAS - SUPERMERCADOS</v>
      </c>
      <c r="E948" t="str">
        <f>+VLOOKUP(A948,Tabla3[],7,0)</f>
        <v>LARA</v>
      </c>
      <c r="F948" s="16">
        <v>23</v>
      </c>
      <c r="G948">
        <v>23050</v>
      </c>
      <c r="J948" t="s">
        <v>16</v>
      </c>
      <c r="L948" t="str">
        <f t="shared" si="14"/>
        <v>J502436790</v>
      </c>
    </row>
    <row r="949" spans="1:12">
      <c r="A949" t="s">
        <v>2093</v>
      </c>
      <c r="B949" t="s">
        <v>2094</v>
      </c>
      <c r="C949" t="s">
        <v>1936</v>
      </c>
      <c r="D949" t="str">
        <f>+VLOOKUP(A949,Tabla3[],18,0)</f>
        <v>DISTRIBUIDOR</v>
      </c>
      <c r="E949" t="str">
        <f>+VLOOKUP(A949,Tabla3[],7,0)</f>
        <v>BOLIVAR</v>
      </c>
      <c r="F949" s="16">
        <v>52</v>
      </c>
      <c r="G949"/>
      <c r="J949" t="s">
        <v>2081</v>
      </c>
      <c r="L949" t="str">
        <f t="shared" si="14"/>
        <v>J505147226</v>
      </c>
    </row>
    <row r="950" spans="1:12">
      <c r="A950" t="s">
        <v>2095</v>
      </c>
      <c r="B950" t="s">
        <v>2096</v>
      </c>
      <c r="C950" t="s">
        <v>6648</v>
      </c>
      <c r="D950" t="str">
        <f>+VLOOKUP(A950,Tabla3[],18,0)</f>
        <v>ATENCION AL CLIENTE</v>
      </c>
      <c r="E950" t="str">
        <f>+VLOOKUP(A950,Tabla3[],7,0)</f>
        <v>ANZOATEGUI</v>
      </c>
      <c r="F950" s="16">
        <v>99</v>
      </c>
      <c r="G950">
        <v>99040</v>
      </c>
      <c r="J950" t="s">
        <v>2097</v>
      </c>
      <c r="L950" t="str">
        <f t="shared" si="14"/>
        <v>J309188461</v>
      </c>
    </row>
    <row r="951" spans="1:12">
      <c r="A951" t="s">
        <v>2098</v>
      </c>
      <c r="B951" t="s">
        <v>2099</v>
      </c>
      <c r="C951" t="s">
        <v>1474</v>
      </c>
      <c r="D951" t="str">
        <f>+VLOOKUP(A951,Tabla3[],18,0)</f>
        <v>DISTRIBUIDOR</v>
      </c>
      <c r="E951" t="str">
        <f>+VLOOKUP(A951,Tabla3[],7,0)</f>
        <v>MIRANDA</v>
      </c>
      <c r="F951" s="16">
        <v>50</v>
      </c>
      <c r="G951">
        <v>50065</v>
      </c>
      <c r="J951" t="s">
        <v>61</v>
      </c>
      <c r="L951" t="str">
        <f t="shared" si="14"/>
        <v>J503504170</v>
      </c>
    </row>
    <row r="952" spans="1:12">
      <c r="A952" t="s">
        <v>2100</v>
      </c>
      <c r="B952" t="s">
        <v>2101</v>
      </c>
      <c r="C952" t="s">
        <v>2102</v>
      </c>
      <c r="D952" t="str">
        <f>+VLOOKUP(A952,Tabla3[],18,0)</f>
        <v>CADENAS - FARMACIAS</v>
      </c>
      <c r="E952" t="str">
        <f>+VLOOKUP(A952,Tabla3[],7,0)</f>
        <v>DISTRITO CAPITAL</v>
      </c>
      <c r="F952" s="16">
        <v>50</v>
      </c>
      <c r="G952">
        <v>50066</v>
      </c>
      <c r="J952" t="s">
        <v>61</v>
      </c>
      <c r="L952" t="str">
        <f t="shared" si="14"/>
        <v>J317404343</v>
      </c>
    </row>
    <row r="953" spans="1:12">
      <c r="A953" t="s">
        <v>2103</v>
      </c>
      <c r="B953" t="s">
        <v>2104</v>
      </c>
      <c r="C953" t="s">
        <v>2105</v>
      </c>
      <c r="D953" t="str">
        <f>+VLOOKUP(A953,Tabla3[],18,0)</f>
        <v>DISTRIBUIDOR</v>
      </c>
      <c r="E953" t="str">
        <f>+VLOOKUP(A953,Tabla3[],7,0)</f>
        <v>LARA</v>
      </c>
      <c r="F953" s="16">
        <v>23</v>
      </c>
      <c r="G953">
        <v>23051</v>
      </c>
      <c r="J953" t="s">
        <v>1691</v>
      </c>
      <c r="L953" t="str">
        <f t="shared" si="14"/>
        <v>J501407177</v>
      </c>
    </row>
    <row r="954" spans="1:12">
      <c r="A954" t="s">
        <v>2106</v>
      </c>
      <c r="B954" t="s">
        <v>2107</v>
      </c>
      <c r="C954" t="s">
        <v>2108</v>
      </c>
      <c r="D954" t="str">
        <f>+VLOOKUP(A954,Tabla3[],18,0)</f>
        <v>DROGUERIAS</v>
      </c>
      <c r="E954" t="str">
        <f>+VLOOKUP(A954,Tabla3[],7,0)</f>
        <v>TACHIRA</v>
      </c>
      <c r="F954" s="16">
        <v>60</v>
      </c>
      <c r="G954">
        <v>60061</v>
      </c>
      <c r="J954" t="s">
        <v>87</v>
      </c>
      <c r="L954" t="str">
        <f t="shared" si="14"/>
        <v>J412673963</v>
      </c>
    </row>
    <row r="955" spans="1:12">
      <c r="A955" t="s">
        <v>2109</v>
      </c>
      <c r="B955" t="s">
        <v>2110</v>
      </c>
      <c r="C955" t="s">
        <v>2111</v>
      </c>
      <c r="D955" t="str">
        <f>+VLOOKUP(A955,Tabla3[],18,0)</f>
        <v>ATENCION AL CLIENTE</v>
      </c>
      <c r="E955" t="str">
        <f>+VLOOKUP(A955,Tabla3[],7,0)</f>
        <v>TACHIRA</v>
      </c>
      <c r="F955" s="16">
        <v>99</v>
      </c>
      <c r="G955">
        <v>99041</v>
      </c>
      <c r="J955" t="s">
        <v>87</v>
      </c>
      <c r="L955" t="str">
        <f t="shared" si="14"/>
        <v>J502005897</v>
      </c>
    </row>
    <row r="956" spans="1:12">
      <c r="A956" t="s">
        <v>2112</v>
      </c>
      <c r="B956" t="s">
        <v>2113</v>
      </c>
      <c r="C956" t="s">
        <v>2114</v>
      </c>
      <c r="D956" t="str">
        <f>+VLOOKUP(A956,Tabla3[],18,0)</f>
        <v>DISTRIBUIDOR</v>
      </c>
      <c r="E956" t="str">
        <f>+VLOOKUP(A956,Tabla3[],7,0)</f>
        <v>BOLIVAR</v>
      </c>
      <c r="F956" s="16">
        <v>52</v>
      </c>
      <c r="G956">
        <v>52113</v>
      </c>
      <c r="J956" t="s">
        <v>2081</v>
      </c>
      <c r="L956" t="str">
        <f t="shared" si="14"/>
        <v>J505574140</v>
      </c>
    </row>
    <row r="957" spans="1:12">
      <c r="A957" t="s">
        <v>2115</v>
      </c>
      <c r="B957" t="s">
        <v>2116</v>
      </c>
      <c r="C957" t="s">
        <v>2117</v>
      </c>
      <c r="D957" t="str">
        <f>+VLOOKUP(A957,Tabla3[],18,0)</f>
        <v>DISTRIBUIDOR</v>
      </c>
      <c r="E957" t="str">
        <f>+VLOOKUP(A957,Tabla3[],7,0)</f>
        <v>COJEDES</v>
      </c>
      <c r="F957" s="16">
        <v>20</v>
      </c>
      <c r="G957">
        <v>20098</v>
      </c>
      <c r="J957" t="s">
        <v>216</v>
      </c>
      <c r="L957" t="str">
        <f t="shared" si="14"/>
        <v>J500286090</v>
      </c>
    </row>
    <row r="958" spans="1:12">
      <c r="A958" t="s">
        <v>2118</v>
      </c>
      <c r="B958" t="s">
        <v>2119</v>
      </c>
      <c r="C958" t="s">
        <v>2120</v>
      </c>
      <c r="D958" t="str">
        <f>+VLOOKUP(A958,Tabla3[],18,0)</f>
        <v>DISTRIBUIDOR</v>
      </c>
      <c r="E958" t="str">
        <f>+VLOOKUP(A958,Tabla3[],7,0)</f>
        <v>LARA</v>
      </c>
      <c r="F958" s="16">
        <v>23</v>
      </c>
      <c r="G958">
        <v>23052</v>
      </c>
      <c r="J958" t="s">
        <v>216</v>
      </c>
      <c r="L958" t="str">
        <f t="shared" si="14"/>
        <v>J503504641</v>
      </c>
    </row>
    <row r="959" spans="1:12">
      <c r="A959" t="s">
        <v>2121</v>
      </c>
      <c r="B959" t="s">
        <v>2122</v>
      </c>
      <c r="C959" t="s">
        <v>2123</v>
      </c>
      <c r="D959" t="str">
        <f>+VLOOKUP(A959,Tabla3[],18,0)</f>
        <v>MAYORISTAS</v>
      </c>
      <c r="E959" t="str">
        <f>+VLOOKUP(A959,Tabla3[],7,0)</f>
        <v>TACHIRA</v>
      </c>
      <c r="F959" s="16">
        <v>60</v>
      </c>
      <c r="G959">
        <v>60062</v>
      </c>
      <c r="J959" t="s">
        <v>87</v>
      </c>
      <c r="L959" t="str">
        <f t="shared" si="14"/>
        <v>J410193050</v>
      </c>
    </row>
    <row r="960" spans="1:12">
      <c r="A960" t="s">
        <v>2124</v>
      </c>
      <c r="B960" t="s">
        <v>2125</v>
      </c>
      <c r="C960" t="s">
        <v>2126</v>
      </c>
      <c r="D960" t="str">
        <f>+VLOOKUP(A960,Tabla3[],18,0)</f>
        <v>ATENCION AL CLIENTE</v>
      </c>
      <c r="E960" t="str">
        <f>+VLOOKUP(A960,Tabla3[],7,0)</f>
        <v>MIRANDA</v>
      </c>
      <c r="F960" s="16">
        <v>99</v>
      </c>
      <c r="G960">
        <v>99042</v>
      </c>
      <c r="J960" t="s">
        <v>61</v>
      </c>
      <c r="L960" t="str">
        <f t="shared" si="14"/>
        <v>V055414501</v>
      </c>
    </row>
    <row r="961" spans="1:12">
      <c r="A961" t="s">
        <v>2127</v>
      </c>
      <c r="B961" t="s">
        <v>2128</v>
      </c>
      <c r="C961" t="s">
        <v>2129</v>
      </c>
      <c r="D961" t="str">
        <f>+VLOOKUP(A961,Tabla3[],18,0)</f>
        <v>MAYORISTAS</v>
      </c>
      <c r="E961" t="str">
        <f>+VLOOKUP(A961,Tabla3[],7,0)</f>
        <v>ARAGUA</v>
      </c>
      <c r="F961" s="16">
        <v>12</v>
      </c>
      <c r="G961">
        <v>12046</v>
      </c>
      <c r="J961" t="s">
        <v>216</v>
      </c>
      <c r="L961" t="str">
        <f t="shared" si="14"/>
        <v>J402591268</v>
      </c>
    </row>
    <row r="962" spans="1:12">
      <c r="A962" t="s">
        <v>2130</v>
      </c>
      <c r="B962" t="s">
        <v>2131</v>
      </c>
      <c r="C962" t="s">
        <v>2132</v>
      </c>
      <c r="D962" t="str">
        <f>+VLOOKUP(A962,Tabla3[],18,0)</f>
        <v>DROGUERIAS</v>
      </c>
      <c r="E962" t="str">
        <f>+VLOOKUP(A962,Tabla3[],7,0)</f>
        <v>PORTUGUESA</v>
      </c>
      <c r="F962" s="16">
        <v>23</v>
      </c>
      <c r="G962">
        <v>23053</v>
      </c>
      <c r="J962" t="s">
        <v>216</v>
      </c>
      <c r="L962" t="str">
        <f t="shared" si="14"/>
        <v>J502092307</v>
      </c>
    </row>
    <row r="963" spans="1:12">
      <c r="A963" t="s">
        <v>2133</v>
      </c>
      <c r="B963" t="s">
        <v>2134</v>
      </c>
      <c r="C963" t="s">
        <v>2135</v>
      </c>
      <c r="D963" t="str">
        <f>+VLOOKUP(A963,Tabla3[],18,0)</f>
        <v>ATENCION AL CLIENTE</v>
      </c>
      <c r="E963" t="str">
        <f>+VLOOKUP(A963,Tabla3[],7,0)</f>
        <v>DISTRITO CAPITAL</v>
      </c>
      <c r="F963" s="16">
        <v>99</v>
      </c>
      <c r="G963">
        <v>99043</v>
      </c>
      <c r="J963" t="s">
        <v>61</v>
      </c>
      <c r="L963" t="str">
        <f t="shared" ref="L963:L1026" si="15">+A963</f>
        <v>V149551774</v>
      </c>
    </row>
    <row r="964" spans="1:12">
      <c r="A964" t="s">
        <v>2136</v>
      </c>
      <c r="B964" t="s">
        <v>2137</v>
      </c>
      <c r="C964" t="s">
        <v>2138</v>
      </c>
      <c r="D964" t="str">
        <f>+VLOOKUP(A964,Tabla3[],18,0)</f>
        <v>DISTRIBUIDOR</v>
      </c>
      <c r="E964" t="str">
        <f>+VLOOKUP(A964,Tabla3[],7,0)</f>
        <v>BARINAS</v>
      </c>
      <c r="F964" s="16">
        <v>23</v>
      </c>
      <c r="G964">
        <v>23055</v>
      </c>
      <c r="J964" t="s">
        <v>216</v>
      </c>
      <c r="L964" t="str">
        <f t="shared" si="15"/>
        <v>J411133400</v>
      </c>
    </row>
    <row r="965" spans="1:12">
      <c r="A965" t="s">
        <v>2139</v>
      </c>
      <c r="B965" t="s">
        <v>2140</v>
      </c>
      <c r="C965" t="s">
        <v>2140</v>
      </c>
      <c r="D965" t="str">
        <f>+VLOOKUP(A965,Tabla3[],18,0)</f>
        <v>ATENCION AL CLIENTE</v>
      </c>
      <c r="E965" t="str">
        <f>+VLOOKUP(A965,Tabla3[],7,0)</f>
        <v>LARA</v>
      </c>
      <c r="F965" s="16">
        <v>99</v>
      </c>
      <c r="G965">
        <v>99044</v>
      </c>
      <c r="J965" t="s">
        <v>216</v>
      </c>
      <c r="L965" t="str">
        <f t="shared" si="15"/>
        <v>J503908122</v>
      </c>
    </row>
    <row r="966" spans="1:12">
      <c r="A966" t="s">
        <v>2141</v>
      </c>
      <c r="B966" t="s">
        <v>2142</v>
      </c>
      <c r="C966" t="s">
        <v>6649</v>
      </c>
      <c r="D966" t="str">
        <f>+VLOOKUP(A966,Tabla3[],18,0)</f>
        <v>DISTRIBUIDOR</v>
      </c>
      <c r="E966" t="str">
        <f>+VLOOKUP(A966,Tabla3[],7,0)</f>
        <v>LARA</v>
      </c>
      <c r="F966" s="16">
        <v>23</v>
      </c>
      <c r="G966">
        <v>23056</v>
      </c>
      <c r="J966" t="s">
        <v>216</v>
      </c>
      <c r="L966" t="str">
        <f t="shared" si="15"/>
        <v>J505419056</v>
      </c>
    </row>
    <row r="967" spans="1:12">
      <c r="A967" t="s">
        <v>2143</v>
      </c>
      <c r="B967" t="s">
        <v>2144</v>
      </c>
      <c r="C967" t="s">
        <v>2145</v>
      </c>
      <c r="D967" t="str">
        <f>+VLOOKUP(A967,Tabla3[],18,0)</f>
        <v>ATENCION AL CLIENTE</v>
      </c>
      <c r="E967" t="str">
        <f>+VLOOKUP(A967,Tabla3[],7,0)</f>
        <v>DISTRITO CAPITAL</v>
      </c>
      <c r="F967" s="16">
        <v>99</v>
      </c>
      <c r="G967">
        <v>99045</v>
      </c>
      <c r="J967" t="s">
        <v>61</v>
      </c>
      <c r="L967" t="str">
        <f t="shared" si="15"/>
        <v>V174413220</v>
      </c>
    </row>
    <row r="968" spans="1:12">
      <c r="A968" t="s">
        <v>2146</v>
      </c>
      <c r="B968" t="s">
        <v>2147</v>
      </c>
      <c r="C968" t="s">
        <v>2148</v>
      </c>
      <c r="D968" t="str">
        <f>+VLOOKUP(A968,Tabla3[],18,0)</f>
        <v>MAYORISTAS</v>
      </c>
      <c r="E968" t="str">
        <f>+VLOOKUP(A968,Tabla3[],7,0)</f>
        <v>TACHIRA</v>
      </c>
      <c r="F968" s="16">
        <v>60</v>
      </c>
      <c r="G968">
        <v>60063</v>
      </c>
      <c r="J968" t="s">
        <v>87</v>
      </c>
      <c r="L968" t="str">
        <f t="shared" si="15"/>
        <v>J501078955</v>
      </c>
    </row>
    <row r="969" spans="1:12">
      <c r="A969" t="s">
        <v>2149</v>
      </c>
      <c r="B969" t="s">
        <v>2150</v>
      </c>
      <c r="C969" t="s">
        <v>2151</v>
      </c>
      <c r="D969" t="str">
        <f>+VLOOKUP(A969,Tabla3[],18,0)</f>
        <v>DROGUERIAS</v>
      </c>
      <c r="E969" t="str">
        <f>+VLOOKUP(A969,Tabla3[],7,0)</f>
        <v>BARINAS</v>
      </c>
      <c r="F969" s="16">
        <v>23</v>
      </c>
      <c r="G969">
        <v>23060</v>
      </c>
      <c r="J969" t="s">
        <v>87</v>
      </c>
      <c r="L969" t="str">
        <f t="shared" si="15"/>
        <v>J309997807</v>
      </c>
    </row>
    <row r="970" spans="1:12">
      <c r="A970" t="s">
        <v>2152</v>
      </c>
      <c r="B970" t="s">
        <v>2153</v>
      </c>
      <c r="C970" t="s">
        <v>6650</v>
      </c>
      <c r="D970" t="str">
        <f>+VLOOKUP(A970,Tabla3[],18,0)</f>
        <v>ATENCION AL CLIENTE</v>
      </c>
      <c r="E970" t="str">
        <f>+VLOOKUP(A970,Tabla3[],7,0)</f>
        <v>DISTRITO CAPITAL</v>
      </c>
      <c r="F970" s="16">
        <v>99</v>
      </c>
      <c r="G970">
        <v>99046</v>
      </c>
      <c r="J970" t="s">
        <v>61</v>
      </c>
      <c r="L970" t="str">
        <f t="shared" si="15"/>
        <v>J408578930</v>
      </c>
    </row>
    <row r="971" spans="1:12">
      <c r="A971" t="s">
        <v>2154</v>
      </c>
      <c r="B971" t="s">
        <v>2155</v>
      </c>
      <c r="C971" t="s">
        <v>2156</v>
      </c>
      <c r="D971" t="str">
        <f>+VLOOKUP(A971,Tabla3[],18,0)</f>
        <v>ATENCION AL CLIENTE</v>
      </c>
      <c r="E971" t="str">
        <f>+VLOOKUP(A971,Tabla3[],7,0)</f>
        <v>MERIDA</v>
      </c>
      <c r="F971" s="16">
        <v>99</v>
      </c>
      <c r="G971">
        <v>99047</v>
      </c>
      <c r="J971" t="s">
        <v>87</v>
      </c>
      <c r="L971" t="str">
        <f t="shared" si="15"/>
        <v>V132826265</v>
      </c>
    </row>
    <row r="972" spans="1:12">
      <c r="A972" t="s">
        <v>2157</v>
      </c>
      <c r="B972" t="s">
        <v>2158</v>
      </c>
      <c r="C972" t="s">
        <v>2159</v>
      </c>
      <c r="D972" t="str">
        <f>+VLOOKUP(A972,Tabla3[],18,0)</f>
        <v>ATENCION AL CLIENTE</v>
      </c>
      <c r="E972" t="str">
        <f>+VLOOKUP(A972,Tabla3[],7,0)</f>
        <v>MIRANDA</v>
      </c>
      <c r="F972" s="16">
        <v>99</v>
      </c>
      <c r="G972">
        <v>99048</v>
      </c>
      <c r="J972" t="s">
        <v>61</v>
      </c>
      <c r="L972" t="str">
        <f t="shared" si="15"/>
        <v>J500438923</v>
      </c>
    </row>
    <row r="973" spans="1:12">
      <c r="A973" t="s">
        <v>2160</v>
      </c>
      <c r="B973" t="s">
        <v>2161</v>
      </c>
      <c r="C973" t="s">
        <v>2162</v>
      </c>
      <c r="D973" t="str">
        <f>+VLOOKUP(A973,Tabla3[],18,0)</f>
        <v>CADENAS - SUPERMERCADOS</v>
      </c>
      <c r="E973" t="str">
        <f>+VLOOKUP(A973,Tabla3[],7,0)</f>
        <v>DISTRITO CAPITAL</v>
      </c>
      <c r="F973" s="16">
        <v>50</v>
      </c>
      <c r="G973">
        <v>50100</v>
      </c>
      <c r="J973" t="s">
        <v>61</v>
      </c>
      <c r="L973" t="str">
        <f t="shared" si="15"/>
        <v>J505769090</v>
      </c>
    </row>
    <row r="974" spans="1:12">
      <c r="A974" t="s">
        <v>2163</v>
      </c>
      <c r="B974" t="s">
        <v>2164</v>
      </c>
      <c r="C974" t="s">
        <v>2165</v>
      </c>
      <c r="D974" t="str">
        <f>+VLOOKUP(A974,Tabla3[],18,0)</f>
        <v>ATENCION AL CLIENTE</v>
      </c>
      <c r="E974" t="str">
        <f>+VLOOKUP(A974,Tabla3[],7,0)</f>
        <v>MIRANDA</v>
      </c>
      <c r="F974" s="16">
        <v>99</v>
      </c>
      <c r="G974">
        <v>99049</v>
      </c>
      <c r="J974" t="s">
        <v>61</v>
      </c>
      <c r="L974" t="str">
        <f t="shared" si="15"/>
        <v>J297381309</v>
      </c>
    </row>
    <row r="975" spans="1:12">
      <c r="A975" t="s">
        <v>2166</v>
      </c>
      <c r="B975" t="s">
        <v>2167</v>
      </c>
      <c r="C975" t="s">
        <v>2168</v>
      </c>
      <c r="D975" t="str">
        <f>+VLOOKUP(A975,Tabla3[],18,0)</f>
        <v>ATENCION AL CLIENTE</v>
      </c>
      <c r="E975" t="str">
        <f>+VLOOKUP(A975,Tabla3[],7,0)</f>
        <v>CARABOBO</v>
      </c>
      <c r="F975" s="16">
        <v>99</v>
      </c>
      <c r="G975">
        <v>99050</v>
      </c>
      <c r="J975" t="s">
        <v>1691</v>
      </c>
      <c r="L975" t="str">
        <f t="shared" si="15"/>
        <v>J501195463</v>
      </c>
    </row>
    <row r="976" spans="1:12">
      <c r="A976" t="s">
        <v>2169</v>
      </c>
      <c r="B976" t="s">
        <v>2170</v>
      </c>
      <c r="C976" t="s">
        <v>2171</v>
      </c>
      <c r="D976" t="str">
        <f>+VLOOKUP(A976,Tabla3[],18,0)</f>
        <v>ATENCION AL CLIENTE</v>
      </c>
      <c r="E976" t="str">
        <f>+VLOOKUP(A976,Tabla3[],7,0)</f>
        <v>MIRANDA</v>
      </c>
      <c r="F976" s="16">
        <v>99</v>
      </c>
      <c r="G976">
        <v>99051</v>
      </c>
      <c r="J976" t="s">
        <v>61</v>
      </c>
      <c r="L976" t="str">
        <f t="shared" si="15"/>
        <v>V180389659</v>
      </c>
    </row>
    <row r="977" spans="1:12">
      <c r="A977" t="s">
        <v>2172</v>
      </c>
      <c r="B977" t="s">
        <v>2173</v>
      </c>
      <c r="C977" t="s">
        <v>1936</v>
      </c>
      <c r="D977" t="str">
        <f>+VLOOKUP(A977,Tabla3[],18,0)</f>
        <v>DISTRIBUIDOR</v>
      </c>
      <c r="E977" t="str">
        <f>+VLOOKUP(A977,Tabla3[],7,0)</f>
        <v>ANZOATEGUI</v>
      </c>
      <c r="F977" s="16">
        <v>51</v>
      </c>
      <c r="G977">
        <v>52114</v>
      </c>
      <c r="J977" t="s">
        <v>181</v>
      </c>
      <c r="L977" t="str">
        <f t="shared" si="15"/>
        <v>J502793143</v>
      </c>
    </row>
    <row r="978" spans="1:12">
      <c r="A978" t="s">
        <v>2174</v>
      </c>
      <c r="B978" t="s">
        <v>2175</v>
      </c>
      <c r="C978" t="s">
        <v>2176</v>
      </c>
      <c r="D978" t="str">
        <f>+VLOOKUP(A978,Tabla3[],18,0)</f>
        <v>ATENCION AL CLIENTE</v>
      </c>
      <c r="E978" t="str">
        <f>+VLOOKUP(A978,Tabla3[],7,0)</f>
        <v>MIRANDA</v>
      </c>
      <c r="F978" s="16">
        <v>99</v>
      </c>
      <c r="G978">
        <v>99052</v>
      </c>
      <c r="J978" t="s">
        <v>61</v>
      </c>
      <c r="L978" t="str">
        <f t="shared" si="15"/>
        <v>V054700926</v>
      </c>
    </row>
    <row r="979" spans="1:12">
      <c r="A979" t="s">
        <v>2177</v>
      </c>
      <c r="B979" t="s">
        <v>2178</v>
      </c>
      <c r="C979" t="s">
        <v>2179</v>
      </c>
      <c r="D979" t="str">
        <f>+VLOOKUP(A979,Tabla3[],18,0)</f>
        <v>ATENCION AL CLIENTE</v>
      </c>
      <c r="E979" t="str">
        <f>+VLOOKUP(A979,Tabla3[],7,0)</f>
        <v>DISTRITO CAPITAL</v>
      </c>
      <c r="F979" s="16">
        <v>99</v>
      </c>
      <c r="G979">
        <v>99053</v>
      </c>
      <c r="J979" s="34" t="s">
        <v>61</v>
      </c>
      <c r="L979" t="str">
        <f t="shared" si="15"/>
        <v>V160060219</v>
      </c>
    </row>
    <row r="980" spans="1:12">
      <c r="A980" t="s">
        <v>1093</v>
      </c>
      <c r="B980" t="s">
        <v>2180</v>
      </c>
      <c r="C980" t="s">
        <v>2181</v>
      </c>
      <c r="D980" t="str">
        <f>+VLOOKUP(A980,Tabla3[],18,0)</f>
        <v>ATENCION AL CLIENTE</v>
      </c>
      <c r="E980" t="str">
        <f>+VLOOKUP(A980,Tabla3[],7,0)</f>
        <v>DISTRITO CAPITAL</v>
      </c>
      <c r="F980" s="16">
        <v>99</v>
      </c>
      <c r="G980">
        <v>99054</v>
      </c>
      <c r="J980" t="s">
        <v>61</v>
      </c>
      <c r="L980" t="str">
        <f t="shared" si="15"/>
        <v>V134669892</v>
      </c>
    </row>
    <row r="981" spans="1:12">
      <c r="A981" t="s">
        <v>2182</v>
      </c>
      <c r="B981" t="s">
        <v>2183</v>
      </c>
      <c r="C981" t="s">
        <v>2184</v>
      </c>
      <c r="D981" t="str">
        <f>+VLOOKUP(A981,Tabla3[],18,0)</f>
        <v>DROGUERIAS</v>
      </c>
      <c r="E981" t="str">
        <f>+VLOOKUP(A981,Tabla3[],7,0)</f>
        <v>ZULIA</v>
      </c>
      <c r="F981" s="16">
        <v>21</v>
      </c>
      <c r="G981">
        <v>21073</v>
      </c>
      <c r="J981" t="s">
        <v>31</v>
      </c>
      <c r="L981" t="str">
        <f t="shared" si="15"/>
        <v>J505094939</v>
      </c>
    </row>
    <row r="982" spans="1:12">
      <c r="A982" t="s">
        <v>2185</v>
      </c>
      <c r="B982" t="s">
        <v>2186</v>
      </c>
      <c r="C982" t="s">
        <v>2187</v>
      </c>
      <c r="D982" t="str">
        <f>+VLOOKUP(A982,Tabla3[],18,0)</f>
        <v>ATENCION AL CLIENTE</v>
      </c>
      <c r="E982" t="str">
        <f>+VLOOKUP(A982,Tabla3[],7,0)</f>
        <v>DISTRITO CAPITAL</v>
      </c>
      <c r="F982" s="16">
        <v>99</v>
      </c>
      <c r="G982">
        <v>99055</v>
      </c>
      <c r="J982" t="s">
        <v>61</v>
      </c>
      <c r="L982" t="str">
        <f t="shared" si="15"/>
        <v>V127855427</v>
      </c>
    </row>
    <row r="983" spans="1:12">
      <c r="A983" t="s">
        <v>2188</v>
      </c>
      <c r="B983" t="s">
        <v>2189</v>
      </c>
      <c r="C983" t="s">
        <v>2190</v>
      </c>
      <c r="D983" t="str">
        <f>+VLOOKUP(A983,Tabla3[],18,0)</f>
        <v>DISTRIBUIDOR</v>
      </c>
      <c r="E983" t="str">
        <f>+VLOOKUP(A983,Tabla3[],7,0)</f>
        <v>TRUJILLO</v>
      </c>
      <c r="F983" s="16">
        <v>61</v>
      </c>
      <c r="G983">
        <v>62040</v>
      </c>
      <c r="J983" t="s">
        <v>138</v>
      </c>
      <c r="L983" t="str">
        <f t="shared" si="15"/>
        <v>J505220993</v>
      </c>
    </row>
    <row r="984" spans="1:12">
      <c r="A984" t="s">
        <v>2191</v>
      </c>
      <c r="B984" t="s">
        <v>2192</v>
      </c>
      <c r="C984" t="s">
        <v>1260</v>
      </c>
      <c r="D984" t="str">
        <f>+VLOOKUP(A984,Tabla3[],18,0)</f>
        <v>CADENAS - SUPERMERCADOS</v>
      </c>
      <c r="E984" t="str">
        <f>+VLOOKUP(A984,Tabla3[],7,0)</f>
        <v>ZULIA</v>
      </c>
      <c r="F984" s="16">
        <v>62</v>
      </c>
      <c r="G984">
        <v>21072</v>
      </c>
      <c r="J984" s="34" t="s">
        <v>87</v>
      </c>
      <c r="L984" t="str">
        <f t="shared" si="15"/>
        <v>J316597598</v>
      </c>
    </row>
    <row r="985" spans="1:12">
      <c r="A985" t="s">
        <v>2193</v>
      </c>
      <c r="B985" t="s">
        <v>2194</v>
      </c>
      <c r="C985" t="s">
        <v>77</v>
      </c>
      <c r="D985" t="str">
        <f>+VLOOKUP(A985,Tabla3[],18,0)</f>
        <v>SUPERMERCADOS INDEPENDIENTES</v>
      </c>
      <c r="E985" t="str">
        <f>+VLOOKUP(A985,Tabla3[],7,0)</f>
        <v>MIRANDA</v>
      </c>
      <c r="F985" s="16">
        <v>57</v>
      </c>
      <c r="G985">
        <v>57026</v>
      </c>
      <c r="I985" t="s">
        <v>65</v>
      </c>
      <c r="J985" t="s">
        <v>61</v>
      </c>
      <c r="L985" t="str">
        <f t="shared" si="15"/>
        <v>J500412940</v>
      </c>
    </row>
    <row r="986" spans="1:12">
      <c r="A986" t="s">
        <v>2195</v>
      </c>
      <c r="B986" t="s">
        <v>2196</v>
      </c>
      <c r="C986" t="s">
        <v>240</v>
      </c>
      <c r="D986" t="str">
        <f>+VLOOKUP(A986,Tabla3[],18,0)</f>
        <v>DISTRIBUIDOR</v>
      </c>
      <c r="E986" t="str">
        <f>+VLOOKUP(A986,Tabla3[],7,0)</f>
        <v>DISTRITO CAPITAL</v>
      </c>
      <c r="F986" s="16">
        <v>50</v>
      </c>
      <c r="G986">
        <v>50101</v>
      </c>
      <c r="I986" t="s">
        <v>206</v>
      </c>
      <c r="J986" t="s">
        <v>61</v>
      </c>
      <c r="L986" t="str">
        <f t="shared" si="15"/>
        <v>J501628785</v>
      </c>
    </row>
    <row r="987" spans="1:12">
      <c r="A987" s="202" t="s">
        <v>2197</v>
      </c>
      <c r="B987" s="34" t="s">
        <v>2198</v>
      </c>
      <c r="C987" t="s">
        <v>2199</v>
      </c>
      <c r="D987" t="str">
        <f>+VLOOKUP(A987,Tabla3[],18,0)</f>
        <v>MAYORISTAS</v>
      </c>
      <c r="E987" t="str">
        <f>+VLOOKUP(A987,Tabla3[],7,0)</f>
        <v>TACHIRA</v>
      </c>
      <c r="F987" s="16">
        <v>61</v>
      </c>
      <c r="G987">
        <v>61050</v>
      </c>
      <c r="J987" s="34" t="s">
        <v>138</v>
      </c>
      <c r="L987" t="str">
        <f t="shared" si="15"/>
        <v>V30635074</v>
      </c>
    </row>
    <row r="988" spans="1:12">
      <c r="A988" t="s">
        <v>2200</v>
      </c>
      <c r="B988" s="34" t="s">
        <v>2201</v>
      </c>
      <c r="C988" t="s">
        <v>2202</v>
      </c>
      <c r="D988" t="str">
        <f>+VLOOKUP(A988,Tabla3[],18,0)</f>
        <v>CADENAS - SUPERMERCADOS</v>
      </c>
      <c r="E988" t="str">
        <f>+VLOOKUP(A988,Tabla3[],7,0)</f>
        <v>BOLIVAR</v>
      </c>
      <c r="F988" s="16">
        <v>11</v>
      </c>
      <c r="G988">
        <v>11082</v>
      </c>
      <c r="J988" s="34" t="s">
        <v>2081</v>
      </c>
      <c r="L988" t="str">
        <f t="shared" si="15"/>
        <v>J500374275</v>
      </c>
    </row>
    <row r="989" spans="1:12">
      <c r="A989" t="s">
        <v>2204</v>
      </c>
      <c r="B989" t="s">
        <v>2205</v>
      </c>
      <c r="C989" t="s">
        <v>2202</v>
      </c>
      <c r="D989" t="str">
        <f>+VLOOKUP(A989,Tabla3[],18,0)</f>
        <v>CADENAS - SUPERMERCADOS</v>
      </c>
      <c r="E989" t="str">
        <f>+VLOOKUP(A989,Tabla3[],7,0)</f>
        <v>BOLIVAR</v>
      </c>
      <c r="F989" s="16">
        <v>11</v>
      </c>
      <c r="G989">
        <v>11090</v>
      </c>
      <c r="J989" s="34" t="s">
        <v>2081</v>
      </c>
      <c r="L989" t="str">
        <f t="shared" si="15"/>
        <v>J500374461</v>
      </c>
    </row>
    <row r="990" spans="1:12">
      <c r="A990" t="s">
        <v>2206</v>
      </c>
      <c r="B990" t="s">
        <v>2207</v>
      </c>
      <c r="C990" t="s">
        <v>2202</v>
      </c>
      <c r="D990" t="str">
        <f>+VLOOKUP(A990,Tabla3[],18,0)</f>
        <v>CADENAS - SUPERMERCADOS</v>
      </c>
      <c r="E990" t="str">
        <f>+VLOOKUP(A990,Tabla3[],7,0)</f>
        <v>BOLIVAR</v>
      </c>
      <c r="F990" s="16">
        <v>11</v>
      </c>
      <c r="G990">
        <v>11086</v>
      </c>
      <c r="J990" s="34" t="s">
        <v>2081</v>
      </c>
      <c r="L990" t="str">
        <f t="shared" si="15"/>
        <v>J500374518</v>
      </c>
    </row>
    <row r="991" spans="1:12">
      <c r="A991" t="s">
        <v>2208</v>
      </c>
      <c r="B991" t="s">
        <v>2209</v>
      </c>
      <c r="C991" t="s">
        <v>2210</v>
      </c>
      <c r="D991" t="str">
        <f>+VLOOKUP(A991,Tabla3[],18,0)</f>
        <v>ATENCION AL CLIENTE</v>
      </c>
      <c r="E991" t="str">
        <f>+VLOOKUP(A991,Tabla3[],7,0)</f>
        <v>MIRANDA</v>
      </c>
      <c r="F991" s="16">
        <v>99</v>
      </c>
      <c r="G991">
        <v>99056</v>
      </c>
      <c r="J991" s="34" t="s">
        <v>61</v>
      </c>
      <c r="L991" t="str">
        <f t="shared" si="15"/>
        <v>V209013726</v>
      </c>
    </row>
    <row r="992" spans="1:12">
      <c r="A992" t="s">
        <v>6005</v>
      </c>
      <c r="B992" t="s">
        <v>6006</v>
      </c>
      <c r="C992" t="s">
        <v>6651</v>
      </c>
      <c r="D992" t="str">
        <f>+VLOOKUP(A992,Tabla3[],18,0)</f>
        <v>ATENCION AL CLIENTE</v>
      </c>
      <c r="E992" t="str">
        <f>+VLOOKUP(A992,Tabla3[],7,0)</f>
        <v>MIRANDA</v>
      </c>
      <c r="F992" s="16">
        <v>99</v>
      </c>
      <c r="G992">
        <v>99057</v>
      </c>
      <c r="J992" s="34" t="s">
        <v>61</v>
      </c>
      <c r="L992" t="str">
        <f t="shared" si="15"/>
        <v>J294290248</v>
      </c>
    </row>
    <row r="993" spans="1:12">
      <c r="A993" s="70" t="s">
        <v>6014</v>
      </c>
      <c r="B993" s="70" t="s">
        <v>6015</v>
      </c>
      <c r="C993" t="s">
        <v>6016</v>
      </c>
      <c r="D993" t="str">
        <f>+VLOOKUP(A993,Tabla3[],18,0)</f>
        <v>DROGUERIAS</v>
      </c>
      <c r="E993" t="str">
        <f>+VLOOKUP(A993,Tabla3[],7,0)</f>
        <v>TACHIRA</v>
      </c>
      <c r="F993" s="16">
        <v>61</v>
      </c>
      <c r="G993">
        <v>61051</v>
      </c>
      <c r="J993" s="70" t="s">
        <v>138</v>
      </c>
      <c r="L993" t="str">
        <f t="shared" si="15"/>
        <v>J502738266</v>
      </c>
    </row>
    <row r="994" spans="1:12">
      <c r="A994" t="s">
        <v>6018</v>
      </c>
      <c r="B994" t="s">
        <v>6019</v>
      </c>
      <c r="C994" t="s">
        <v>6020</v>
      </c>
      <c r="D994" t="str">
        <f>+VLOOKUP(A994,Tabla3[],18,0)</f>
        <v>DISTRIBUIDOR</v>
      </c>
      <c r="E994" t="str">
        <f>+VLOOKUP(A994,Tabla3[],7,0)</f>
        <v>BOLIVAR</v>
      </c>
      <c r="F994" s="16">
        <v>52</v>
      </c>
      <c r="G994">
        <v>52115</v>
      </c>
      <c r="J994" s="79" t="s">
        <v>2081</v>
      </c>
      <c r="L994" t="str">
        <f t="shared" si="15"/>
        <v>J504755699</v>
      </c>
    </row>
    <row r="995" spans="1:12">
      <c r="A995" t="s">
        <v>6021</v>
      </c>
      <c r="B995" t="s">
        <v>6022</v>
      </c>
      <c r="C995" t="s">
        <v>6023</v>
      </c>
      <c r="D995" t="str">
        <f>+VLOOKUP(A995,Tabla3[],18,0)</f>
        <v>DROGUERIAS</v>
      </c>
      <c r="E995" t="str">
        <f>+VLOOKUP(A995,Tabla3[],7,0)</f>
        <v>CARABOBO</v>
      </c>
      <c r="F995" s="16">
        <v>20</v>
      </c>
      <c r="G995">
        <v>20099</v>
      </c>
      <c r="J995" t="s">
        <v>1691</v>
      </c>
      <c r="L995" t="str">
        <f t="shared" si="15"/>
        <v>J500328800</v>
      </c>
    </row>
    <row r="996" spans="1:12">
      <c r="A996" s="80" t="s">
        <v>6024</v>
      </c>
      <c r="B996" s="80" t="s">
        <v>6025</v>
      </c>
      <c r="C996" t="s">
        <v>6026</v>
      </c>
      <c r="D996" t="str">
        <f>+VLOOKUP(A996,Tabla3[],18,0)</f>
        <v>DROGUERIAS</v>
      </c>
      <c r="E996" t="str">
        <f>+VLOOKUP(A996,Tabla3[],7,0)</f>
        <v>FALCON</v>
      </c>
      <c r="F996" s="16">
        <v>21</v>
      </c>
      <c r="G996">
        <v>21034</v>
      </c>
      <c r="J996" s="80" t="s">
        <v>87</v>
      </c>
      <c r="L996" t="str">
        <f t="shared" si="15"/>
        <v>J307665092</v>
      </c>
    </row>
    <row r="997" spans="1:12">
      <c r="A997" s="83" t="s">
        <v>6033</v>
      </c>
      <c r="B997" s="82" t="s">
        <v>6031</v>
      </c>
      <c r="C997" t="s">
        <v>6032</v>
      </c>
      <c r="D997" t="str">
        <f>+VLOOKUP(A997,Tabla3[],18,0)</f>
        <v>DISTRIBUIDOR</v>
      </c>
      <c r="E997" t="str">
        <f>+VLOOKUP(A997,Tabla3[],7,0)</f>
        <v>LARA</v>
      </c>
      <c r="F997" s="16">
        <v>23</v>
      </c>
      <c r="G997">
        <v>23058</v>
      </c>
      <c r="J997" s="82" t="s">
        <v>216</v>
      </c>
      <c r="L997" t="str">
        <f t="shared" si="15"/>
        <v>J502308130</v>
      </c>
    </row>
    <row r="998" spans="1:12">
      <c r="A998" s="89" t="s">
        <v>6034</v>
      </c>
      <c r="B998" s="89" t="s">
        <v>6035</v>
      </c>
      <c r="C998" t="s">
        <v>6036</v>
      </c>
      <c r="D998" t="str">
        <f>+VLOOKUP(A998,Tabla3[],18,0)</f>
        <v>ATENCION AL CLIENTE</v>
      </c>
      <c r="E998" t="str">
        <f>+VLOOKUP(A998,Tabla3[],7,0)</f>
        <v>MIRANDA</v>
      </c>
      <c r="F998" s="16">
        <v>99</v>
      </c>
      <c r="G998">
        <v>99058</v>
      </c>
      <c r="J998" s="89" t="s">
        <v>61</v>
      </c>
      <c r="L998" t="str">
        <f t="shared" si="15"/>
        <v>J505937464</v>
      </c>
    </row>
    <row r="999" spans="1:12">
      <c r="A999" s="89" t="s">
        <v>6037</v>
      </c>
      <c r="B999" s="89" t="s">
        <v>6038</v>
      </c>
      <c r="C999" t="s">
        <v>6039</v>
      </c>
      <c r="D999" t="str">
        <f>+VLOOKUP(A999,Tabla3[],18,0)</f>
        <v>DROGUERIAS</v>
      </c>
      <c r="E999" t="str">
        <f>+VLOOKUP(A999,Tabla3[],7,0)</f>
        <v>TACHIRA</v>
      </c>
      <c r="F999" s="16">
        <v>61</v>
      </c>
      <c r="G999">
        <v>61052</v>
      </c>
      <c r="J999" s="89" t="s">
        <v>138</v>
      </c>
      <c r="L999" t="str">
        <f t="shared" si="15"/>
        <v>J409355209</v>
      </c>
    </row>
    <row r="1000" spans="1:12">
      <c r="A1000" s="97" t="s">
        <v>6654</v>
      </c>
      <c r="B1000" s="97" t="s">
        <v>6655</v>
      </c>
      <c r="C1000" t="s">
        <v>6655</v>
      </c>
      <c r="D1000" t="str">
        <f>+VLOOKUP(A1000,Tabla3[],18,0)</f>
        <v>ATENCION AL CLIENTE</v>
      </c>
      <c r="E1000" t="str">
        <f>+VLOOKUP(A1000,Tabla3[],7,0)</f>
        <v>MIRANDA</v>
      </c>
      <c r="F1000" s="16">
        <v>99</v>
      </c>
      <c r="G1000">
        <v>99059</v>
      </c>
      <c r="J1000" s="97" t="s">
        <v>61</v>
      </c>
      <c r="L1000" t="str">
        <f t="shared" si="15"/>
        <v>J403016372</v>
      </c>
    </row>
    <row r="1001" spans="1:12">
      <c r="A1001" s="103" t="s">
        <v>6658</v>
      </c>
      <c r="B1001" s="97" t="s">
        <v>6656</v>
      </c>
      <c r="C1001" t="s">
        <v>6657</v>
      </c>
      <c r="D1001" t="str">
        <f>+VLOOKUP(A1001,Tabla3[],18,0)</f>
        <v>ATENCION AL CLIENTE</v>
      </c>
      <c r="E1001" t="str">
        <f>+VLOOKUP(A1001,Tabla3[],7,0)</f>
        <v>DISTRITO CAPITAL</v>
      </c>
      <c r="F1001" s="16">
        <v>99</v>
      </c>
      <c r="G1001">
        <v>99060</v>
      </c>
      <c r="J1001" s="97" t="s">
        <v>61</v>
      </c>
      <c r="L1001" t="str">
        <f t="shared" si="15"/>
        <v>V314482405</v>
      </c>
    </row>
    <row r="1002" spans="1:12">
      <c r="A1002" s="104" t="s">
        <v>6659</v>
      </c>
      <c r="B1002" s="104" t="s">
        <v>6660</v>
      </c>
      <c r="C1002" t="s">
        <v>6320</v>
      </c>
      <c r="D1002" t="str">
        <f>+VLOOKUP(A1002,Tabla3[],18,0)</f>
        <v>DROGUERIAS</v>
      </c>
      <c r="E1002" t="str">
        <f>+VLOOKUP(A1002,Tabla3[],7,0)</f>
        <v>MERIDA</v>
      </c>
      <c r="F1002" s="16">
        <v>61</v>
      </c>
      <c r="G1002">
        <v>61053</v>
      </c>
      <c r="I1002" t="s">
        <v>473</v>
      </c>
      <c r="J1002" s="104" t="s">
        <v>138</v>
      </c>
      <c r="L1002" t="str">
        <f t="shared" si="15"/>
        <v>J504220922</v>
      </c>
    </row>
    <row r="1003" spans="1:12">
      <c r="A1003" t="s">
        <v>6661</v>
      </c>
      <c r="B1003" t="s">
        <v>6662</v>
      </c>
      <c r="C1003" t="s">
        <v>6663</v>
      </c>
      <c r="D1003" t="str">
        <f>+VLOOKUP(A1003,Tabla3[],18,0)</f>
        <v>DROGUERIAS</v>
      </c>
      <c r="E1003" t="str">
        <f>+VLOOKUP(A1003,Tabla3[],7,0)</f>
        <v>MIRANDA</v>
      </c>
      <c r="F1003" s="16">
        <v>95</v>
      </c>
      <c r="G1003">
        <v>95033</v>
      </c>
      <c r="J1003" s="105" t="s">
        <v>61</v>
      </c>
      <c r="L1003" t="str">
        <f t="shared" si="15"/>
        <v>J303804608</v>
      </c>
    </row>
    <row r="1004" spans="1:12">
      <c r="A1004" t="s">
        <v>6664</v>
      </c>
      <c r="B1004" t="s">
        <v>6665</v>
      </c>
      <c r="C1004" t="s">
        <v>6666</v>
      </c>
      <c r="D1004" t="str">
        <f>+VLOOKUP(A1004,Tabla3[],18,0)</f>
        <v>MAYORISTAS</v>
      </c>
      <c r="E1004" t="str">
        <f>+VLOOKUP(A1004,Tabla3[],7,0)</f>
        <v>CARABOBO</v>
      </c>
      <c r="F1004" s="16">
        <v>20</v>
      </c>
      <c r="G1004">
        <v>60116</v>
      </c>
      <c r="J1004" s="107" t="s">
        <v>1691</v>
      </c>
      <c r="L1004" t="str">
        <f t="shared" si="15"/>
        <v>J503546956</v>
      </c>
    </row>
    <row r="1005" spans="1:12">
      <c r="A1005" s="113" t="s">
        <v>6667</v>
      </c>
      <c r="B1005" s="113" t="s">
        <v>6668</v>
      </c>
      <c r="C1005" t="s">
        <v>6669</v>
      </c>
      <c r="D1005" t="str">
        <f>+VLOOKUP(A1005,Tabla3[],18,0)</f>
        <v>MAYORISTAS</v>
      </c>
      <c r="E1005" t="str">
        <f>+VLOOKUP(A1005,Tabla3[],7,0)</f>
        <v>TACHIRA</v>
      </c>
      <c r="F1005" s="16">
        <v>60</v>
      </c>
      <c r="G1005">
        <v>60065</v>
      </c>
      <c r="J1005" s="113" t="s">
        <v>138</v>
      </c>
      <c r="L1005" t="str">
        <f t="shared" si="15"/>
        <v>J503736852</v>
      </c>
    </row>
    <row r="1006" spans="1:12">
      <c r="A1006" t="s">
        <v>6671</v>
      </c>
      <c r="B1006" s="121" t="s">
        <v>6672</v>
      </c>
      <c r="C1006" t="s">
        <v>6673</v>
      </c>
      <c r="D1006" t="str">
        <f>+VLOOKUP(A1006,Tabla3[],18,0)</f>
        <v>ATENCION AL CLIENTE</v>
      </c>
      <c r="E1006" t="str">
        <f>+VLOOKUP(A1006,Tabla3[],7,0)</f>
        <v>MIRANDA</v>
      </c>
      <c r="F1006" s="16">
        <v>99</v>
      </c>
      <c r="G1006">
        <v>99061</v>
      </c>
      <c r="J1006" s="121" t="s">
        <v>61</v>
      </c>
      <c r="L1006" t="str">
        <f t="shared" si="15"/>
        <v>E007845955</v>
      </c>
    </row>
    <row r="1007" spans="1:12">
      <c r="A1007" t="s">
        <v>6674</v>
      </c>
      <c r="B1007" s="122" t="s">
        <v>6675</v>
      </c>
      <c r="C1007" t="s">
        <v>6676</v>
      </c>
      <c r="D1007" t="str">
        <f>+VLOOKUP(A1007,Tabla3[],18,0)</f>
        <v>ATENCION AL CLIENTE</v>
      </c>
      <c r="E1007" t="str">
        <f>+VLOOKUP(A1007,Tabla3[],7,0)</f>
        <v>NUEVA ESPARTA</v>
      </c>
      <c r="F1007" s="16">
        <v>99</v>
      </c>
      <c r="G1007">
        <v>99062</v>
      </c>
      <c r="J1007" s="122" t="s">
        <v>2097</v>
      </c>
      <c r="L1007" t="str">
        <f t="shared" si="15"/>
        <v>V258991938</v>
      </c>
    </row>
    <row r="1008" spans="1:12">
      <c r="A1008" s="123" t="s">
        <v>6677</v>
      </c>
      <c r="B1008" s="123" t="s">
        <v>6678</v>
      </c>
      <c r="C1008" s="123" t="s">
        <v>6679</v>
      </c>
      <c r="D1008" t="str">
        <f>+VLOOKUP(A1008,Tabla3[],18,0)</f>
        <v>CADENAS - SUPERMERCADOS</v>
      </c>
      <c r="E1008" t="str">
        <f>+VLOOKUP(A1008,Tabla3[],7,0)</f>
        <v>ARAGUA</v>
      </c>
      <c r="F1008" s="16">
        <v>11</v>
      </c>
      <c r="G1008">
        <v>11097</v>
      </c>
      <c r="J1008" s="123" t="s">
        <v>1691</v>
      </c>
      <c r="L1008" t="str">
        <f t="shared" si="15"/>
        <v>J500417160</v>
      </c>
    </row>
    <row r="1009" spans="1:12">
      <c r="A1009" s="129" t="s">
        <v>6686</v>
      </c>
      <c r="B1009" s="123" t="s">
        <v>6680</v>
      </c>
      <c r="C1009" s="123" t="s">
        <v>6679</v>
      </c>
      <c r="D1009" t="str">
        <f>+VLOOKUP(A1009,Tabla3[],18,0)</f>
        <v>CADENAS - SUPERMERCADOS</v>
      </c>
      <c r="E1009" t="str">
        <f>+VLOOKUP(A1009,Tabla3[],7,0)</f>
        <v>CARABOBO</v>
      </c>
      <c r="F1009" s="16">
        <v>11</v>
      </c>
      <c r="G1009">
        <v>11098</v>
      </c>
      <c r="J1009" s="123" t="s">
        <v>1691</v>
      </c>
      <c r="L1009" t="str">
        <f t="shared" si="15"/>
        <v>J500811365</v>
      </c>
    </row>
    <row r="1010" spans="1:12">
      <c r="A1010" s="123" t="s">
        <v>6681</v>
      </c>
      <c r="B1010" s="123" t="s">
        <v>6682</v>
      </c>
      <c r="C1010" t="s">
        <v>6679</v>
      </c>
      <c r="D1010" t="str">
        <f>+VLOOKUP(A1010,Tabla3[],18,0)</f>
        <v>CADENAS - SUPERMERCADOS</v>
      </c>
      <c r="E1010" t="str">
        <f>+VLOOKUP(A1010,Tabla3[],7,0)</f>
        <v>CARABOBO</v>
      </c>
      <c r="F1010" s="16">
        <v>11</v>
      </c>
      <c r="G1010">
        <v>11099</v>
      </c>
      <c r="J1010" s="123" t="s">
        <v>1691</v>
      </c>
      <c r="L1010" t="str">
        <f t="shared" si="15"/>
        <v>J506107104</v>
      </c>
    </row>
    <row r="1011" spans="1:12">
      <c r="A1011" s="123" t="s">
        <v>6683</v>
      </c>
      <c r="B1011" s="123" t="s">
        <v>6684</v>
      </c>
      <c r="C1011" t="s">
        <v>6685</v>
      </c>
      <c r="D1011" t="str">
        <f>+VLOOKUP(A1011,Tabla3[],18,0)</f>
        <v>DROGUERIAS</v>
      </c>
      <c r="E1011" t="str">
        <f>+VLOOKUP(A1011,Tabla3[],7,0)</f>
        <v>ANZOATEGUI</v>
      </c>
      <c r="F1011" s="16">
        <v>51</v>
      </c>
      <c r="G1011">
        <v>51095</v>
      </c>
      <c r="J1011" s="123" t="s">
        <v>2097</v>
      </c>
      <c r="L1011" t="str">
        <f t="shared" si="15"/>
        <v>J500726856</v>
      </c>
    </row>
    <row r="1012" spans="1:12">
      <c r="A1012" t="s">
        <v>6687</v>
      </c>
      <c r="B1012" t="s">
        <v>6688</v>
      </c>
      <c r="C1012" t="s">
        <v>6689</v>
      </c>
      <c r="D1012" t="str">
        <f>+VLOOKUP(A1012,Tabla3[],18,0)</f>
        <v>DISTRIBUIDOR</v>
      </c>
      <c r="E1012" t="str">
        <f>+VLOOKUP(A1012,Tabla3[],7,0)</f>
        <v>MIRANDA</v>
      </c>
      <c r="F1012" s="16">
        <v>11</v>
      </c>
      <c r="G1012">
        <v>11100</v>
      </c>
      <c r="J1012" s="130" t="s">
        <v>61</v>
      </c>
      <c r="L1012" t="str">
        <f t="shared" si="15"/>
        <v>J406620807</v>
      </c>
    </row>
    <row r="1013" spans="1:12">
      <c r="A1013" s="131" t="s">
        <v>6690</v>
      </c>
      <c r="B1013" s="131" t="s">
        <v>6691</v>
      </c>
      <c r="C1013" t="s">
        <v>6692</v>
      </c>
      <c r="D1013" t="str">
        <f>+VLOOKUP(A1013,Tabla3[],18,0)</f>
        <v>DROGUERIAS</v>
      </c>
      <c r="E1013" t="str">
        <f>+VLOOKUP(A1013,Tabla3[],7,0)</f>
        <v>LARA</v>
      </c>
      <c r="F1013" s="16">
        <v>23</v>
      </c>
      <c r="G1013">
        <v>23059</v>
      </c>
      <c r="J1013" s="131" t="s">
        <v>216</v>
      </c>
      <c r="L1013" t="str">
        <f t="shared" si="15"/>
        <v>J505724967</v>
      </c>
    </row>
    <row r="1014" spans="1:12">
      <c r="A1014" s="193" t="s">
        <v>6765</v>
      </c>
      <c r="B1014" s="134" t="s">
        <v>6766</v>
      </c>
      <c r="C1014" t="s">
        <v>6649</v>
      </c>
      <c r="D1014" t="str">
        <f>+VLOOKUP(A1014,Tabla3[],18,0)</f>
        <v>DISTRIBUIDOR</v>
      </c>
      <c r="E1014" t="str">
        <f>+VLOOKUP(A1014,Tabla3[],7,0)</f>
        <v>LARA</v>
      </c>
      <c r="F1014" s="16">
        <v>23</v>
      </c>
      <c r="G1014">
        <v>23061</v>
      </c>
      <c r="J1014" s="134" t="s">
        <v>1691</v>
      </c>
      <c r="L1014" t="str">
        <f t="shared" si="15"/>
        <v>J502472746</v>
      </c>
    </row>
    <row r="1015" spans="1:12">
      <c r="A1015" s="149" t="s">
        <v>6779</v>
      </c>
      <c r="B1015" t="s">
        <v>6780</v>
      </c>
      <c r="C1015" s="149" t="s">
        <v>6783</v>
      </c>
      <c r="D1015" t="str">
        <f>+VLOOKUP(A1015,Tabla3[],18,0)</f>
        <v>ATENCION AL CLIENTE</v>
      </c>
      <c r="E1015" t="str">
        <f>+VLOOKUP(A1015,Tabla3[],7,0)</f>
        <v>MIRANDA</v>
      </c>
      <c r="F1015" s="16">
        <v>99</v>
      </c>
      <c r="G1015">
        <v>99063</v>
      </c>
      <c r="J1015" s="149" t="s">
        <v>61</v>
      </c>
      <c r="L1015" t="str">
        <f t="shared" si="15"/>
        <v>V068169379</v>
      </c>
    </row>
    <row r="1016" spans="1:12">
      <c r="A1016" s="151" t="s">
        <v>6784</v>
      </c>
      <c r="B1016" s="151" t="s">
        <v>6785</v>
      </c>
      <c r="C1016" t="s">
        <v>6786</v>
      </c>
      <c r="D1016" t="str">
        <f>+VLOOKUP(A1016,Tabla3[],18,0)</f>
        <v>ATENCION AL CLIENTE</v>
      </c>
      <c r="E1016" t="str">
        <f>+VLOOKUP(A1016,Tabla3[],7,0)</f>
        <v>DISTRITO CAPITAL</v>
      </c>
      <c r="F1016" s="16">
        <v>99</v>
      </c>
      <c r="G1016">
        <v>99064</v>
      </c>
      <c r="J1016" s="151" t="s">
        <v>61</v>
      </c>
      <c r="L1016" t="str">
        <f t="shared" si="15"/>
        <v>V087521458</v>
      </c>
    </row>
    <row r="1017" spans="1:12">
      <c r="A1017" s="151" t="s">
        <v>6788</v>
      </c>
      <c r="B1017" s="151" t="s">
        <v>6787</v>
      </c>
      <c r="C1017" t="s">
        <v>6789</v>
      </c>
      <c r="D1017" t="str">
        <f>+VLOOKUP(A1017,Tabla3[],18,0)</f>
        <v>ATENCION AL CLIENTE</v>
      </c>
      <c r="E1017" t="str">
        <f>+VLOOKUP(A1017,Tabla3[],7,0)</f>
        <v>DISTRITO CAPITAL</v>
      </c>
      <c r="F1017" s="16">
        <v>99</v>
      </c>
      <c r="G1017">
        <v>99065</v>
      </c>
      <c r="J1017" s="152" t="s">
        <v>61</v>
      </c>
      <c r="L1017" t="str">
        <f t="shared" si="15"/>
        <v>V252349304</v>
      </c>
    </row>
    <row r="1018" spans="1:12">
      <c r="A1018" s="153" t="s">
        <v>6790</v>
      </c>
      <c r="B1018" s="153" t="s">
        <v>6791</v>
      </c>
      <c r="C1018" s="153" t="s">
        <v>6792</v>
      </c>
      <c r="D1018" t="str">
        <f>+VLOOKUP(A1018,Tabla3[],18,0)</f>
        <v>DROGUERIAS</v>
      </c>
      <c r="E1018" t="str">
        <f>+VLOOKUP(A1018,Tabla3[],7,0)</f>
        <v>TACHIRA</v>
      </c>
      <c r="F1018" s="16">
        <v>60</v>
      </c>
      <c r="G1018">
        <v>60066</v>
      </c>
      <c r="J1018" s="153" t="s">
        <v>138</v>
      </c>
      <c r="L1018" t="str">
        <f t="shared" si="15"/>
        <v>J505842099</v>
      </c>
    </row>
    <row r="1019" spans="1:12">
      <c r="A1019" s="156" t="s">
        <v>6800</v>
      </c>
      <c r="B1019" s="156" t="s">
        <v>6801</v>
      </c>
      <c r="C1019" s="156" t="s">
        <v>6802</v>
      </c>
      <c r="D1019" t="str">
        <f>+VLOOKUP(A1019,Tabla3[],18,0)</f>
        <v>ATENCION AL CLIENTE</v>
      </c>
      <c r="E1019" t="str">
        <f>+VLOOKUP(A1019,Tabla3[],7,0)</f>
        <v>MIRANDA</v>
      </c>
      <c r="F1019" s="16">
        <v>99</v>
      </c>
      <c r="G1019">
        <v>99066</v>
      </c>
      <c r="J1019" s="156" t="s">
        <v>61</v>
      </c>
      <c r="L1019" t="str">
        <f t="shared" si="15"/>
        <v>V044444492</v>
      </c>
    </row>
    <row r="1020" spans="1:12">
      <c r="A1020" s="157" t="s">
        <v>6803</v>
      </c>
      <c r="B1020" s="157" t="s">
        <v>6804</v>
      </c>
      <c r="C1020" s="157" t="s">
        <v>6805</v>
      </c>
      <c r="D1020" t="str">
        <f>+VLOOKUP(A1020,Tabla3[],18,0)</f>
        <v>ATENCION AL CLIENTE</v>
      </c>
      <c r="E1020" t="str">
        <f>+VLOOKUP(A1020,Tabla3[],7,0)</f>
        <v>MIRANDA</v>
      </c>
      <c r="F1020" s="16">
        <v>99</v>
      </c>
      <c r="G1020">
        <v>99067</v>
      </c>
      <c r="J1020" s="157" t="s">
        <v>61</v>
      </c>
      <c r="L1020" t="str">
        <f t="shared" si="15"/>
        <v>V195126093</v>
      </c>
    </row>
    <row r="1021" spans="1:12">
      <c r="A1021" s="158" t="s">
        <v>6806</v>
      </c>
      <c r="B1021" s="158" t="s">
        <v>6807</v>
      </c>
      <c r="C1021" s="158" t="s">
        <v>6807</v>
      </c>
      <c r="D1021" t="str">
        <f>+VLOOKUP(A1021,Tabla3[],18,0)</f>
        <v>ATENCION AL CLIENTE</v>
      </c>
      <c r="E1021" t="str">
        <f>+VLOOKUP(A1021,Tabla3[],7,0)</f>
        <v>TACHIRA</v>
      </c>
      <c r="F1021" s="16">
        <v>99</v>
      </c>
      <c r="G1021">
        <v>99068</v>
      </c>
      <c r="J1021" s="158" t="s">
        <v>138</v>
      </c>
      <c r="L1021" t="str">
        <f t="shared" si="15"/>
        <v>J317411153</v>
      </c>
    </row>
    <row r="1022" spans="1:12">
      <c r="A1022" t="s">
        <v>6809</v>
      </c>
      <c r="B1022" t="s">
        <v>6810</v>
      </c>
      <c r="C1022" s="170" t="s">
        <v>6811</v>
      </c>
      <c r="D1022" t="str">
        <f>+VLOOKUP(A1022,Tabla3[],18,0)</f>
        <v>ATENCION AL CLIENTE</v>
      </c>
      <c r="E1022" t="str">
        <f>+VLOOKUP(A1022,Tabla3[],7,0)</f>
        <v>DISTRITO CAPITAL</v>
      </c>
      <c r="F1022" s="16">
        <v>95</v>
      </c>
      <c r="G1022">
        <v>95103</v>
      </c>
      <c r="J1022" s="170" t="s">
        <v>61</v>
      </c>
      <c r="L1022" t="str">
        <f t="shared" si="15"/>
        <v>J295158548</v>
      </c>
    </row>
    <row r="1023" spans="1:12">
      <c r="A1023" s="171" t="s">
        <v>6816</v>
      </c>
      <c r="B1023" s="171" t="s">
        <v>6815</v>
      </c>
      <c r="C1023" s="171" t="s">
        <v>6815</v>
      </c>
      <c r="D1023" t="str">
        <f>+VLOOKUP(A1023,Tabla3[],18,0)</f>
        <v>ATENCION AL CLIENTE</v>
      </c>
      <c r="E1023" t="str">
        <f>+VLOOKUP(A1023,Tabla3[],7,0)</f>
        <v>DISTRITO CAPITAL</v>
      </c>
      <c r="F1023" s="16">
        <v>99</v>
      </c>
      <c r="G1023">
        <v>99069</v>
      </c>
      <c r="J1023" s="171" t="s">
        <v>61</v>
      </c>
      <c r="L1023" t="str">
        <f t="shared" si="15"/>
        <v>J505925237</v>
      </c>
    </row>
    <row r="1024" spans="1:12">
      <c r="A1024" s="175" t="s">
        <v>6818</v>
      </c>
      <c r="B1024" s="175" t="s">
        <v>6819</v>
      </c>
      <c r="C1024" s="175" t="s">
        <v>6820</v>
      </c>
      <c r="D1024" t="str">
        <f>+VLOOKUP(A1024,Tabla3[],18,0)</f>
        <v>ATENCION AL CLIENTE</v>
      </c>
      <c r="E1024" t="str">
        <f>+VLOOKUP(A1024,Tabla3[],7,0)</f>
        <v>DISTRITO CAPITAL</v>
      </c>
      <c r="F1024" s="16">
        <v>99</v>
      </c>
      <c r="G1024">
        <v>99071</v>
      </c>
      <c r="J1024" s="175" t="s">
        <v>61</v>
      </c>
      <c r="L1024" t="str">
        <f t="shared" si="15"/>
        <v>V264115295</v>
      </c>
    </row>
    <row r="1025" spans="1:12">
      <c r="A1025" s="175" t="s">
        <v>6821</v>
      </c>
      <c r="B1025" s="175" t="s">
        <v>6822</v>
      </c>
      <c r="C1025" s="175" t="s">
        <v>6823</v>
      </c>
      <c r="D1025" t="str">
        <f>+VLOOKUP(A1025,Tabla3[],18,0)</f>
        <v>ATENCION AL CLIENTE</v>
      </c>
      <c r="E1025" t="str">
        <f>+VLOOKUP(A1025,Tabla3[],7,0)</f>
        <v>FALCON</v>
      </c>
      <c r="F1025" s="16">
        <v>99</v>
      </c>
      <c r="G1025">
        <v>99070</v>
      </c>
      <c r="J1025" s="175" t="s">
        <v>87</v>
      </c>
      <c r="L1025" t="str">
        <f t="shared" si="15"/>
        <v>V297978574</v>
      </c>
    </row>
    <row r="1026" spans="1:12">
      <c r="A1026" s="181" t="s">
        <v>6824</v>
      </c>
      <c r="B1026" s="181" t="s">
        <v>6825</v>
      </c>
      <c r="C1026" s="181" t="s">
        <v>6826</v>
      </c>
      <c r="D1026" t="str">
        <f>+VLOOKUP(A1026,Tabla3[],18,0)</f>
        <v>ATENCION AL CLIENTE</v>
      </c>
      <c r="E1026" t="str">
        <f>+VLOOKUP(A1026,Tabla3[],7,0)</f>
        <v>DISTRITO CAPITAL</v>
      </c>
      <c r="F1026" s="16">
        <v>99</v>
      </c>
      <c r="G1026">
        <v>99072</v>
      </c>
      <c r="J1026" s="181" t="s">
        <v>61</v>
      </c>
      <c r="L1026" t="str">
        <f t="shared" si="15"/>
        <v>J506408660</v>
      </c>
    </row>
    <row r="1027" spans="1:12">
      <c r="A1027" s="184" t="s">
        <v>6827</v>
      </c>
      <c r="B1027" s="184" t="s">
        <v>6828</v>
      </c>
      <c r="C1027" s="184" t="s">
        <v>6829</v>
      </c>
      <c r="D1027" t="str">
        <f>+VLOOKUP(A1027,Tabla3[],18,0)</f>
        <v>DROGUERIAS</v>
      </c>
      <c r="E1027" t="str">
        <f>+VLOOKUP(A1027,Tabla3[],7,0)</f>
        <v>TACHIRA</v>
      </c>
      <c r="F1027" s="16">
        <v>60</v>
      </c>
      <c r="G1027">
        <v>60067</v>
      </c>
      <c r="J1027" s="184" t="s">
        <v>138</v>
      </c>
      <c r="L1027" t="str">
        <f t="shared" ref="L1027:L1052" si="16">+A1027</f>
        <v>J305636583</v>
      </c>
    </row>
    <row r="1028" spans="1:12">
      <c r="A1028" s="191" t="s">
        <v>6831</v>
      </c>
      <c r="B1028" t="s">
        <v>6830</v>
      </c>
      <c r="C1028" t="s">
        <v>6832</v>
      </c>
      <c r="D1028" t="str">
        <f>+VLOOKUP(A1028,Tabla3[],18,0)</f>
        <v>ATENCION AL CLIENTE</v>
      </c>
      <c r="E1028" t="str">
        <f>+VLOOKUP(A1028,Tabla3[],7,0)</f>
        <v>DISTRITO CAPITAL</v>
      </c>
      <c r="F1028" s="16">
        <v>99</v>
      </c>
      <c r="G1028">
        <v>99073</v>
      </c>
      <c r="J1028" s="190" t="s">
        <v>61</v>
      </c>
      <c r="L1028" t="str">
        <f t="shared" si="16"/>
        <v>V203075550</v>
      </c>
    </row>
    <row r="1029" spans="1:12">
      <c r="A1029" s="193" t="s">
        <v>6839</v>
      </c>
      <c r="B1029" t="s">
        <v>6833</v>
      </c>
      <c r="C1029" t="s">
        <v>6834</v>
      </c>
      <c r="D1029" t="str">
        <f>+VLOOKUP(A1029,Tabla3[],18,0)</f>
        <v>ATENCION AL CLIENTE</v>
      </c>
      <c r="E1029" t="str">
        <f>+VLOOKUP(A1029,Tabla3[],7,0)</f>
        <v>DISTRITO CAPITAL</v>
      </c>
      <c r="F1029" s="16">
        <v>99</v>
      </c>
      <c r="G1029">
        <v>99074</v>
      </c>
      <c r="J1029" s="191" t="s">
        <v>61</v>
      </c>
      <c r="L1029" t="str">
        <f t="shared" si="16"/>
        <v>V071743914</v>
      </c>
    </row>
    <row r="1030" spans="1:12">
      <c r="A1030" s="203" t="s">
        <v>6835</v>
      </c>
      <c r="B1030" t="s">
        <v>6836</v>
      </c>
      <c r="C1030" t="s">
        <v>6836</v>
      </c>
      <c r="D1030" t="str">
        <f>+VLOOKUP(A1030,Tabla3[],18,0)</f>
        <v>CADENAS - FARMACIAS</v>
      </c>
      <c r="E1030" t="str">
        <f>+VLOOKUP(A1030,Tabla3[],7,0)</f>
        <v>ZULIA</v>
      </c>
      <c r="F1030" s="16">
        <v>62</v>
      </c>
      <c r="G1030">
        <v>62060</v>
      </c>
      <c r="J1030" t="s">
        <v>131</v>
      </c>
      <c r="L1030" t="str">
        <f t="shared" si="16"/>
        <v>J506787652</v>
      </c>
    </row>
    <row r="1031" spans="1:12">
      <c r="A1031" s="203" t="s">
        <v>6841</v>
      </c>
      <c r="B1031" t="s">
        <v>6842</v>
      </c>
      <c r="C1031" t="s">
        <v>6843</v>
      </c>
      <c r="D1031" t="str">
        <f>+VLOOKUP(A1031,Tabla3[],18,0)</f>
        <v>DISTRIBUIDOR</v>
      </c>
      <c r="E1031" t="str">
        <f>+VLOOKUP(A1031,Tabla3[],7,0)</f>
        <v>BOLIVAR</v>
      </c>
      <c r="F1031" s="16">
        <v>52</v>
      </c>
      <c r="G1031" s="59">
        <v>52116</v>
      </c>
      <c r="J1031" s="194" t="s">
        <v>303</v>
      </c>
      <c r="L1031" t="str">
        <f t="shared" si="16"/>
        <v>J317281616</v>
      </c>
    </row>
    <row r="1032" spans="1:12">
      <c r="A1032" t="s">
        <v>6846</v>
      </c>
      <c r="B1032" t="s">
        <v>6847</v>
      </c>
      <c r="C1032" t="s">
        <v>6848</v>
      </c>
      <c r="D1032" t="str">
        <f>+VLOOKUP(A1032,Tabla3[],18,0)</f>
        <v>ATENCION AL CLIENTE</v>
      </c>
      <c r="E1032" t="str">
        <f>+VLOOKUP(A1032,Tabla3[],7,0)</f>
        <v>DISTRITO CAPITAL</v>
      </c>
      <c r="F1032" s="16">
        <v>99</v>
      </c>
      <c r="G1032" s="59">
        <v>99075</v>
      </c>
      <c r="J1032" s="196" t="s">
        <v>61</v>
      </c>
      <c r="L1032" t="str">
        <f t="shared" si="16"/>
        <v>V165627721</v>
      </c>
    </row>
    <row r="1033" spans="1:12">
      <c r="A1033" t="s">
        <v>6849</v>
      </c>
      <c r="B1033" t="s">
        <v>6850</v>
      </c>
      <c r="C1033" t="s">
        <v>6851</v>
      </c>
      <c r="D1033" t="str">
        <f>+VLOOKUP(A1033,Tabla3[],18,0)</f>
        <v>CADENAS - FARMACIAS</v>
      </c>
      <c r="E1033" t="str">
        <f>+VLOOKUP(A1033,Tabla3[],7,0)</f>
        <v>MIRANDA</v>
      </c>
      <c r="F1033" s="16">
        <v>50</v>
      </c>
      <c r="G1033" s="59">
        <v>50103</v>
      </c>
      <c r="J1033" t="s">
        <v>61</v>
      </c>
      <c r="L1033" t="str">
        <f t="shared" si="16"/>
        <v>J001307001</v>
      </c>
    </row>
    <row r="1034" spans="1:12">
      <c r="A1034" t="s">
        <v>6852</v>
      </c>
      <c r="B1034" t="s">
        <v>6853</v>
      </c>
      <c r="C1034" t="s">
        <v>6854</v>
      </c>
      <c r="D1034" t="str">
        <f>+VLOOKUP(A1034,Tabla3[],18,0)</f>
        <v>ATENCION AL CLIENTE</v>
      </c>
      <c r="E1034" t="str">
        <f>+VLOOKUP(A1034,Tabla3[],7,0)</f>
        <v>DISTRITO CAPITAL</v>
      </c>
      <c r="F1034" s="16">
        <v>99</v>
      </c>
      <c r="G1034" s="59">
        <v>99076</v>
      </c>
      <c r="J1034" s="205" t="s">
        <v>61</v>
      </c>
      <c r="L1034" t="str">
        <f t="shared" si="16"/>
        <v>V168499775</v>
      </c>
    </row>
    <row r="1035" spans="1:12">
      <c r="A1035" t="s">
        <v>6855</v>
      </c>
      <c r="B1035" t="s">
        <v>6856</v>
      </c>
      <c r="C1035" t="s">
        <v>6226</v>
      </c>
      <c r="D1035" t="str">
        <f>+VLOOKUP(A1035,Tabla3[],18,0)</f>
        <v>DISTRIBUIDOR</v>
      </c>
      <c r="E1035" t="str">
        <f>+VLOOKUP(A1035,Tabla3[],7,0)</f>
        <v>FALCON</v>
      </c>
      <c r="F1035" s="16">
        <v>21</v>
      </c>
      <c r="G1035" s="59">
        <v>21075</v>
      </c>
      <c r="J1035" s="204" t="s">
        <v>87</v>
      </c>
      <c r="L1035" t="str">
        <f t="shared" si="16"/>
        <v>J503971452</v>
      </c>
    </row>
    <row r="1036" spans="1:12">
      <c r="A1036" t="s">
        <v>6857</v>
      </c>
      <c r="B1036" t="s">
        <v>6858</v>
      </c>
      <c r="C1036" t="s">
        <v>35</v>
      </c>
      <c r="D1036" t="str">
        <f>+VLOOKUP(A1036,Tabla3[],18,0)</f>
        <v>CADENAS - FARMACIAS</v>
      </c>
      <c r="E1036" t="str">
        <f>+VLOOKUP(A1036,Tabla3[],7,0)</f>
        <v>DISTRITO CAPITAL</v>
      </c>
      <c r="F1036" s="16">
        <v>55</v>
      </c>
      <c r="G1036" s="59">
        <v>55001</v>
      </c>
      <c r="J1036" s="205" t="s">
        <v>61</v>
      </c>
      <c r="L1036" t="str">
        <f t="shared" si="16"/>
        <v>J506172488</v>
      </c>
    </row>
    <row r="1037" spans="1:12">
      <c r="A1037" t="s">
        <v>6859</v>
      </c>
      <c r="B1037" t="s">
        <v>6860</v>
      </c>
      <c r="C1037" t="s">
        <v>6861</v>
      </c>
      <c r="D1037" t="str">
        <f>+VLOOKUP(A1037,Tabla3[],18,0)</f>
        <v>CADENAS - SUPERMERCADOS</v>
      </c>
      <c r="E1037" t="str">
        <f>+VLOOKUP(A1037,Tabla3[],7,0)</f>
        <v>DISTRITO CAPITAL</v>
      </c>
      <c r="F1037" s="16">
        <v>50</v>
      </c>
      <c r="G1037" s="59">
        <v>50104</v>
      </c>
      <c r="J1037" s="206" t="s">
        <v>61</v>
      </c>
      <c r="L1037" t="str">
        <f t="shared" si="16"/>
        <v>J502801774</v>
      </c>
    </row>
    <row r="1038" spans="1:12">
      <c r="A1038" s="208" t="s">
        <v>6862</v>
      </c>
      <c r="B1038" t="s">
        <v>6863</v>
      </c>
      <c r="C1038" t="s">
        <v>6864</v>
      </c>
      <c r="D1038" t="str">
        <f>+VLOOKUP(A1038,Tabla3[],18,0)</f>
        <v>ATENCION AL CLIENTE</v>
      </c>
      <c r="E1038" t="str">
        <f>+VLOOKUP(A1038,Tabla3[],7,0)</f>
        <v>TACHIRA</v>
      </c>
      <c r="F1038" s="16">
        <v>99</v>
      </c>
      <c r="G1038" s="59">
        <v>99077</v>
      </c>
      <c r="J1038" s="208" t="s">
        <v>138</v>
      </c>
      <c r="L1038" t="str">
        <f t="shared" si="16"/>
        <v>J500887230</v>
      </c>
    </row>
    <row r="1039" spans="1:12">
      <c r="A1039" s="209" t="s">
        <v>6867</v>
      </c>
      <c r="B1039" s="209" t="s">
        <v>6866</v>
      </c>
      <c r="C1039" s="209" t="s">
        <v>6280</v>
      </c>
      <c r="D1039" t="str">
        <f>+VLOOKUP(A1039,Tabla3[],18,0)</f>
        <v>DISTRIBUIDOR</v>
      </c>
      <c r="E1039" t="str">
        <f>+VLOOKUP(A1039,Tabla3[],7,0)</f>
        <v>ZULIA</v>
      </c>
      <c r="F1039" s="16">
        <v>62</v>
      </c>
      <c r="G1039" s="59">
        <v>62061</v>
      </c>
      <c r="J1039" s="209" t="s">
        <v>87</v>
      </c>
      <c r="L1039" t="str">
        <f t="shared" si="16"/>
        <v>J507391477</v>
      </c>
    </row>
    <row r="1040" spans="1:12">
      <c r="A1040" t="s">
        <v>6868</v>
      </c>
      <c r="B1040" t="s">
        <v>6869</v>
      </c>
      <c r="C1040" s="209" t="s">
        <v>1260</v>
      </c>
      <c r="D1040" t="str">
        <f>+VLOOKUP(A1040,Tabla3[],18,0)</f>
        <v>CADENAS - SUPERMERCADOS</v>
      </c>
      <c r="E1040" t="str">
        <f>+VLOOKUP(A1040,Tabla3[],7,0)</f>
        <v>ZULIA</v>
      </c>
      <c r="F1040" s="16">
        <v>21</v>
      </c>
      <c r="G1040" s="59">
        <v>21076</v>
      </c>
      <c r="J1040" s="209" t="s">
        <v>87</v>
      </c>
      <c r="L1040" t="str">
        <f t="shared" si="16"/>
        <v>J506691663</v>
      </c>
    </row>
    <row r="1041" spans="1:12">
      <c r="A1041" t="s">
        <v>6872</v>
      </c>
      <c r="B1041" t="s">
        <v>6873</v>
      </c>
      <c r="C1041" t="s">
        <v>6874</v>
      </c>
      <c r="D1041" t="str">
        <f>+VLOOKUP(A1041,Tabla3[],18,0)</f>
        <v>SUPERMERCADOS INDEPENDIENTES</v>
      </c>
      <c r="E1041" t="s">
        <v>55</v>
      </c>
      <c r="F1041" s="16">
        <v>50</v>
      </c>
      <c r="G1041" s="59">
        <v>50105</v>
      </c>
      <c r="J1041" s="210" t="s">
        <v>61</v>
      </c>
      <c r="L1041" t="str">
        <f t="shared" si="16"/>
        <v>J507219011</v>
      </c>
    </row>
    <row r="1042" spans="1:12">
      <c r="A1042" s="218" t="s">
        <v>6877</v>
      </c>
      <c r="B1042" t="s">
        <v>6878</v>
      </c>
      <c r="C1042" t="s">
        <v>1945</v>
      </c>
      <c r="D1042" t="str">
        <f>+VLOOKUP(A1042,Tabla3[],18,0)</f>
        <v>ATENCION AL CLIENTE</v>
      </c>
      <c r="E1042" t="str">
        <f>+VLOOKUP(A1042,Tabla3[],7,0)</f>
        <v>ARAGUA</v>
      </c>
      <c r="F1042" s="16">
        <v>99</v>
      </c>
      <c r="G1042" s="59">
        <v>99078</v>
      </c>
      <c r="J1042" s="218" t="s">
        <v>16</v>
      </c>
      <c r="L1042" t="str">
        <f t="shared" si="16"/>
        <v>V214659421</v>
      </c>
    </row>
    <row r="1043" spans="1:12">
      <c r="A1043" t="s">
        <v>6881</v>
      </c>
      <c r="B1043" t="s">
        <v>6882</v>
      </c>
      <c r="C1043" t="s">
        <v>2102</v>
      </c>
      <c r="D1043" t="str">
        <f>+VLOOKUP(A1043,Tabla3[],18,0)</f>
        <v>CADENAS - FARMACIAS</v>
      </c>
      <c r="E1043" t="str">
        <f>+VLOOKUP(A1043,Tabla3[],7,0)</f>
        <v>DISTRITO CAPITAL</v>
      </c>
      <c r="F1043" s="16">
        <v>55</v>
      </c>
      <c r="G1043" s="59">
        <v>55002</v>
      </c>
      <c r="J1043" s="223" t="s">
        <v>61</v>
      </c>
      <c r="L1043" t="str">
        <f t="shared" si="16"/>
        <v>J307240512</v>
      </c>
    </row>
    <row r="1044" spans="1:12">
      <c r="A1044" s="229" t="s">
        <v>6883</v>
      </c>
      <c r="B1044" s="229" t="s">
        <v>6884</v>
      </c>
      <c r="C1044" s="229" t="s">
        <v>6262</v>
      </c>
      <c r="D1044" t="str">
        <f>+VLOOKUP(A1044,Tabla3[],18,0)</f>
        <v>DISTRIBUIDOR</v>
      </c>
      <c r="E1044" t="str">
        <f>+VLOOKUP(A1044,Tabla3[],7,0)</f>
        <v>TACHIRA</v>
      </c>
      <c r="F1044" s="16">
        <v>61</v>
      </c>
      <c r="G1044" s="59">
        <v>61056</v>
      </c>
      <c r="J1044" s="229" t="s">
        <v>138</v>
      </c>
      <c r="L1044" t="str">
        <f t="shared" si="16"/>
        <v>J507692183</v>
      </c>
    </row>
    <row r="1045" spans="1:12">
      <c r="A1045" t="s">
        <v>6890</v>
      </c>
      <c r="B1045" t="s">
        <v>6886</v>
      </c>
      <c r="C1045" t="s">
        <v>6887</v>
      </c>
      <c r="D1045" t="str">
        <f>+VLOOKUP(A1045,Tabla3[],18,0)</f>
        <v>DROGUERIAS</v>
      </c>
      <c r="E1045" t="str">
        <f>+VLOOKUP(A1045,Tabla3[],7,0)</f>
        <v>NUEVA ESPARTA</v>
      </c>
      <c r="F1045" s="16">
        <v>53</v>
      </c>
      <c r="G1045" s="16">
        <v>53051</v>
      </c>
      <c r="I1045" t="s">
        <v>473</v>
      </c>
      <c r="J1045" t="s">
        <v>4385</v>
      </c>
      <c r="L1045" t="str">
        <f t="shared" si="16"/>
        <v>J501534071</v>
      </c>
    </row>
    <row r="1046" spans="1:12">
      <c r="A1046" s="237" t="s">
        <v>6891</v>
      </c>
      <c r="B1046" t="s">
        <v>6892</v>
      </c>
      <c r="C1046" t="s">
        <v>6893</v>
      </c>
      <c r="D1046" t="str">
        <f>+VLOOKUP(A1046,Tabla3[],18,0)</f>
        <v>ATENCION AL CLIENTE</v>
      </c>
      <c r="E1046" t="str">
        <f>+VLOOKUP(A1046,Tabla3[],7,0)</f>
        <v>DISTRITO CAPITAL</v>
      </c>
      <c r="F1046" s="16">
        <v>99</v>
      </c>
      <c r="G1046" s="59">
        <v>99079</v>
      </c>
      <c r="J1046" s="237" t="s">
        <v>61</v>
      </c>
      <c r="L1046" t="str">
        <f t="shared" si="16"/>
        <v>V127820526</v>
      </c>
    </row>
    <row r="1047" spans="1:12">
      <c r="A1047" t="s">
        <v>6895</v>
      </c>
      <c r="B1047" t="s">
        <v>6896</v>
      </c>
      <c r="C1047" t="s">
        <v>6896</v>
      </c>
      <c r="D1047" t="str">
        <f>+VLOOKUP(A1047,Tabla3[],18,0)</f>
        <v>DISTRIBUIDOR</v>
      </c>
      <c r="E1047" t="str">
        <f>+VLOOKUP(A1047,Tabla3[],7,0)</f>
        <v>CARABOBO</v>
      </c>
      <c r="F1047" s="16">
        <v>20</v>
      </c>
      <c r="G1047" s="59">
        <v>20141</v>
      </c>
      <c r="J1047" s="243" t="s">
        <v>1691</v>
      </c>
      <c r="L1047" t="str">
        <f t="shared" si="16"/>
        <v>J500109598</v>
      </c>
    </row>
    <row r="1048" spans="1:12">
      <c r="A1048" s="253" t="s">
        <v>6958</v>
      </c>
      <c r="B1048" t="s">
        <v>6959</v>
      </c>
      <c r="C1048" t="s">
        <v>631</v>
      </c>
      <c r="D1048" t="str">
        <f>+VLOOKUP(A1048,Tabla3[],18,0)</f>
        <v>CADENAS - SUPERMERCADOS</v>
      </c>
      <c r="E1048" t="str">
        <f>+VLOOKUP(A1048,Tabla3[],7,0)</f>
        <v>TACHIRA</v>
      </c>
      <c r="F1048" s="16">
        <v>61</v>
      </c>
      <c r="G1048" s="59">
        <v>61057</v>
      </c>
      <c r="I1048" t="s">
        <v>65</v>
      </c>
      <c r="J1048" t="s">
        <v>138</v>
      </c>
      <c r="L1048" t="str">
        <f t="shared" si="16"/>
        <v>J508023340</v>
      </c>
    </row>
    <row r="1049" spans="1:12">
      <c r="A1049" s="261" t="s">
        <v>6969</v>
      </c>
      <c r="B1049" t="s">
        <v>6970</v>
      </c>
      <c r="C1049" s="261" t="s">
        <v>6971</v>
      </c>
      <c r="D1049" t="str">
        <f>+VLOOKUP(A1049,Tabla3[],18,0)</f>
        <v>ATENCION AL CLIENTE</v>
      </c>
      <c r="E1049" t="str">
        <f>+VLOOKUP(A1049,Tabla3[],7,0)</f>
        <v>DISTRITO CAPITAL</v>
      </c>
      <c r="F1049" s="16">
        <v>99</v>
      </c>
      <c r="G1049" s="59">
        <v>99080</v>
      </c>
      <c r="J1049" s="261" t="s">
        <v>61</v>
      </c>
      <c r="L1049" t="str">
        <f t="shared" si="16"/>
        <v>J504624691</v>
      </c>
    </row>
    <row r="1050" spans="1:12">
      <c r="A1050" t="s">
        <v>6973</v>
      </c>
      <c r="B1050" t="s">
        <v>6974</v>
      </c>
      <c r="C1050" s="263" t="s">
        <v>6975</v>
      </c>
      <c r="D1050" t="str">
        <f>+VLOOKUP(A1050,Tabla3[],18,0)</f>
        <v>DROGUERIAS</v>
      </c>
      <c r="E1050" t="str">
        <f>+VLOOKUP(A1050,Tabla3[],7,0)</f>
        <v>ZULIA</v>
      </c>
      <c r="F1050" s="16">
        <v>60</v>
      </c>
      <c r="G1050" s="59">
        <v>60068</v>
      </c>
      <c r="J1050" s="263" t="s">
        <v>87</v>
      </c>
      <c r="L1050" t="str">
        <f t="shared" si="16"/>
        <v>J500930798</v>
      </c>
    </row>
    <row r="1051" spans="1:12">
      <c r="A1051" t="s">
        <v>6976</v>
      </c>
      <c r="B1051" t="s">
        <v>6977</v>
      </c>
      <c r="C1051" t="s">
        <v>6978</v>
      </c>
      <c r="D1051" t="s">
        <v>4410</v>
      </c>
      <c r="E1051" t="s">
        <v>55</v>
      </c>
      <c r="F1051" s="16">
        <v>99</v>
      </c>
      <c r="G1051" s="59">
        <v>99081</v>
      </c>
      <c r="J1051" s="265" t="s">
        <v>61</v>
      </c>
      <c r="L1051" t="str">
        <f t="shared" si="16"/>
        <v>J502034315</v>
      </c>
    </row>
    <row r="1052" spans="1:12">
      <c r="A1052" t="s">
        <v>6979</v>
      </c>
      <c r="B1052" t="s">
        <v>6980</v>
      </c>
      <c r="C1052" t="s">
        <v>6981</v>
      </c>
      <c r="D1052" t="s">
        <v>25</v>
      </c>
      <c r="E1052" t="s">
        <v>697</v>
      </c>
      <c r="F1052" s="16">
        <v>53</v>
      </c>
      <c r="G1052" s="16">
        <v>53054</v>
      </c>
      <c r="I1052" t="s">
        <v>25</v>
      </c>
      <c r="J1052" s="272" t="s">
        <v>4385</v>
      </c>
      <c r="L1052" t="str">
        <f t="shared" si="16"/>
        <v>J065008709</v>
      </c>
    </row>
  </sheetData>
  <autoFilter ref="A1:L1050" xr:uid="{00000000-0001-0000-0000-000000000000}"/>
  <conditionalFormatting sqref="A800:A801">
    <cfRule type="duplicateValues" dxfId="443" priority="108"/>
  </conditionalFormatting>
  <conditionalFormatting sqref="A810">
    <cfRule type="duplicateValues" dxfId="442" priority="97"/>
  </conditionalFormatting>
  <conditionalFormatting sqref="A832">
    <cfRule type="duplicateValues" dxfId="441" priority="85"/>
  </conditionalFormatting>
  <conditionalFormatting sqref="A861">
    <cfRule type="duplicateValues" dxfId="440" priority="57"/>
  </conditionalFormatting>
  <conditionalFormatting sqref="A883:A884">
    <cfRule type="duplicateValues" dxfId="439" priority="46"/>
  </conditionalFormatting>
  <conditionalFormatting sqref="A899">
    <cfRule type="duplicateValues" dxfId="438" priority="38"/>
  </conditionalFormatting>
  <conditionalFormatting sqref="A903">
    <cfRule type="duplicateValues" dxfId="437" priority="32"/>
  </conditionalFormatting>
  <conditionalFormatting sqref="A922">
    <cfRule type="duplicateValues" dxfId="436" priority="20"/>
  </conditionalFormatting>
  <conditionalFormatting sqref="B899">
    <cfRule type="duplicateValues" dxfId="435" priority="37"/>
  </conditionalFormatting>
  <conditionalFormatting sqref="B903">
    <cfRule type="duplicateValues" dxfId="434" priority="31"/>
  </conditionalFormatting>
  <conditionalFormatting sqref="B922">
    <cfRule type="duplicateValues" dxfId="433" priority="19"/>
  </conditionalFormatting>
  <conditionalFormatting sqref="B930">
    <cfRule type="duplicateValues" dxfId="432" priority="14"/>
  </conditionalFormatting>
  <pageMargins left="0.7" right="0.7" top="0.75" bottom="0.75" header="0.3" footer="0.3"/>
  <pageSetup orientation="portrait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50"/>
  </sheetPr>
  <dimension ref="A1:V853"/>
  <sheetViews>
    <sheetView showGridLines="0" zoomScale="90" zoomScaleNormal="90" workbookViewId="0">
      <pane xSplit="2" ySplit="1" topLeftCell="C2" activePane="bottomRight" state="frozen"/>
      <selection activeCell="D14" sqref="D14"/>
      <selection pane="topRight" activeCell="D14" sqref="D14"/>
      <selection pane="bottomLeft" activeCell="D14" sqref="D14"/>
      <selection pane="bottomRight" sqref="A1:XFD1048576"/>
    </sheetView>
  </sheetViews>
  <sheetFormatPr baseColWidth="10" defaultColWidth="11" defaultRowHeight="15"/>
  <cols>
    <col min="1" max="1" width="12.5703125" customWidth="1"/>
    <col min="2" max="2" width="33.42578125" customWidth="1"/>
    <col min="3" max="3" width="10.42578125" style="16" customWidth="1"/>
    <col min="4" max="4" width="17.140625" style="16" customWidth="1"/>
    <col min="5" max="5" width="23.42578125" customWidth="1"/>
    <col min="6" max="6" width="21.5703125" customWidth="1"/>
    <col min="7" max="8" width="26.5703125" customWidth="1"/>
    <col min="9" max="9" width="20.7109375" customWidth="1"/>
    <col min="10" max="10" width="4" customWidth="1"/>
    <col min="11" max="11" width="24.7109375" customWidth="1"/>
    <col min="12" max="12" width="10.140625" customWidth="1"/>
    <col min="13" max="13" width="15.140625" customWidth="1"/>
    <col min="14" max="14" width="9.7109375" customWidth="1"/>
    <col min="15" max="15" width="8.7109375" customWidth="1"/>
    <col min="16" max="16" width="13" customWidth="1"/>
    <col min="17" max="17" width="7" customWidth="1"/>
    <col min="18" max="18" width="31.42578125" customWidth="1"/>
    <col min="19" max="19" width="66" customWidth="1"/>
    <col min="20" max="20" width="12.140625" customWidth="1"/>
    <col min="21" max="21" width="16.85546875" bestFit="1" customWidth="1"/>
    <col min="22" max="22" width="59" bestFit="1" customWidth="1"/>
  </cols>
  <sheetData>
    <row r="1" spans="1:22" s="33" customFormat="1" ht="30">
      <c r="A1" s="48" t="s">
        <v>0</v>
      </c>
      <c r="B1" s="230" t="s">
        <v>1</v>
      </c>
      <c r="C1" s="48" t="s">
        <v>2211</v>
      </c>
      <c r="D1" s="32" t="s">
        <v>2212</v>
      </c>
      <c r="E1" s="32" t="s">
        <v>2213</v>
      </c>
      <c r="F1" s="32" t="s">
        <v>2214</v>
      </c>
      <c r="G1" s="49" t="s">
        <v>4</v>
      </c>
      <c r="H1" s="49" t="s">
        <v>9</v>
      </c>
      <c r="I1" s="49" t="s">
        <v>2215</v>
      </c>
      <c r="J1" s="32" t="s">
        <v>2216</v>
      </c>
      <c r="K1" s="32" t="s">
        <v>2217</v>
      </c>
      <c r="L1" s="48" t="s">
        <v>2218</v>
      </c>
      <c r="M1" s="32" t="s">
        <v>2219</v>
      </c>
      <c r="N1" s="48" t="s">
        <v>2220</v>
      </c>
      <c r="O1" s="48" t="s">
        <v>2221</v>
      </c>
      <c r="P1" s="48" t="s">
        <v>2222</v>
      </c>
      <c r="Q1" s="48" t="s">
        <v>2223</v>
      </c>
      <c r="R1" s="48" t="s">
        <v>2224</v>
      </c>
      <c r="S1" s="48" t="s">
        <v>2225</v>
      </c>
      <c r="T1" s="48" t="s">
        <v>2226</v>
      </c>
      <c r="U1" s="51" t="s">
        <v>6699</v>
      </c>
      <c r="V1" s="33" t="s">
        <v>5971</v>
      </c>
    </row>
    <row r="2" spans="1:22" ht="15" customHeight="1">
      <c r="A2" s="50" t="s">
        <v>1663</v>
      </c>
      <c r="B2" s="19" t="s">
        <v>1664</v>
      </c>
      <c r="C2" s="16">
        <v>98</v>
      </c>
      <c r="D2" s="84">
        <v>98</v>
      </c>
      <c r="E2" t="str">
        <f>VLOOKUP($D2,'ESTRUCTURA P&amp;B - LP'!$A$1:$F$31,5,0)</f>
        <v>INACTIVO</v>
      </c>
      <c r="F2" t="str">
        <f>VLOOKUP($D2,'ESTRUCTURA P&amp;B - LP'!$A$1:$F$31,6,0)</f>
        <v>INACTIVO</v>
      </c>
      <c r="G2" t="s">
        <v>44</v>
      </c>
      <c r="H2" t="str">
        <f>VLOOKUP(Tabla3[[#This Row],[NUEVA RUTA]],Tabla1[#All],2,0)</f>
        <v>INACTIVO</v>
      </c>
      <c r="I2" t="str">
        <f>VLOOKUP($A2,Clientes!$A$1:$C$1999,3,0)</f>
        <v>3J DISTRIBUCION</v>
      </c>
      <c r="J2" s="16">
        <v>61</v>
      </c>
      <c r="K2" s="16" t="str">
        <f>VLOOKUP($J2,'ESTRUCTURA P&amp;B - LP'!$A$1:$F$40,5,0)</f>
        <v>JOSEPH PADILLA 61</v>
      </c>
      <c r="L2" s="16" t="str">
        <f>IFERROR(VLOOKUP($J2,'[2]POTENCIAL X ZONA'!$B$4:$G$21,6,0),0)</f>
        <v>P</v>
      </c>
      <c r="M2" s="16" t="str">
        <f>IFERROR(VLOOKUP($A2,'Convenio Clientes'!$D:$F,3,0),"SN CNV")</f>
        <v>21</v>
      </c>
      <c r="N2" s="60" t="s">
        <v>2227</v>
      </c>
      <c r="O2" s="16">
        <v>15</v>
      </c>
      <c r="P2" t="s">
        <v>163</v>
      </c>
      <c r="Q2" t="s">
        <v>2228</v>
      </c>
      <c r="R2" t="str">
        <f>VLOOKUP($N2,Tabla2[#All],3,0)</f>
        <v>DISTRIBUIDOR</v>
      </c>
      <c r="S2" t="s">
        <v>2229</v>
      </c>
      <c r="T2" t="s">
        <v>2230</v>
      </c>
      <c r="U2" t="s">
        <v>44</v>
      </c>
    </row>
    <row r="3" spans="1:22" ht="15" customHeight="1">
      <c r="A3" s="50" t="s">
        <v>11</v>
      </c>
      <c r="B3" s="19" t="s">
        <v>12</v>
      </c>
      <c r="C3" s="16">
        <v>98</v>
      </c>
      <c r="D3" s="84">
        <v>98</v>
      </c>
      <c r="E3" t="str">
        <f>VLOOKUP($D3,'ESTRUCTURA P&amp;B - LP'!$A$1:$F$31,5,0)</f>
        <v>INACTIVO</v>
      </c>
      <c r="F3" t="str">
        <f>VLOOKUP($D3,'ESTRUCTURA P&amp;B - LP'!$A$1:$F$31,6,0)</f>
        <v>INACTIVO</v>
      </c>
      <c r="G3" t="s">
        <v>13</v>
      </c>
      <c r="H3" t="str">
        <f>VLOOKUP(Tabla3[[#This Row],[NUEVA RUTA]],Tabla1[#All],2,0)</f>
        <v>INACTIVO</v>
      </c>
      <c r="I3" t="str">
        <f>VLOOKUP($A3,Clientes!$A$1:$C$1999,3,0)</f>
        <v>ADMINT SD 1980</v>
      </c>
      <c r="J3" s="16">
        <v>0</v>
      </c>
      <c r="K3" s="16" t="str">
        <f>VLOOKUP($J3,'ESTRUCTURA P&amp;B - LP'!$A$1:$F$40,5,0)</f>
        <v>INACTIVO</v>
      </c>
      <c r="L3" s="16">
        <f>IFERROR(VLOOKUP($J3,'[2]POTENCIAL X ZONA'!$B$4:$G$21,6,0),0)</f>
        <v>0</v>
      </c>
      <c r="M3" s="16" t="str">
        <f>IFERROR(VLOOKUP($A3,'Convenio Clientes'!$D:$F,3,0),"SN CNV")</f>
        <v>01</v>
      </c>
      <c r="N3" s="16" t="s">
        <v>2231</v>
      </c>
      <c r="O3" s="16">
        <v>0</v>
      </c>
      <c r="P3" t="s">
        <v>163</v>
      </c>
      <c r="Q3" t="s">
        <v>2228</v>
      </c>
      <c r="R3" t="str">
        <f>VLOOKUP($N3,Tabla2[#All],3,0)</f>
        <v>CADENAS - SUPERMERCADOS</v>
      </c>
      <c r="S3" t="s">
        <v>2232</v>
      </c>
      <c r="T3" t="s">
        <v>2233</v>
      </c>
      <c r="U3" t="s">
        <v>6731</v>
      </c>
    </row>
    <row r="4" spans="1:22" ht="15" customHeight="1">
      <c r="A4" s="50" t="s">
        <v>1986</v>
      </c>
      <c r="B4" s="19" t="s">
        <v>1987</v>
      </c>
      <c r="C4" s="16">
        <v>99</v>
      </c>
      <c r="D4" s="84">
        <v>99</v>
      </c>
      <c r="E4" t="str">
        <f>VLOOKUP($D4,'ESTRUCTURA P&amp;B - LP'!$A$1:$F$31,5,0)</f>
        <v>E-COMMERCE</v>
      </c>
      <c r="F4" t="str">
        <f>VLOOKUP($D4,'ESTRUCTURA P&amp;B - LP'!$A$1:$F$31,6,0)</f>
        <v>E-COMMERCE</v>
      </c>
      <c r="G4" t="s">
        <v>47</v>
      </c>
      <c r="H4" t="str">
        <f>VLOOKUP(Tabla3[[#This Row],[NUEVA RUTA]],Tabla1[#All],2,0)</f>
        <v>E-COMMERCE</v>
      </c>
      <c r="I4" t="str">
        <f>VLOOKUP($A4,Clientes!$A$1:$C$1999,3,0)</f>
        <v>ADRIANA PEREIRO</v>
      </c>
      <c r="J4" s="16">
        <v>99</v>
      </c>
      <c r="K4" s="16" t="str">
        <f>VLOOKUP($J4,'ESTRUCTURA P&amp;B - LP'!$A$1:$F$40,5,0)</f>
        <v>E-COMMERCE</v>
      </c>
      <c r="L4" s="16">
        <f>IFERROR(VLOOKUP($J4,'[2]POTENCIAL X ZONA'!$B$4:$G$21,6,0),0)</f>
        <v>0</v>
      </c>
      <c r="M4" s="16" t="str">
        <f>IFERROR(VLOOKUP($A4,'Convenio Clientes'!$D:$F,3,0),"SN CNV")</f>
        <v>50</v>
      </c>
      <c r="N4" s="60" t="s">
        <v>2469</v>
      </c>
      <c r="O4" s="16">
        <v>0</v>
      </c>
      <c r="P4" t="s">
        <v>2235</v>
      </c>
      <c r="Q4" t="s">
        <v>2236</v>
      </c>
      <c r="R4" t="str">
        <f>VLOOKUP($N4,Tabla2[#All],3,0)</f>
        <v>ATENCION AL CLIENTE</v>
      </c>
      <c r="S4" t="s">
        <v>3607</v>
      </c>
      <c r="T4" t="s">
        <v>3608</v>
      </c>
      <c r="U4" t="s">
        <v>1587</v>
      </c>
    </row>
    <row r="5" spans="1:22" ht="15" customHeight="1">
      <c r="A5" s="50" t="s">
        <v>1837</v>
      </c>
      <c r="B5" s="19" t="s">
        <v>1838</v>
      </c>
      <c r="C5" s="16">
        <v>20</v>
      </c>
      <c r="D5" s="84">
        <v>20</v>
      </c>
      <c r="E5" t="str">
        <f>VLOOKUP($D5,'ESTRUCTURA P&amp;B - LP'!$A$1:$F$31,5,0)</f>
        <v>JUAN LEÓN 20</v>
      </c>
      <c r="F5" t="str">
        <f>VLOOKUP($D5,'ESTRUCTURA P&amp;B - LP'!$A$1:$F$31,6,0)</f>
        <v>DUBRASKA PÉREZ</v>
      </c>
      <c r="G5" t="s">
        <v>102</v>
      </c>
      <c r="H5" t="str">
        <f>VLOOKUP(Tabla3[[#This Row],[NUEVA RUTA]],Tabla1[#All],2,0)</f>
        <v>CENTRO-OCCIDENTE</v>
      </c>
      <c r="I5" t="str">
        <f>VLOOKUP($A5,Clientes!$A$1:$C$1999,3,0)</f>
        <v>AGROM TOCUYITO</v>
      </c>
      <c r="J5" s="16">
        <v>20</v>
      </c>
      <c r="K5" s="16" t="str">
        <f>VLOOKUP($J5,'ESTRUCTURA P&amp;B - LP'!$A$1:$F$40,5,0)</f>
        <v>JUAN LEÓN 20</v>
      </c>
      <c r="L5" s="16" t="str">
        <f>IFERROR(VLOOKUP($J5,'[2]POTENCIAL X ZONA'!$B$4:$G$21,6,0),0)</f>
        <v>P</v>
      </c>
      <c r="M5" s="16" t="str">
        <f>IFERROR(VLOOKUP($A5,'Convenio Clientes'!$D:$F,3,0),"SN CNV")</f>
        <v>21</v>
      </c>
      <c r="N5" s="60" t="s">
        <v>2227</v>
      </c>
      <c r="O5" s="16">
        <v>0</v>
      </c>
      <c r="P5" t="s">
        <v>163</v>
      </c>
      <c r="Q5" t="s">
        <v>2228</v>
      </c>
      <c r="R5" t="str">
        <f>VLOOKUP($N5,Tabla2[#All],3,0)</f>
        <v>DISTRIBUIDOR</v>
      </c>
      <c r="S5" t="s">
        <v>3500</v>
      </c>
      <c r="T5" t="s">
        <v>2504</v>
      </c>
      <c r="U5" t="s">
        <v>474</v>
      </c>
    </row>
    <row r="6" spans="1:22" ht="15" customHeight="1">
      <c r="A6" s="50" t="s">
        <v>2065</v>
      </c>
      <c r="B6" s="19" t="s">
        <v>2066</v>
      </c>
      <c r="C6" s="16">
        <v>99</v>
      </c>
      <c r="D6" s="84">
        <v>99</v>
      </c>
      <c r="E6" t="str">
        <f>VLOOKUP($D6,'ESTRUCTURA P&amp;B - LP'!$A$1:$F$31,5,0)</f>
        <v>E-COMMERCE</v>
      </c>
      <c r="F6" t="str">
        <f>VLOOKUP($D6,'ESTRUCTURA P&amp;B - LP'!$A$1:$F$31,6,0)</f>
        <v>E-COMMERCE</v>
      </c>
      <c r="G6" t="s">
        <v>1578</v>
      </c>
      <c r="H6" t="str">
        <f>VLOOKUP(Tabla3[[#This Row],[NUEVA RUTA]],Tabla1[#All],2,0)</f>
        <v>E-COMMERCE</v>
      </c>
      <c r="I6" t="str">
        <f>VLOOKUP($A6,Clientes!$A$1:$C$1999,3,0)</f>
        <v>AGROPA, C.A.</v>
      </c>
      <c r="J6" s="16">
        <v>99</v>
      </c>
      <c r="K6" s="16" t="str">
        <f>VLOOKUP($J6,'ESTRUCTURA P&amp;B - LP'!$A$1:$F$40,5,0)</f>
        <v>E-COMMERCE</v>
      </c>
      <c r="L6" s="16">
        <f>IFERROR(VLOOKUP($J6,'[2]POTENCIAL X ZONA'!$B$4:$G$21,6,0),0)</f>
        <v>0</v>
      </c>
      <c r="M6" s="16" t="str">
        <f>IFERROR(VLOOKUP($A6,'Convenio Clientes'!$D:$F,3,0),"SN CNV")</f>
        <v>50</v>
      </c>
      <c r="N6" s="60" t="s">
        <v>2469</v>
      </c>
      <c r="O6" s="16">
        <v>0</v>
      </c>
      <c r="P6" t="s">
        <v>2235</v>
      </c>
      <c r="Q6" t="s">
        <v>2236</v>
      </c>
      <c r="R6" t="str">
        <f>VLOOKUP($N6,Tabla2[#All],3,0)</f>
        <v>ATENCION AL CLIENTE</v>
      </c>
      <c r="U6" t="s">
        <v>6708</v>
      </c>
    </row>
    <row r="7" spans="1:22" ht="15" customHeight="1">
      <c r="A7" s="50" t="s">
        <v>1594</v>
      </c>
      <c r="B7" s="19" t="s">
        <v>1595</v>
      </c>
      <c r="C7" s="16">
        <v>98</v>
      </c>
      <c r="D7" s="84">
        <v>95</v>
      </c>
      <c r="E7" t="str">
        <f>VLOOKUP($D7,'ESTRUCTURA P&amp;B - LP'!$A$1:$F$31,5,0)</f>
        <v>EVENTUALES</v>
      </c>
      <c r="F7" t="str">
        <f>VLOOKUP($D7,'ESTRUCTURA P&amp;B - LP'!$A$1:$F$31,6,0)</f>
        <v>ROSLI APONTE</v>
      </c>
      <c r="G7" t="s">
        <v>55</v>
      </c>
      <c r="H7" t="str">
        <f>VLOOKUP(Tabla3[[#This Row],[NUEVA RUTA]],Tabla1[#All],2,0)</f>
        <v>OFICINA</v>
      </c>
      <c r="I7" t="str">
        <f>VLOOKUP($A7,Clientes!$A$1:$C$1999,3,0)</f>
        <v>AIDA C. MEDINA</v>
      </c>
      <c r="J7" s="16">
        <v>95</v>
      </c>
      <c r="K7" s="16" t="str">
        <f>VLOOKUP($J7,'ESTRUCTURA P&amp;B - LP'!$A$1:$F$40,5,0)</f>
        <v>EVENTUALES</v>
      </c>
      <c r="L7" s="16">
        <f>IFERROR(VLOOKUP($J7,'[2]POTENCIAL X ZONA'!$B$4:$G$21,6,0),0)</f>
        <v>0</v>
      </c>
      <c r="M7" s="60" t="str">
        <f>IFERROR(VLOOKUP($A7,'Convenio Clientes'!$D:$F,3,0),"SN CNV")</f>
        <v>21</v>
      </c>
      <c r="N7" s="60" t="s">
        <v>2234</v>
      </c>
      <c r="O7" s="16">
        <v>0</v>
      </c>
      <c r="P7" t="s">
        <v>2235</v>
      </c>
      <c r="Q7" t="s">
        <v>2236</v>
      </c>
      <c r="R7" t="str">
        <f>VLOOKUP($N7,Tabla2[#All],3,0)</f>
        <v>INSTITUCIONAL</v>
      </c>
      <c r="S7" t="s">
        <v>2237</v>
      </c>
      <c r="T7" t="s">
        <v>2238</v>
      </c>
      <c r="U7" t="s">
        <v>1587</v>
      </c>
    </row>
    <row r="8" spans="1:22" ht="15" customHeight="1">
      <c r="A8" s="50" t="s">
        <v>23</v>
      </c>
      <c r="B8" s="19" t="s">
        <v>24</v>
      </c>
      <c r="C8" s="16">
        <v>62</v>
      </c>
      <c r="D8" s="84">
        <v>21</v>
      </c>
      <c r="E8" t="str">
        <f>VLOOKUP($D8,'ESTRUCTURA P&amp;B - LP'!$A$1:$F$31,5,0)</f>
        <v>ANDREINA RANGEL 21</v>
      </c>
      <c r="F8" t="str">
        <f>VLOOKUP($D8,'ESTRUCTURA P&amp;B - LP'!$A$1:$F$31,6,0)</f>
        <v>ANDREINA RANGEL</v>
      </c>
      <c r="G8" t="s">
        <v>27</v>
      </c>
      <c r="H8" t="str">
        <f>VLOOKUP(Tabla3[[#This Row],[NUEVA RUTA]],Tabla1[#All],2,0)</f>
        <v>OCCIDENTE</v>
      </c>
      <c r="I8" t="str">
        <f>VLOOKUP($A8,Clientes!$A$1:$C$1999,3,0)</f>
        <v>ALIADOS COMERC</v>
      </c>
      <c r="J8" s="16">
        <v>21</v>
      </c>
      <c r="K8" s="16" t="str">
        <f>VLOOKUP($J8,'ESTRUCTURA P&amp;B - LP'!$A$1:$F$40,5,0)</f>
        <v>ANDREINA RANGEL 21</v>
      </c>
      <c r="L8" s="16" t="str">
        <f>IFERROR(VLOOKUP($J8,'[2]POTENCIAL X ZONA'!$B$4:$G$21,6,0),0)</f>
        <v>S</v>
      </c>
      <c r="M8" s="16" t="str">
        <f>IFERROR(VLOOKUP($A8,'Convenio Clientes'!$D:$F,3,0),"SN CNV")</f>
        <v>20</v>
      </c>
      <c r="N8" s="16" t="s">
        <v>2227</v>
      </c>
      <c r="O8" s="16">
        <v>15</v>
      </c>
      <c r="P8" t="s">
        <v>2239</v>
      </c>
      <c r="Q8" t="s">
        <v>2240</v>
      </c>
      <c r="R8" t="str">
        <f>VLOOKUP($N8,Tabla2[#All],3,0)</f>
        <v>DISTRIBUIDOR</v>
      </c>
      <c r="S8" t="s">
        <v>2241</v>
      </c>
      <c r="T8" t="s">
        <v>2242</v>
      </c>
      <c r="U8" t="s">
        <v>6722</v>
      </c>
    </row>
    <row r="9" spans="1:22" ht="15" customHeight="1">
      <c r="A9" s="50" t="s">
        <v>28</v>
      </c>
      <c r="B9" s="19" t="s">
        <v>29</v>
      </c>
      <c r="C9" s="16">
        <v>98</v>
      </c>
      <c r="D9" s="84">
        <v>98</v>
      </c>
      <c r="E9" t="str">
        <f>VLOOKUP($D9,'ESTRUCTURA P&amp;B - LP'!$A$1:$F$31,5,0)</f>
        <v>INACTIVO</v>
      </c>
      <c r="F9" t="str">
        <f>VLOOKUP($D9,'ESTRUCTURA P&amp;B - LP'!$A$1:$F$31,6,0)</f>
        <v>INACTIVO</v>
      </c>
      <c r="G9" t="s">
        <v>31</v>
      </c>
      <c r="H9" t="str">
        <f>VLOOKUP(Tabla3[[#This Row],[NUEVA RUTA]],Tabla1[#All],2,0)</f>
        <v>INACTIVO</v>
      </c>
      <c r="I9" t="str">
        <f>VLOOKUP($A9,Clientes!$A$1:$C$1999,3,0)</f>
        <v>30 SAN JUAN</v>
      </c>
      <c r="J9" s="16">
        <v>0</v>
      </c>
      <c r="K9" s="16" t="str">
        <f>VLOOKUP($J9,'ESTRUCTURA P&amp;B - LP'!$A$1:$F$40,5,0)</f>
        <v>INACTIVO</v>
      </c>
      <c r="L9" s="16">
        <f>IFERROR(VLOOKUP($J9,'[2]POTENCIAL X ZONA'!$B$4:$G$21,6,0),0)</f>
        <v>0</v>
      </c>
      <c r="M9" s="16" t="str">
        <f>IFERROR(VLOOKUP($A9,'Convenio Clientes'!$D:$F,3,0),"SN CNV")</f>
        <v>01</v>
      </c>
      <c r="N9" s="16" t="s">
        <v>2227</v>
      </c>
      <c r="O9" s="16">
        <v>0</v>
      </c>
      <c r="P9" t="s">
        <v>163</v>
      </c>
      <c r="Q9" t="s">
        <v>2228</v>
      </c>
      <c r="R9" t="str">
        <f>VLOOKUP($N9,Tabla2[#All],3,0)</f>
        <v>DISTRIBUIDOR</v>
      </c>
      <c r="S9" t="s">
        <v>2243</v>
      </c>
      <c r="T9" t="s">
        <v>2244</v>
      </c>
      <c r="U9" t="s">
        <v>131</v>
      </c>
    </row>
    <row r="10" spans="1:22" ht="15" customHeight="1">
      <c r="A10" s="50" t="s">
        <v>1436</v>
      </c>
      <c r="B10" s="19" t="s">
        <v>1437</v>
      </c>
      <c r="C10" s="16">
        <v>98</v>
      </c>
      <c r="D10" s="84">
        <v>20</v>
      </c>
      <c r="E10" t="str">
        <f>VLOOKUP($D10,'ESTRUCTURA P&amp;B - LP'!$A$1:$F$31,5,0)</f>
        <v>JUAN LEÓN 20</v>
      </c>
      <c r="F10" t="str">
        <f>VLOOKUP($D10,'ESTRUCTURA P&amp;B - LP'!$A$1:$F$31,6,0)</f>
        <v>DUBRASKA PÉREZ</v>
      </c>
      <c r="G10" t="s">
        <v>102</v>
      </c>
      <c r="H10" t="str">
        <f>VLOOKUP(Tabla3[[#This Row],[NUEVA RUTA]],Tabla1[#All],2,0)</f>
        <v>CENTRO-OCCIDENTE</v>
      </c>
      <c r="I10" t="str">
        <f>VLOOKUP($A10,Clientes!$A$1:$C$1999,3,0)</f>
        <v>ALIMENTOS FM</v>
      </c>
      <c r="J10" s="16">
        <v>20</v>
      </c>
      <c r="K10" s="16" t="str">
        <f>VLOOKUP($J10,'ESTRUCTURA P&amp;B - LP'!$A$1:$F$40,5,0)</f>
        <v>JUAN LEÓN 20</v>
      </c>
      <c r="L10" s="16" t="str">
        <f>IFERROR(VLOOKUP($J10,'[2]POTENCIAL X ZONA'!$B$4:$G$21,6,0),0)</f>
        <v>P</v>
      </c>
      <c r="M10" s="60" t="str">
        <f>IFERROR(VLOOKUP($A10,'Convenio Clientes'!$D:$F,3,0),"SN CNV")</f>
        <v>21</v>
      </c>
      <c r="N10" s="16" t="s">
        <v>2231</v>
      </c>
      <c r="O10" s="16">
        <v>30</v>
      </c>
      <c r="P10" t="s">
        <v>163</v>
      </c>
      <c r="Q10" t="s">
        <v>2228</v>
      </c>
      <c r="R10" t="str">
        <f>VLOOKUP($N10,Tabla2[#All],3,0)</f>
        <v>CADENAS - SUPERMERCADOS</v>
      </c>
      <c r="S10" t="s">
        <v>2245</v>
      </c>
      <c r="T10" t="s">
        <v>2246</v>
      </c>
      <c r="U10" t="s">
        <v>6730</v>
      </c>
    </row>
    <row r="11" spans="1:22" ht="15" customHeight="1">
      <c r="A11" s="52" t="s">
        <v>3771</v>
      </c>
      <c r="B11" s="53" t="s">
        <v>3772</v>
      </c>
      <c r="C11" s="54">
        <v>20</v>
      </c>
      <c r="D11" s="85">
        <v>20</v>
      </c>
      <c r="E11" s="55" t="str">
        <f>VLOOKUP($D11,'ESTRUCTURA P&amp;B - LP'!$A$1:$F$31,5,0)</f>
        <v>JUAN LEÓN 20</v>
      </c>
      <c r="F11" s="55" t="str">
        <f>VLOOKUP($D11,'ESTRUCTURA P&amp;B - LP'!$A$1:$F$31,6,0)</f>
        <v>DUBRASKA PÉREZ</v>
      </c>
      <c r="G11" s="81" t="s">
        <v>102</v>
      </c>
      <c r="H11" s="81" t="s">
        <v>16</v>
      </c>
      <c r="I11" t="str">
        <f>VLOOKUP($A11,Clientes!$A$1:$C$1999,3,0)</f>
        <v>ALIMENT RB 2020</v>
      </c>
      <c r="J11" s="16">
        <v>20</v>
      </c>
      <c r="K11" s="54" t="str">
        <f>VLOOKUP($J11,'ESTRUCTURA P&amp;B - LP'!$A$1:$F$40,5,0)</f>
        <v>JUAN LEÓN 20</v>
      </c>
      <c r="L11" s="16" t="str">
        <f>IFERROR(VLOOKUP($J11,'[2]POTENCIAL X ZONA'!$B$4:$G$21,6,0),0)</f>
        <v>P</v>
      </c>
      <c r="M11" s="16" t="str">
        <f>IFERROR(VLOOKUP($A11,'Convenio Clientes'!$D:$F,3,0),"SN CNV")</f>
        <v>01</v>
      </c>
      <c r="N11" s="16" t="s">
        <v>2231</v>
      </c>
      <c r="O11" s="16">
        <v>0</v>
      </c>
      <c r="P11" s="81" t="s">
        <v>163</v>
      </c>
      <c r="Q11" s="81" t="s">
        <v>2228</v>
      </c>
      <c r="R11" t="str">
        <f>VLOOKUP($N11,Tabla2[#All],3,0)</f>
        <v>CADENAS - SUPERMERCADOS</v>
      </c>
      <c r="U11" t="s">
        <v>51</v>
      </c>
    </row>
    <row r="12" spans="1:22" ht="15" customHeight="1">
      <c r="A12" s="50" t="s">
        <v>1460</v>
      </c>
      <c r="B12" s="19" t="s">
        <v>1461</v>
      </c>
      <c r="C12" s="16">
        <v>98</v>
      </c>
      <c r="D12" s="84">
        <v>98</v>
      </c>
      <c r="E12" t="str">
        <f>VLOOKUP($D12,'ESTRUCTURA P&amp;B - LP'!$A$1:$F$31,5,0)</f>
        <v>INACTIVO</v>
      </c>
      <c r="F12" t="str">
        <f>VLOOKUP($D12,'ESTRUCTURA P&amp;B - LP'!$A$1:$F$31,6,0)</f>
        <v>INACTIVO</v>
      </c>
      <c r="G12" t="s">
        <v>281</v>
      </c>
      <c r="H12" t="str">
        <f>VLOOKUP(Tabla3[[#This Row],[NUEVA RUTA]],Tabla1[#All],2,0)</f>
        <v>INACTIVO</v>
      </c>
      <c r="I12" t="str">
        <f>VLOOKUP($A12,Clientes!$A$1:$C$1999,3,0)</f>
        <v>ALLEVENTS, C.A</v>
      </c>
      <c r="J12" s="16">
        <v>51</v>
      </c>
      <c r="K12" s="16" t="str">
        <f>VLOOKUP($J12,'ESTRUCTURA P&amp;B - LP'!$A$1:$F$40,5,0)</f>
        <v>DIANA DELGADO 51</v>
      </c>
      <c r="L12" s="16" t="str">
        <f>IFERROR(VLOOKUP($J12,'[2]POTENCIAL X ZONA'!$B$4:$G$21,6,0),0)</f>
        <v>P</v>
      </c>
      <c r="M12" s="16" t="str">
        <f>IFERROR(VLOOKUP($A12,'Convenio Clientes'!$D:$F,3,0),"SN CNV")</f>
        <v>20</v>
      </c>
      <c r="N12" s="16" t="s">
        <v>2227</v>
      </c>
      <c r="O12" s="16">
        <v>0</v>
      </c>
      <c r="P12" t="s">
        <v>163</v>
      </c>
      <c r="Q12" t="s">
        <v>2228</v>
      </c>
      <c r="R12" t="str">
        <f>VLOOKUP($N12,Tabla2[#All],3,0)</f>
        <v>DISTRIBUIDOR</v>
      </c>
      <c r="S12" t="s">
        <v>2247</v>
      </c>
      <c r="T12" t="s">
        <v>2248</v>
      </c>
      <c r="U12" t="s">
        <v>6721</v>
      </c>
    </row>
    <row r="13" spans="1:22" ht="15" customHeight="1">
      <c r="A13" s="50" t="s">
        <v>1570</v>
      </c>
      <c r="B13" s="19" t="s">
        <v>1571</v>
      </c>
      <c r="C13" s="16">
        <v>98</v>
      </c>
      <c r="D13" s="84">
        <v>98</v>
      </c>
      <c r="E13" t="str">
        <f>VLOOKUP($D13,'ESTRUCTURA P&amp;B - LP'!$A$1:$F$31,5,0)</f>
        <v>INACTIVO</v>
      </c>
      <c r="F13" t="str">
        <f>VLOOKUP($D13,'ESTRUCTURA P&amp;B - LP'!$A$1:$F$31,6,0)</f>
        <v>INACTIVO</v>
      </c>
      <c r="G13" t="s">
        <v>55</v>
      </c>
      <c r="H13" t="str">
        <f>VLOOKUP(Tabla3[[#This Row],[NUEVA RUTA]],Tabla1[#All],2,0)</f>
        <v>INACTIVO</v>
      </c>
      <c r="I13" t="str">
        <f>VLOOKUP($A13,Clientes!$A$1:$C$1999,3,0)</f>
        <v>ALMAC MILROSS</v>
      </c>
      <c r="J13" s="16">
        <v>0</v>
      </c>
      <c r="K13" s="16" t="str">
        <f>VLOOKUP($J13,'ESTRUCTURA P&amp;B - LP'!$A$1:$F$40,5,0)</f>
        <v>INACTIVO</v>
      </c>
      <c r="L13" s="16">
        <f>IFERROR(VLOOKUP($J13,'[2]POTENCIAL X ZONA'!$B$4:$G$21,6,0),0)</f>
        <v>0</v>
      </c>
      <c r="M13" s="16" t="str">
        <f>IFERROR(VLOOKUP($A13,'Convenio Clientes'!$D:$F,3,0),"SN CNV")</f>
        <v>21</v>
      </c>
      <c r="N13" s="60" t="s">
        <v>2227</v>
      </c>
      <c r="O13" s="16">
        <v>0</v>
      </c>
      <c r="P13" t="s">
        <v>163</v>
      </c>
      <c r="Q13" t="s">
        <v>2228</v>
      </c>
      <c r="R13" t="str">
        <f>VLOOKUP($N13,Tabla2[#All],3,0)</f>
        <v>DISTRIBUIDOR</v>
      </c>
      <c r="S13" t="s">
        <v>2249</v>
      </c>
      <c r="T13" t="s">
        <v>2250</v>
      </c>
      <c r="U13" t="s">
        <v>1587</v>
      </c>
    </row>
    <row r="14" spans="1:22" ht="15" customHeight="1">
      <c r="A14" s="50" t="s">
        <v>1504</v>
      </c>
      <c r="B14" s="19" t="s">
        <v>1505</v>
      </c>
      <c r="C14" s="16">
        <v>98</v>
      </c>
      <c r="D14" s="84">
        <v>98</v>
      </c>
      <c r="E14" t="str">
        <f>VLOOKUP($D14,'ESTRUCTURA P&amp;B - LP'!$A$1:$F$31,5,0)</f>
        <v>INACTIVO</v>
      </c>
      <c r="F14" t="str">
        <f>VLOOKUP($D14,'ESTRUCTURA P&amp;B - LP'!$A$1:$F$31,6,0)</f>
        <v>INACTIVO</v>
      </c>
      <c r="G14" t="s">
        <v>47</v>
      </c>
      <c r="H14" t="str">
        <f>VLOOKUP(Tabla3[[#This Row],[NUEVA RUTA]],Tabla1[#All],2,0)</f>
        <v>INACTIVO</v>
      </c>
      <c r="I14" t="str">
        <f>VLOOKUP($A14,Clientes!$A$1:$C$1999,3,0)</f>
        <v>AMBIVEN</v>
      </c>
      <c r="J14" s="16">
        <v>95</v>
      </c>
      <c r="K14" s="16" t="str">
        <f>VLOOKUP($J14,'ESTRUCTURA P&amp;B - LP'!$A$1:$F$40,5,0)</f>
        <v>EVENTUALES</v>
      </c>
      <c r="L14" s="16">
        <f>IFERROR(VLOOKUP($J14,'[2]POTENCIAL X ZONA'!$B$4:$G$21,6,0),0)</f>
        <v>0</v>
      </c>
      <c r="M14" s="16" t="str">
        <f>IFERROR(VLOOKUP($A14,'Convenio Clientes'!$D:$F,3,0),"SN CNV")</f>
        <v>01</v>
      </c>
      <c r="N14" s="16" t="s">
        <v>2227</v>
      </c>
      <c r="O14" s="16">
        <v>0</v>
      </c>
      <c r="P14" t="s">
        <v>163</v>
      </c>
      <c r="Q14" t="s">
        <v>2228</v>
      </c>
      <c r="R14" t="str">
        <f>VLOOKUP($N14,Tabla2[#All],3,0)</f>
        <v>DISTRIBUIDOR</v>
      </c>
      <c r="S14" t="s">
        <v>2251</v>
      </c>
      <c r="T14" t="s">
        <v>2252</v>
      </c>
      <c r="U14" t="s">
        <v>1587</v>
      </c>
    </row>
    <row r="15" spans="1:22" ht="15" customHeight="1">
      <c r="A15" s="50" t="s">
        <v>2118</v>
      </c>
      <c r="B15" s="19" t="s">
        <v>2119</v>
      </c>
      <c r="C15" s="16">
        <v>23</v>
      </c>
      <c r="D15" s="84">
        <v>23</v>
      </c>
      <c r="E15" t="str">
        <f>VLOOKUP($D15,'ESTRUCTURA P&amp;B - LP'!$A$1:$F$31,5,0)</f>
        <v>MARTHA VILORIA</v>
      </c>
      <c r="F15" t="str">
        <f>VLOOKUP($D15,'ESTRUCTURA P&amp;B - LP'!$A$1:$F$31,6,0)</f>
        <v>DUBRASKA PÉREZ</v>
      </c>
      <c r="G15" t="s">
        <v>215</v>
      </c>
      <c r="H15" t="str">
        <f>VLOOKUP(Tabla3[[#This Row],[NUEVA RUTA]],Tabla1[#All],2,0)</f>
        <v>CENTRO-OCCIDENTE</v>
      </c>
      <c r="I15" t="str">
        <f>VLOOKUP($A15,Clientes!$A$1:$C$1999,3,0)</f>
        <v>AMI DISTRIB</v>
      </c>
      <c r="J15" s="16">
        <v>23</v>
      </c>
      <c r="K15" s="16" t="str">
        <f>VLOOKUP($J15,'ESTRUCTURA P&amp;B - LP'!$A$1:$F$40,5,0)</f>
        <v>MARTHA VILORIA</v>
      </c>
      <c r="L15" s="16" t="str">
        <f>IFERROR(VLOOKUP($J15,'[2]POTENCIAL X ZONA'!$B$4:$G$21,6,0),0)</f>
        <v>S</v>
      </c>
      <c r="M15" s="16" t="str">
        <f>IFERROR(VLOOKUP($A15,'Convenio Clientes'!$D:$F,3,0),"SN CNV")</f>
        <v>26</v>
      </c>
      <c r="N15" s="16" t="s">
        <v>2227</v>
      </c>
      <c r="O15" s="16">
        <v>15</v>
      </c>
      <c r="P15" s="259" t="s">
        <v>2239</v>
      </c>
      <c r="Q15" t="s">
        <v>2240</v>
      </c>
      <c r="R15" t="str">
        <f>VLOOKUP($N15,Tabla2[#All],3,0)</f>
        <v>DISTRIBUIDOR</v>
      </c>
      <c r="U15" t="s">
        <v>210</v>
      </c>
    </row>
    <row r="16" spans="1:22" ht="15" customHeight="1">
      <c r="A16" s="50" t="s">
        <v>33</v>
      </c>
      <c r="B16" s="19" t="s">
        <v>34</v>
      </c>
      <c r="C16" s="16">
        <v>98</v>
      </c>
      <c r="D16" s="84">
        <v>98</v>
      </c>
      <c r="E16" t="str">
        <f>VLOOKUP($D16,'ESTRUCTURA P&amp;B - LP'!$A$1:$F$31,5,0)</f>
        <v>INACTIVO</v>
      </c>
      <c r="F16" t="str">
        <f>VLOOKUP($D16,'ESTRUCTURA P&amp;B - LP'!$A$1:$F$31,6,0)</f>
        <v>INACTIVO</v>
      </c>
      <c r="G16" t="s">
        <v>102</v>
      </c>
      <c r="H16" t="str">
        <f>VLOOKUP(Tabla3[[#This Row],[NUEVA RUTA]],Tabla1[#All],2,0)</f>
        <v>INACTIVO</v>
      </c>
      <c r="I16" t="str">
        <f>VLOOKUP($A16,Clientes!$A$1:$C$1999,3,0)</f>
        <v>65 LOCATEL</v>
      </c>
      <c r="J16" s="16">
        <v>20</v>
      </c>
      <c r="K16" s="16" t="str">
        <f>VLOOKUP($J16,'ESTRUCTURA P&amp;B - LP'!$A$1:$F$40,5,0)</f>
        <v>JUAN LEÓN 20</v>
      </c>
      <c r="L16" s="16" t="str">
        <f>IFERROR(VLOOKUP($J16,'[2]POTENCIAL X ZONA'!$B$4:$G$21,6,0),0)</f>
        <v>P</v>
      </c>
      <c r="M16" s="16" t="str">
        <f>IFERROR(VLOOKUP($A16,'Convenio Clientes'!$D:$F,3,0),"SN CNV")</f>
        <v>01</v>
      </c>
      <c r="N16" s="16" t="s">
        <v>2253</v>
      </c>
      <c r="O16" s="16">
        <v>15</v>
      </c>
      <c r="P16" t="s">
        <v>163</v>
      </c>
      <c r="Q16" t="s">
        <v>2228</v>
      </c>
      <c r="R16" t="str">
        <f>VLOOKUP($N16,Tabla2[#All],3,0)</f>
        <v>CADENAS - FARMACIAS</v>
      </c>
      <c r="S16" t="s">
        <v>2254</v>
      </c>
      <c r="T16" t="s">
        <v>2255</v>
      </c>
      <c r="U16" t="s">
        <v>6732</v>
      </c>
    </row>
    <row r="17" spans="1:21" ht="15" customHeight="1">
      <c r="A17" s="50" t="s">
        <v>1123</v>
      </c>
      <c r="B17" s="19" t="s">
        <v>2256</v>
      </c>
      <c r="C17" s="16">
        <v>95</v>
      </c>
      <c r="D17" s="84">
        <v>90</v>
      </c>
      <c r="E17" t="str">
        <f>VLOOKUP($D17,'ESTRUCTURA P&amp;B - LP'!$A$1:$F$31,5,0)</f>
        <v>INTER-COMPAÑÍA</v>
      </c>
      <c r="F17" t="str">
        <f>VLOOKUP($D17,'ESTRUCTURA P&amp;B - LP'!$A$1:$F$31,6,0)</f>
        <v>ROSLI APONTE</v>
      </c>
      <c r="G17" t="s">
        <v>47</v>
      </c>
      <c r="H17" t="str">
        <f>VLOOKUP(Tabla3[[#This Row],[NUEVA RUTA]],Tabla1[#All],2,0)</f>
        <v>OFICINA</v>
      </c>
      <c r="I17" t="str">
        <f>VLOOKUP($A17,Clientes!$A$1:$C$1999,3,0)</f>
        <v>ANA MARIA PONCE</v>
      </c>
      <c r="J17" s="16">
        <v>90</v>
      </c>
      <c r="K17" s="16" t="str">
        <f>VLOOKUP($J17,'ESTRUCTURA P&amp;B - LP'!$A$1:$F$40,5,0)</f>
        <v>INTER-COMPAÑÍA</v>
      </c>
      <c r="L17" s="16">
        <f>IFERROR(VLOOKUP($J17,'[2]POTENCIAL X ZONA'!$B$4:$G$21,6,0),0)</f>
        <v>0</v>
      </c>
      <c r="M17" s="60" t="str">
        <f>IFERROR(VLOOKUP($A17,'Convenio Clientes'!$D:$F,3,0),"SN CNV")</f>
        <v>21</v>
      </c>
      <c r="N17" s="16" t="s">
        <v>37</v>
      </c>
      <c r="O17" s="16">
        <v>0</v>
      </c>
      <c r="P17" t="s">
        <v>2235</v>
      </c>
      <c r="Q17" t="s">
        <v>2236</v>
      </c>
      <c r="R17" t="str">
        <f>VLOOKUP($N17,Tabla2[#All],3,0)</f>
        <v>EMPLEADOS</v>
      </c>
      <c r="S17" t="s">
        <v>2257</v>
      </c>
      <c r="T17" t="s">
        <v>2258</v>
      </c>
      <c r="U17" t="s">
        <v>1587</v>
      </c>
    </row>
    <row r="18" spans="1:21" ht="15" customHeight="1">
      <c r="A18" s="50" t="s">
        <v>2049</v>
      </c>
      <c r="B18" s="19" t="s">
        <v>2050</v>
      </c>
      <c r="C18" s="16">
        <v>99</v>
      </c>
      <c r="D18" s="84">
        <v>99</v>
      </c>
      <c r="E18" t="str">
        <f>VLOOKUP($D18,'ESTRUCTURA P&amp;B - LP'!$A$1:$F$31,5,0)</f>
        <v>E-COMMERCE</v>
      </c>
      <c r="F18" t="str">
        <f>VLOOKUP($D18,'ESTRUCTURA P&amp;B - LP'!$A$1:$F$31,6,0)</f>
        <v>E-COMMERCE</v>
      </c>
      <c r="G18" t="s">
        <v>47</v>
      </c>
      <c r="H18" t="str">
        <f>VLOOKUP(Tabla3[[#This Row],[NUEVA RUTA]],Tabla1[#All],2,0)</f>
        <v>E-COMMERCE</v>
      </c>
      <c r="I18" t="str">
        <f>VLOOKUP($A18,Clientes!$A$1:$C$1999,3,0)</f>
        <v>ANAROSBER PAREJ</v>
      </c>
      <c r="J18" s="16">
        <v>99</v>
      </c>
      <c r="K18" s="16" t="str">
        <f>VLOOKUP($J18,'ESTRUCTURA P&amp;B - LP'!$A$1:$F$40,5,0)</f>
        <v>E-COMMERCE</v>
      </c>
      <c r="L18" s="16">
        <f>IFERROR(VLOOKUP($J18,'[2]POTENCIAL X ZONA'!$B$4:$G$21,6,0),0)</f>
        <v>0</v>
      </c>
      <c r="M18" s="16" t="str">
        <f>IFERROR(VLOOKUP($A18,'Convenio Clientes'!$D:$F,3,0),"SN CNV")</f>
        <v>50</v>
      </c>
      <c r="N18" s="60" t="s">
        <v>2469</v>
      </c>
      <c r="O18" s="16">
        <v>0</v>
      </c>
      <c r="P18" t="s">
        <v>2235</v>
      </c>
      <c r="Q18" t="s">
        <v>2236</v>
      </c>
      <c r="R18" t="str">
        <f>VLOOKUP($N18,Tabla2[#All],3,0)</f>
        <v>ATENCION AL CLIENTE</v>
      </c>
      <c r="U18" t="s">
        <v>6703</v>
      </c>
    </row>
    <row r="19" spans="1:21" ht="15" customHeight="1">
      <c r="A19" s="50" t="s">
        <v>1673</v>
      </c>
      <c r="B19" s="19" t="s">
        <v>1674</v>
      </c>
      <c r="C19" s="16">
        <v>98</v>
      </c>
      <c r="D19" s="84">
        <v>98</v>
      </c>
      <c r="E19" t="str">
        <f>VLOOKUP($D19,'ESTRUCTURA P&amp;B - LP'!$A$1:$F$31,5,0)</f>
        <v>INACTIVO</v>
      </c>
      <c r="F19" t="str">
        <f>VLOOKUP($D19,'ESTRUCTURA P&amp;B - LP'!$A$1:$F$31,6,0)</f>
        <v>INACTIVO</v>
      </c>
      <c r="G19" t="s">
        <v>55</v>
      </c>
      <c r="H19" t="str">
        <f>VLOOKUP(Tabla3[[#This Row],[NUEVA RUTA]],Tabla1[#All],2,0)</f>
        <v>INACTIVO</v>
      </c>
      <c r="I19" t="str">
        <f>VLOOKUP($A19,Clientes!$A$1:$C$1999,3,0)</f>
        <v>ANGEL A SAYAGO</v>
      </c>
      <c r="J19" s="16">
        <v>90</v>
      </c>
      <c r="K19" s="16" t="str">
        <f>VLOOKUP($J19,'ESTRUCTURA P&amp;B - LP'!$A$1:$F$40,5,0)</f>
        <v>INTER-COMPAÑÍA</v>
      </c>
      <c r="L19" s="16">
        <f>IFERROR(VLOOKUP($J19,'[2]POTENCIAL X ZONA'!$B$4:$G$21,6,0),0)</f>
        <v>0</v>
      </c>
      <c r="M19" s="60" t="str">
        <f>IFERROR(VLOOKUP($A19,'Convenio Clientes'!$D:$F,3,0),"SN CNV")</f>
        <v>21</v>
      </c>
      <c r="N19" s="60" t="s">
        <v>2234</v>
      </c>
      <c r="O19" s="16">
        <v>0</v>
      </c>
      <c r="P19" t="s">
        <v>163</v>
      </c>
      <c r="Q19" t="s">
        <v>2228</v>
      </c>
      <c r="R19" t="str">
        <f>VLOOKUP($N19,Tabla2[#All],3,0)</f>
        <v>INSTITUCIONAL</v>
      </c>
      <c r="S19" t="s">
        <v>2259</v>
      </c>
      <c r="T19" t="s">
        <v>2260</v>
      </c>
      <c r="U19" t="s">
        <v>1587</v>
      </c>
    </row>
    <row r="20" spans="1:21" ht="15" customHeight="1">
      <c r="A20" s="50" t="s">
        <v>1602</v>
      </c>
      <c r="B20" s="19" t="s">
        <v>1603</v>
      </c>
      <c r="C20" s="16">
        <v>98</v>
      </c>
      <c r="D20" s="84">
        <v>12</v>
      </c>
      <c r="E20" t="str">
        <f>VLOOKUP($D20,'ESTRUCTURA P&amp;B - LP'!$A$1:$F$31,5,0)</f>
        <v>JUAN LEÓN 12</v>
      </c>
      <c r="F20" t="str">
        <f>VLOOKUP($D20,'ESTRUCTURA P&amp;B - LP'!$A$1:$F$31,6,0)</f>
        <v>DUBRASKA PÉREZ</v>
      </c>
      <c r="G20" t="s">
        <v>13</v>
      </c>
      <c r="H20" t="str">
        <f>VLOOKUP(Tabla3[[#This Row],[NUEVA RUTA]],Tabla1[#All],2,0)</f>
        <v>CENTRO-OCCIDENTE</v>
      </c>
      <c r="I20" t="str">
        <f>VLOOKUP($A20,Clientes!$A$1:$C$1999,3,0)</f>
        <v>ARABITO MARKET</v>
      </c>
      <c r="J20" s="16">
        <v>12</v>
      </c>
      <c r="K20" s="16" t="str">
        <f>VLOOKUP($J20,'ESTRUCTURA P&amp;B - LP'!$A$1:$F$40,5,0)</f>
        <v>JUAN LEÓN 12</v>
      </c>
      <c r="L20" s="16" t="str">
        <f>IFERROR(VLOOKUP($J20,'[2]POTENCIAL X ZONA'!$B$4:$G$21,6,0),0)</f>
        <v>P</v>
      </c>
      <c r="M20" s="60" t="str">
        <f>IFERROR(VLOOKUP($A20,'Convenio Clientes'!$D:$F,3,0),"SN CNV")</f>
        <v>21</v>
      </c>
      <c r="N20" s="16" t="s">
        <v>2231</v>
      </c>
      <c r="O20" s="16">
        <v>45</v>
      </c>
      <c r="P20" s="259" t="s">
        <v>2235</v>
      </c>
      <c r="Q20" s="34" t="s">
        <v>2240</v>
      </c>
      <c r="R20" t="str">
        <f>VLOOKUP($N20,Tabla2[#All],3,0)</f>
        <v>CADENAS - SUPERMERCADOS</v>
      </c>
      <c r="S20" t="s">
        <v>2261</v>
      </c>
      <c r="U20" t="s">
        <v>1652</v>
      </c>
    </row>
    <row r="21" spans="1:21" ht="15" customHeight="1">
      <c r="A21" s="50" t="s">
        <v>42</v>
      </c>
      <c r="B21" s="19" t="s">
        <v>43</v>
      </c>
      <c r="C21" s="16">
        <v>98</v>
      </c>
      <c r="D21" s="84">
        <v>98</v>
      </c>
      <c r="E21" t="str">
        <f>VLOOKUP($D21,'ESTRUCTURA P&amp;B - LP'!$A$1:$F$31,5,0)</f>
        <v>INACTIVO</v>
      </c>
      <c r="F21" t="str">
        <f>VLOOKUP($D21,'ESTRUCTURA P&amp;B - LP'!$A$1:$F$31,6,0)</f>
        <v>INACTIVO</v>
      </c>
      <c r="G21" t="s">
        <v>44</v>
      </c>
      <c r="H21" t="str">
        <f>VLOOKUP(Tabla3[[#This Row],[NUEVA RUTA]],Tabla1[#All],2,0)</f>
        <v>INACTIVO</v>
      </c>
      <c r="I21" t="str">
        <f>VLOOKUP($A21,Clientes!$A$1:$C$1999,3,0)</f>
        <v>ARCO SUMINISTRO</v>
      </c>
      <c r="J21" s="16">
        <v>0</v>
      </c>
      <c r="K21" s="16" t="str">
        <f>VLOOKUP($J21,'ESTRUCTURA P&amp;B - LP'!$A$1:$F$40,5,0)</f>
        <v>INACTIVO</v>
      </c>
      <c r="L21" s="16">
        <f>IFERROR(VLOOKUP($J21,'[2]POTENCIAL X ZONA'!$B$4:$G$21,6,0),0)</f>
        <v>0</v>
      </c>
      <c r="M21" s="16" t="str">
        <f>IFERROR(VLOOKUP($A21,'Convenio Clientes'!$D:$F,3,0),"SN CNV")</f>
        <v>01</v>
      </c>
      <c r="N21" s="16" t="s">
        <v>2227</v>
      </c>
      <c r="O21" s="16">
        <v>0</v>
      </c>
      <c r="P21" t="s">
        <v>163</v>
      </c>
      <c r="Q21" t="s">
        <v>2228</v>
      </c>
      <c r="R21" t="str">
        <f>VLOOKUP($N21,Tabla2[#All],3,0)</f>
        <v>DISTRIBUIDOR</v>
      </c>
      <c r="S21" t="s">
        <v>2262</v>
      </c>
      <c r="T21" t="s">
        <v>2263</v>
      </c>
      <c r="U21" t="s">
        <v>44</v>
      </c>
    </row>
    <row r="22" spans="1:21" ht="15" customHeight="1">
      <c r="A22" s="50" t="s">
        <v>52</v>
      </c>
      <c r="B22" s="19" t="s">
        <v>53</v>
      </c>
      <c r="C22" s="16">
        <v>98</v>
      </c>
      <c r="D22" s="84">
        <v>98</v>
      </c>
      <c r="E22" t="str">
        <f>VLOOKUP($D22,'ESTRUCTURA P&amp;B - LP'!$A$1:$F$31,5,0)</f>
        <v>INACTIVO</v>
      </c>
      <c r="F22" t="str">
        <f>VLOOKUP($D22,'ESTRUCTURA P&amp;B - LP'!$A$1:$F$31,6,0)</f>
        <v>INACTIVO</v>
      </c>
      <c r="G22" t="s">
        <v>55</v>
      </c>
      <c r="H22" t="str">
        <f>VLOOKUP(Tabla3[[#This Row],[NUEVA RUTA]],Tabla1[#All],2,0)</f>
        <v>INACTIVO</v>
      </c>
      <c r="I22" t="str">
        <f>VLOOKUP($A22,Clientes!$A$1:$C$1999,3,0)</f>
        <v>EJERC BOLIVARIA</v>
      </c>
      <c r="J22" s="16">
        <v>0</v>
      </c>
      <c r="K22" s="16" t="str">
        <f>VLOOKUP($J22,'ESTRUCTURA P&amp;B - LP'!$A$1:$F$40,5,0)</f>
        <v>INACTIVO</v>
      </c>
      <c r="L22" s="16">
        <f>IFERROR(VLOOKUP($J22,'[2]POTENCIAL X ZONA'!$B$4:$G$21,6,0),0)</f>
        <v>0</v>
      </c>
      <c r="M22" s="16" t="str">
        <f>IFERROR(VLOOKUP($A22,'Convenio Clientes'!$D:$F,3,0),"SN CNV")</f>
        <v>01</v>
      </c>
      <c r="N22" s="16" t="s">
        <v>2234</v>
      </c>
      <c r="O22" s="16">
        <v>0</v>
      </c>
      <c r="P22" t="s">
        <v>163</v>
      </c>
      <c r="Q22" t="s">
        <v>2228</v>
      </c>
      <c r="R22" t="str">
        <f>VLOOKUP($N22,Tabla2[#All],3,0)</f>
        <v>INSTITUCIONAL</v>
      </c>
      <c r="S22" t="s">
        <v>2264</v>
      </c>
      <c r="T22" t="s">
        <v>2265</v>
      </c>
      <c r="U22" t="s">
        <v>1587</v>
      </c>
    </row>
    <row r="23" spans="1:21" ht="15" customHeight="1">
      <c r="A23" s="50" t="s">
        <v>1600</v>
      </c>
      <c r="B23" s="19" t="s">
        <v>1601</v>
      </c>
      <c r="C23" s="16">
        <v>95</v>
      </c>
      <c r="D23" s="84">
        <v>95</v>
      </c>
      <c r="E23" t="str">
        <f>VLOOKUP($D23,'ESTRUCTURA P&amp;B - LP'!$A$1:$F$31,5,0)</f>
        <v>EVENTUALES</v>
      </c>
      <c r="F23" t="str">
        <f>VLOOKUP($D23,'ESTRUCTURA P&amp;B - LP'!$A$1:$F$31,6,0)</f>
        <v>ROSLI APONTE</v>
      </c>
      <c r="G23" t="s">
        <v>47</v>
      </c>
      <c r="H23" t="str">
        <f>VLOOKUP(Tabla3[[#This Row],[NUEVA RUTA]],Tabla1[#All],2,0)</f>
        <v>OFICINA</v>
      </c>
      <c r="I23" t="str">
        <f>VLOOKUP($A23,Clientes!$A$1:$C$1999,3,0)</f>
        <v>ASOC C TEOLOGIA</v>
      </c>
      <c r="J23" s="16">
        <v>95</v>
      </c>
      <c r="K23" s="16" t="str">
        <f>VLOOKUP($J23,'ESTRUCTURA P&amp;B - LP'!$A$1:$F$40,5,0)</f>
        <v>EVENTUALES</v>
      </c>
      <c r="L23" s="16">
        <f>IFERROR(VLOOKUP($J23,'[2]POTENCIAL X ZONA'!$B$4:$G$21,6,0),0)</f>
        <v>0</v>
      </c>
      <c r="M23" s="60" t="str">
        <f>IFERROR(VLOOKUP($A23,'Convenio Clientes'!$D:$F,3,0),"SN CNV")</f>
        <v>21</v>
      </c>
      <c r="N23" s="60" t="s">
        <v>2234</v>
      </c>
      <c r="O23" s="16">
        <v>0</v>
      </c>
      <c r="P23" t="s">
        <v>2235</v>
      </c>
      <c r="Q23" t="s">
        <v>2236</v>
      </c>
      <c r="R23" t="str">
        <f>VLOOKUP($N23,Tabla2[#All],3,0)</f>
        <v>INSTITUCIONAL</v>
      </c>
      <c r="S23" t="s">
        <v>2266</v>
      </c>
      <c r="T23" t="s">
        <v>2267</v>
      </c>
      <c r="U23" t="s">
        <v>1587</v>
      </c>
    </row>
    <row r="24" spans="1:21" ht="15" customHeight="1">
      <c r="A24" s="50" t="s">
        <v>1615</v>
      </c>
      <c r="B24" s="19" t="s">
        <v>1616</v>
      </c>
      <c r="C24" s="16">
        <v>98</v>
      </c>
      <c r="D24" s="84">
        <v>95</v>
      </c>
      <c r="E24" t="str">
        <f>VLOOKUP($D24,'ESTRUCTURA P&amp;B - LP'!$A$1:$F$31,5,0)</f>
        <v>EVENTUALES</v>
      </c>
      <c r="F24" t="str">
        <f>VLOOKUP($D24,'ESTRUCTURA P&amp;B - LP'!$A$1:$F$31,6,0)</f>
        <v>ROSLI APONTE</v>
      </c>
      <c r="G24" t="s">
        <v>47</v>
      </c>
      <c r="H24" t="str">
        <f>VLOOKUP(Tabla3[[#This Row],[NUEVA RUTA]],Tabla1[#All],2,0)</f>
        <v>OFICINA</v>
      </c>
      <c r="I24" t="str">
        <f>VLOOKUP($A24,Clientes!$A$1:$C$1999,3,0)</f>
        <v>ASOC DAMAS SALE</v>
      </c>
      <c r="J24" s="16">
        <v>90</v>
      </c>
      <c r="K24" s="16" t="str">
        <f>VLOOKUP($J24,'ESTRUCTURA P&amp;B - LP'!$A$1:$F$40,5,0)</f>
        <v>INTER-COMPAÑÍA</v>
      </c>
      <c r="L24" s="16">
        <f>IFERROR(VLOOKUP($J24,'[2]POTENCIAL X ZONA'!$B$4:$G$21,6,0),0)</f>
        <v>0</v>
      </c>
      <c r="M24" s="60" t="str">
        <f>IFERROR(VLOOKUP($A24,'Convenio Clientes'!$D:$F,3,0),"SN CNV")</f>
        <v>21</v>
      </c>
      <c r="N24" s="16" t="s">
        <v>2268</v>
      </c>
      <c r="O24" s="16">
        <v>0</v>
      </c>
      <c r="P24" t="s">
        <v>2235</v>
      </c>
      <c r="Q24" t="s">
        <v>2236</v>
      </c>
      <c r="R24" t="str">
        <f>VLOOKUP($N24,Tabla2[#All],3,0)</f>
        <v>OTROS</v>
      </c>
      <c r="S24" t="s">
        <v>2269</v>
      </c>
      <c r="T24" t="s">
        <v>2270</v>
      </c>
      <c r="U24" t="s">
        <v>1587</v>
      </c>
    </row>
    <row r="25" spans="1:21" ht="15" customHeight="1">
      <c r="A25" s="50" t="s">
        <v>58</v>
      </c>
      <c r="B25" s="19" t="s">
        <v>59</v>
      </c>
      <c r="C25" s="16">
        <v>98</v>
      </c>
      <c r="D25" s="84">
        <v>98</v>
      </c>
      <c r="E25" t="str">
        <f>VLOOKUP($D25,'ESTRUCTURA P&amp;B - LP'!$A$1:$F$31,5,0)</f>
        <v>INACTIVO</v>
      </c>
      <c r="F25" t="str">
        <f>VLOOKUP($D25,'ESTRUCTURA P&amp;B - LP'!$A$1:$F$31,6,0)</f>
        <v>INACTIVO</v>
      </c>
      <c r="G25" t="s">
        <v>47</v>
      </c>
      <c r="H25" t="str">
        <f>VLOOKUP(Tabla3[[#This Row],[NUEVA RUTA]],Tabla1[#All],2,0)</f>
        <v>INACTIVO</v>
      </c>
      <c r="I25" t="str">
        <f>VLOOKUP($A25,Clientes!$A$1:$C$1999,3,0)</f>
        <v>ASOCOMPRA</v>
      </c>
      <c r="J25" s="16">
        <v>10</v>
      </c>
      <c r="K25" s="16" t="str">
        <f>VLOOKUP($J25,'ESTRUCTURA P&amp;B - LP'!$A$1:$F$40,5,0)</f>
        <v>MILAGROS FERNANDEZ 10</v>
      </c>
      <c r="L25" s="16" t="str">
        <f>IFERROR(VLOOKUP($J25,'[2]POTENCIAL X ZONA'!$B$4:$G$21,6,0),0)</f>
        <v>B</v>
      </c>
      <c r="M25" s="60" t="str">
        <f>IFERROR(VLOOKUP($A25,'Convenio Clientes'!$D:$F,3,0),"SN CNV")</f>
        <v>20</v>
      </c>
      <c r="N25" s="16" t="s">
        <v>2234</v>
      </c>
      <c r="O25" s="16">
        <v>7</v>
      </c>
      <c r="P25" t="s">
        <v>163</v>
      </c>
      <c r="Q25" t="s">
        <v>2228</v>
      </c>
      <c r="R25" t="str">
        <f>VLOOKUP($N25,Tabla2[#All],3,0)</f>
        <v>INSTITUCIONAL</v>
      </c>
      <c r="S25" t="s">
        <v>2271</v>
      </c>
      <c r="T25" t="s">
        <v>2272</v>
      </c>
      <c r="U25" t="s">
        <v>1587</v>
      </c>
    </row>
    <row r="26" spans="1:21" ht="15" customHeight="1">
      <c r="A26" s="75" t="s">
        <v>6018</v>
      </c>
      <c r="B26" s="76" t="s">
        <v>6019</v>
      </c>
      <c r="C26" s="77">
        <v>52</v>
      </c>
      <c r="D26" s="88">
        <v>52</v>
      </c>
      <c r="E26" s="78" t="str">
        <f>VLOOKUP($D26,'ESTRUCTURA P&amp;B - LP'!$A$1:$F$31,5,0)</f>
        <v>DIANA DELGADO 52</v>
      </c>
      <c r="F26" s="78" t="str">
        <f>VLOOKUP($D26,'ESTRUCTURA P&amp;B - LP'!$A$1:$F$31,6,0)</f>
        <v>DIANA DELGADO</v>
      </c>
      <c r="G26" t="s">
        <v>188</v>
      </c>
      <c r="H26" t="s">
        <v>2081</v>
      </c>
      <c r="I26" t="str">
        <f>VLOOKUP($A26,Clientes!$A$1:$C$1999,3,0)</f>
        <v>ATLANTIC CENTER</v>
      </c>
      <c r="J26" s="16">
        <v>52</v>
      </c>
      <c r="K26" s="77" t="str">
        <f>VLOOKUP($J26,'ESTRUCTURA P&amp;B - LP'!$A$1:$F$40,5,0)</f>
        <v>DIANA DELGADO 52</v>
      </c>
      <c r="L26" s="16" t="str">
        <f>IFERROR(VLOOKUP($J26,'[2]POTENCIAL X ZONA'!$B$4:$G$21,6,0),0)</f>
        <v>S</v>
      </c>
      <c r="M26" s="16" t="str">
        <f>IFERROR(VLOOKUP($A26,'Convenio Clientes'!$D:$F,3,0),"SN CNV")</f>
        <v>20</v>
      </c>
      <c r="N26" s="16" t="s">
        <v>2227</v>
      </c>
      <c r="O26" s="16">
        <v>0</v>
      </c>
      <c r="P26" s="259" t="s">
        <v>2235</v>
      </c>
      <c r="Q26" t="s">
        <v>2240</v>
      </c>
      <c r="R26" t="str">
        <f>VLOOKUP($N26,Tabla2[#All],3,0)</f>
        <v>DISTRIBUIDOR</v>
      </c>
      <c r="U26" t="s">
        <v>6705</v>
      </c>
    </row>
    <row r="27" spans="1:21" ht="15" customHeight="1">
      <c r="A27" s="50" t="s">
        <v>2029</v>
      </c>
      <c r="B27" s="19" t="s">
        <v>2030</v>
      </c>
      <c r="C27" s="16">
        <v>99</v>
      </c>
      <c r="D27" s="84">
        <v>99</v>
      </c>
      <c r="E27" t="str">
        <f>VLOOKUP($D27,'ESTRUCTURA P&amp;B - LP'!$A$1:$F$31,5,0)</f>
        <v>E-COMMERCE</v>
      </c>
      <c r="F27" t="str">
        <f>VLOOKUP($D27,'ESTRUCTURA P&amp;B - LP'!$A$1:$F$31,6,0)</f>
        <v>E-COMMERCE</v>
      </c>
      <c r="G27" t="s">
        <v>47</v>
      </c>
      <c r="H27" t="str">
        <f>VLOOKUP(Tabla3[[#This Row],[NUEVA RUTA]],Tabla1[#All],2,0)</f>
        <v>E-COMMERCE</v>
      </c>
      <c r="I27" t="str">
        <f>VLOOKUP($A27,Clientes!$A$1:$C$1999,3,0)</f>
        <v>AURA STUDIO2022</v>
      </c>
      <c r="J27" s="16">
        <v>99</v>
      </c>
      <c r="K27" s="16" t="str">
        <f>VLOOKUP($J27,'ESTRUCTURA P&amp;B - LP'!$A$1:$F$40,5,0)</f>
        <v>E-COMMERCE</v>
      </c>
      <c r="L27" s="16">
        <f>IFERROR(VLOOKUP($J27,'[2]POTENCIAL X ZONA'!$B$4:$G$21,6,0),0)</f>
        <v>0</v>
      </c>
      <c r="M27" s="16" t="str">
        <f>IFERROR(VLOOKUP($A27,'Convenio Clientes'!$D:$F,3,0),"SN CNV")</f>
        <v>50</v>
      </c>
      <c r="N27" s="60" t="s">
        <v>2469</v>
      </c>
      <c r="O27" s="16">
        <v>0</v>
      </c>
      <c r="P27" t="s">
        <v>2235</v>
      </c>
      <c r="Q27" t="s">
        <v>2236</v>
      </c>
      <c r="R27" t="str">
        <f>VLOOKUP($N27,Tabla2[#All],3,0)</f>
        <v>ATENCION AL CLIENTE</v>
      </c>
      <c r="S27">
        <v>0</v>
      </c>
      <c r="T27">
        <v>0</v>
      </c>
      <c r="U27" t="s">
        <v>1587</v>
      </c>
    </row>
    <row r="28" spans="1:21" ht="15" customHeight="1">
      <c r="A28" s="50" t="s">
        <v>62</v>
      </c>
      <c r="B28" s="19" t="s">
        <v>63</v>
      </c>
      <c r="C28" s="16">
        <v>98</v>
      </c>
      <c r="D28" s="84">
        <v>12</v>
      </c>
      <c r="E28" t="str">
        <f>VLOOKUP($D28,'ESTRUCTURA P&amp;B - LP'!$A$1:$F$31,5,0)</f>
        <v>JUAN LEÓN 12</v>
      </c>
      <c r="F28" t="str">
        <f>VLOOKUP($D28,'ESTRUCTURA P&amp;B - LP'!$A$1:$F$31,6,0)</f>
        <v>DUBRASKA PÉREZ</v>
      </c>
      <c r="G28" t="s">
        <v>13</v>
      </c>
      <c r="H28" t="str">
        <f>VLOOKUP(Tabla3[[#This Row],[NUEVA RUTA]],Tabla1[#All],2,0)</f>
        <v>CENTRO-OCCIDENTE</v>
      </c>
      <c r="I28" t="str">
        <f>VLOOKUP($A28,Clientes!$A$1:$C$1999,3,0)</f>
        <v>37 SAN DIEGO</v>
      </c>
      <c r="J28" s="16">
        <v>12</v>
      </c>
      <c r="K28" s="16" t="str">
        <f>VLOOKUP($J28,'ESTRUCTURA P&amp;B - LP'!$A$1:$F$40,5,0)</f>
        <v>JUAN LEÓN 12</v>
      </c>
      <c r="L28" s="16" t="str">
        <f>IFERROR(VLOOKUP($J28,'[2]POTENCIAL X ZONA'!$B$4:$G$21,6,0),0)</f>
        <v>P</v>
      </c>
      <c r="M28" s="16" t="str">
        <f>IFERROR(VLOOKUP($A28,'Convenio Clientes'!$D:$F,3,0),"SN CNV")</f>
        <v>21</v>
      </c>
      <c r="N28" s="16" t="s">
        <v>2231</v>
      </c>
      <c r="O28" s="16">
        <v>0</v>
      </c>
      <c r="P28" s="259" t="s">
        <v>2235</v>
      </c>
      <c r="Q28" s="231" t="s">
        <v>2240</v>
      </c>
      <c r="R28" t="str">
        <f>VLOOKUP($N28,Tabla2[#All],3,0)</f>
        <v>CADENAS - SUPERMERCADOS</v>
      </c>
      <c r="S28" t="s">
        <v>2273</v>
      </c>
      <c r="T28" t="s">
        <v>2274</v>
      </c>
      <c r="U28" t="s">
        <v>1245</v>
      </c>
    </row>
    <row r="29" spans="1:21" ht="15" customHeight="1">
      <c r="A29" s="50" t="s">
        <v>66</v>
      </c>
      <c r="B29" s="19" t="s">
        <v>67</v>
      </c>
      <c r="C29" s="16">
        <v>98</v>
      </c>
      <c r="D29" s="84">
        <v>98</v>
      </c>
      <c r="E29" t="str">
        <f>VLOOKUP($D29,'ESTRUCTURA P&amp;B - LP'!$A$1:$F$31,5,0)</f>
        <v>INACTIVO</v>
      </c>
      <c r="F29" t="str">
        <f>VLOOKUP($D29,'ESTRUCTURA P&amp;B - LP'!$A$1:$F$31,6,0)</f>
        <v>INACTIVO</v>
      </c>
      <c r="G29" t="s">
        <v>55</v>
      </c>
      <c r="H29" t="str">
        <f>VLOOKUP(Tabla3[[#This Row],[NUEVA RUTA]],Tabla1[#All],2,0)</f>
        <v>INACTIVO</v>
      </c>
      <c r="I29" t="str">
        <f>VLOOKUP($A29,Clientes!$A$1:$C$1999,3,0)</f>
        <v>CHINAT SAN JUAN</v>
      </c>
      <c r="J29" s="16">
        <v>57</v>
      </c>
      <c r="K29" s="16" t="str">
        <f>VLOOKUP($J29,'ESTRUCTURA P&amp;B - LP'!$A$1:$F$40,5,0)</f>
        <v>CARLOS ZURITA</v>
      </c>
      <c r="L29" s="16">
        <f>IFERROR(VLOOKUP($J29,'[2]POTENCIAL X ZONA'!$B$4:$G$21,6,0),0)</f>
        <v>0</v>
      </c>
      <c r="M29" s="16" t="str">
        <f>IFERROR(VLOOKUP($A29,'Convenio Clientes'!$D:$F,3,0),"SN CNV")</f>
        <v>21</v>
      </c>
      <c r="N29" s="16" t="s">
        <v>2275</v>
      </c>
      <c r="O29" s="16">
        <v>7</v>
      </c>
      <c r="P29" t="s">
        <v>163</v>
      </c>
      <c r="Q29" t="s">
        <v>2228</v>
      </c>
      <c r="R29" t="str">
        <f>VLOOKUP($N29,Tabla2[#All],3,0)</f>
        <v>MAYORISTAS</v>
      </c>
      <c r="S29" t="s">
        <v>2276</v>
      </c>
      <c r="T29" t="s">
        <v>2277</v>
      </c>
      <c r="U29" t="s">
        <v>1587</v>
      </c>
    </row>
    <row r="30" spans="1:21" ht="15" customHeight="1">
      <c r="A30" s="50" t="s">
        <v>68</v>
      </c>
      <c r="B30" s="19" t="s">
        <v>69</v>
      </c>
      <c r="C30" s="16">
        <v>98</v>
      </c>
      <c r="D30" s="84">
        <v>98</v>
      </c>
      <c r="E30" t="str">
        <f>VLOOKUP($D30,'ESTRUCTURA P&amp;B - LP'!$A$1:$F$31,5,0)</f>
        <v>INACTIVO</v>
      </c>
      <c r="F30" t="str">
        <f>VLOOKUP($D30,'ESTRUCTURA P&amp;B - LP'!$A$1:$F$31,6,0)</f>
        <v>INACTIVO</v>
      </c>
      <c r="G30" t="s">
        <v>70</v>
      </c>
      <c r="H30" t="str">
        <f>VLOOKUP(Tabla3[[#This Row],[NUEVA RUTA]],Tabla1[#All],2,0)</f>
        <v>INACTIVO</v>
      </c>
      <c r="I30" t="str">
        <f>VLOOKUP($A30,Clientes!$A$1:$C$1999,3,0)</f>
        <v>AUT COSMO FRONT</v>
      </c>
      <c r="J30" s="16">
        <v>0</v>
      </c>
      <c r="K30" s="16" t="str">
        <f>VLOOKUP($J30,'ESTRUCTURA P&amp;B - LP'!$A$1:$F$40,5,0)</f>
        <v>INACTIVO</v>
      </c>
      <c r="L30" s="16">
        <f>IFERROR(VLOOKUP($J30,'[2]POTENCIAL X ZONA'!$B$4:$G$21,6,0),0)</f>
        <v>0</v>
      </c>
      <c r="M30" s="16" t="str">
        <f>IFERROR(VLOOKUP($A30,'Convenio Clientes'!$D:$F,3,0),"SN CNV")</f>
        <v>01</v>
      </c>
      <c r="N30" s="16" t="s">
        <v>2278</v>
      </c>
      <c r="O30" s="16">
        <v>0</v>
      </c>
      <c r="P30" t="s">
        <v>163</v>
      </c>
      <c r="Q30" t="s">
        <v>2228</v>
      </c>
      <c r="R30" t="str">
        <f>VLOOKUP($N30,Tabla2[#All],3,0)</f>
        <v>SUPERMERCADOS INDEPENDIENTES</v>
      </c>
      <c r="S30" t="s">
        <v>2279</v>
      </c>
      <c r="T30" t="s">
        <v>2280</v>
      </c>
      <c r="U30" t="s">
        <v>137</v>
      </c>
    </row>
    <row r="31" spans="1:21" ht="15" customHeight="1">
      <c r="A31" s="50" t="s">
        <v>72</v>
      </c>
      <c r="B31" s="19" t="s">
        <v>2281</v>
      </c>
      <c r="C31" s="16">
        <v>98</v>
      </c>
      <c r="D31" s="84">
        <v>98</v>
      </c>
      <c r="E31" t="str">
        <f>VLOOKUP($D31,'ESTRUCTURA P&amp;B - LP'!$A$1:$F$31,5,0)</f>
        <v>INACTIVO</v>
      </c>
      <c r="F31" t="str">
        <f>VLOOKUP($D31,'ESTRUCTURA P&amp;B - LP'!$A$1:$F$31,6,0)</f>
        <v>INACTIVO</v>
      </c>
      <c r="G31" t="s">
        <v>47</v>
      </c>
      <c r="H31" t="str">
        <f>VLOOKUP(Tabla3[[#This Row],[NUEVA RUTA]],Tabla1[#All],2,0)</f>
        <v>INACTIVO</v>
      </c>
      <c r="I31" t="str">
        <f>VLOOKUP($A31,Clientes!$A$1:$C$1999,3,0)</f>
        <v>70 EL PATIO</v>
      </c>
      <c r="J31" s="16">
        <v>0</v>
      </c>
      <c r="K31" s="16" t="str">
        <f>VLOOKUP($J31,'ESTRUCTURA P&amp;B - LP'!$A$1:$F$40,5,0)</f>
        <v>INACTIVO</v>
      </c>
      <c r="L31" s="16">
        <f>IFERROR(VLOOKUP($J31,'[2]POTENCIAL X ZONA'!$B$4:$G$21,6,0),0)</f>
        <v>0</v>
      </c>
      <c r="M31" s="16" t="str">
        <f>IFERROR(VLOOKUP($A31,'Convenio Clientes'!$D:$F,3,0),"SN CNV")</f>
        <v>01</v>
      </c>
      <c r="N31" s="16" t="s">
        <v>2231</v>
      </c>
      <c r="O31" s="16">
        <v>0</v>
      </c>
      <c r="P31" t="s">
        <v>163</v>
      </c>
      <c r="Q31" t="s">
        <v>2228</v>
      </c>
      <c r="R31" t="str">
        <f>VLOOKUP($N31,Tabla2[#All],3,0)</f>
        <v>CADENAS - SUPERMERCADOS</v>
      </c>
      <c r="S31" t="s">
        <v>2282</v>
      </c>
      <c r="T31" t="s">
        <v>2283</v>
      </c>
      <c r="U31" t="s">
        <v>1587</v>
      </c>
    </row>
    <row r="32" spans="1:21" ht="15" customHeight="1">
      <c r="A32" s="56" t="s">
        <v>2193</v>
      </c>
      <c r="B32" s="57" t="s">
        <v>2194</v>
      </c>
      <c r="C32" s="86">
        <v>57</v>
      </c>
      <c r="D32" s="87">
        <v>10</v>
      </c>
      <c r="E32" s="58" t="str">
        <f>VLOOKUP($D32,'ESTRUCTURA P&amp;B - LP'!$A$1:$F$31,5,0)</f>
        <v>MILAGROS FERNANDEZ 10</v>
      </c>
      <c r="F32" s="58" t="str">
        <f>VLOOKUP($D32,'ESTRUCTURA P&amp;B - LP'!$A$1:$F$31,6,0)</f>
        <v>MILAGROS FERNANDEZ</v>
      </c>
      <c r="G32" t="s">
        <v>47</v>
      </c>
      <c r="H32" t="str">
        <f>VLOOKUP(Tabla3[[#This Row],[NUEVA RUTA]],Tabla1[#All],2,0)</f>
        <v>CAPITAL</v>
      </c>
      <c r="I32" t="str">
        <f>VLOOKUP($A32,Clientes!$A$1:$C$1999,3,0)</f>
        <v>AUT LA MURALLA</v>
      </c>
      <c r="J32" s="16">
        <v>10</v>
      </c>
      <c r="K32" s="16" t="str">
        <f>VLOOKUP($J32,'ESTRUCTURA P&amp;B - LP'!$A$1:$F$40,5,0)</f>
        <v>MILAGROS FERNANDEZ 10</v>
      </c>
      <c r="L32" s="16" t="str">
        <f>IFERROR(VLOOKUP($J32,'[2]POTENCIAL X ZONA'!$B$4:$G$21,6,0),0)</f>
        <v>B</v>
      </c>
      <c r="M32" s="60" t="str">
        <f>IFERROR(VLOOKUP($A32,'Convenio Clientes'!$D:$F,3,0),"SN CNV")</f>
        <v>22</v>
      </c>
      <c r="N32" s="16" t="s">
        <v>2278</v>
      </c>
      <c r="O32" s="16">
        <v>30</v>
      </c>
      <c r="P32" t="s">
        <v>2239</v>
      </c>
      <c r="Q32" t="s">
        <v>2240</v>
      </c>
      <c r="R32" t="str">
        <f>VLOOKUP($N32,Tabla2[#All],3,0)</f>
        <v>SUPERMERCADOS INDEPENDIENTES</v>
      </c>
      <c r="U32" t="s">
        <v>1587</v>
      </c>
    </row>
    <row r="33" spans="1:21" ht="15" customHeight="1">
      <c r="A33" s="50" t="s">
        <v>75</v>
      </c>
      <c r="B33" s="19" t="s">
        <v>76</v>
      </c>
      <c r="C33" s="16">
        <v>57</v>
      </c>
      <c r="D33" s="84">
        <v>10</v>
      </c>
      <c r="E33" t="str">
        <f>VLOOKUP($D33,'ESTRUCTURA P&amp;B - LP'!$A$1:$F$31,5,0)</f>
        <v>MILAGROS FERNANDEZ 10</v>
      </c>
      <c r="F33" t="str">
        <f>VLOOKUP($D33,'ESTRUCTURA P&amp;B - LP'!$A$1:$F$31,6,0)</f>
        <v>MILAGROS FERNANDEZ</v>
      </c>
      <c r="G33" t="s">
        <v>47</v>
      </c>
      <c r="H33" t="str">
        <f>VLOOKUP(Tabla3[[#This Row],[NUEVA RUTA]],Tabla1[#All],2,0)</f>
        <v>CAPITAL</v>
      </c>
      <c r="I33" t="str">
        <f>VLOOKUP($A33,Clientes!$A$1:$C$1999,3,0)</f>
        <v>AUT LA MURALLA</v>
      </c>
      <c r="J33" s="16">
        <v>10</v>
      </c>
      <c r="K33" s="16" t="str">
        <f>VLOOKUP($J33,'ESTRUCTURA P&amp;B - LP'!$A$1:$F$40,5,0)</f>
        <v>MILAGROS FERNANDEZ 10</v>
      </c>
      <c r="L33" s="16" t="str">
        <f>IFERROR(VLOOKUP($J33,'[2]POTENCIAL X ZONA'!$B$4:$G$21,6,0),0)</f>
        <v>B</v>
      </c>
      <c r="M33" s="60" t="str">
        <f>IFERROR(VLOOKUP($A33,'Convenio Clientes'!$D:$F,3,0),"SN CNV")</f>
        <v>22</v>
      </c>
      <c r="N33" s="16" t="s">
        <v>2278</v>
      </c>
      <c r="O33" s="16">
        <v>30</v>
      </c>
      <c r="P33" t="s">
        <v>2239</v>
      </c>
      <c r="Q33" t="s">
        <v>2240</v>
      </c>
      <c r="R33" t="str">
        <f>VLOOKUP($N33,Tabla2[#All],3,0)</f>
        <v>SUPERMERCADOS INDEPENDIENTES</v>
      </c>
      <c r="S33" t="s">
        <v>2284</v>
      </c>
      <c r="T33" t="s">
        <v>2285</v>
      </c>
      <c r="U33" t="s">
        <v>1587</v>
      </c>
    </row>
    <row r="34" spans="1:21" ht="15" customHeight="1">
      <c r="A34" s="50" t="s">
        <v>78</v>
      </c>
      <c r="B34" s="19" t="s">
        <v>79</v>
      </c>
      <c r="C34" s="16">
        <v>98</v>
      </c>
      <c r="D34" s="84">
        <v>98</v>
      </c>
      <c r="E34" t="str">
        <f>VLOOKUP($D34,'ESTRUCTURA P&amp;B - LP'!$A$1:$F$31,5,0)</f>
        <v>INACTIVO</v>
      </c>
      <c r="F34" t="str">
        <f>VLOOKUP($D34,'ESTRUCTURA P&amp;B - LP'!$A$1:$F$31,6,0)</f>
        <v>INACTIVO</v>
      </c>
      <c r="G34" t="s">
        <v>47</v>
      </c>
      <c r="H34" t="str">
        <f>VLOOKUP(Tabla3[[#This Row],[NUEVA RUTA]],Tabla1[#All],2,0)</f>
        <v>INACTIVO</v>
      </c>
      <c r="I34" t="str">
        <f>VLOOKUP($A34,Clientes!$A$1:$C$1999,3,0)</f>
        <v>AUTOMERCADO LUZ</v>
      </c>
      <c r="J34" s="16">
        <v>95</v>
      </c>
      <c r="K34" s="16" t="str">
        <f>VLOOKUP($J34,'ESTRUCTURA P&amp;B - LP'!$A$1:$F$40,5,0)</f>
        <v>EVENTUALES</v>
      </c>
      <c r="L34" s="16">
        <f>IFERROR(VLOOKUP($J34,'[2]POTENCIAL X ZONA'!$B$4:$G$21,6,0),0)</f>
        <v>0</v>
      </c>
      <c r="M34" s="16" t="str">
        <f>IFERROR(VLOOKUP($A34,'Convenio Clientes'!$D:$F,3,0),"SN CNV")</f>
        <v>21</v>
      </c>
      <c r="N34" s="16" t="s">
        <v>2231</v>
      </c>
      <c r="O34" s="16">
        <v>45</v>
      </c>
      <c r="P34" t="s">
        <v>163</v>
      </c>
      <c r="Q34" t="s">
        <v>2228</v>
      </c>
      <c r="R34" t="str">
        <f>VLOOKUP($N34,Tabla2[#All],3,0)</f>
        <v>CADENAS - SUPERMERCADOS</v>
      </c>
      <c r="S34" t="s">
        <v>2286</v>
      </c>
      <c r="T34" t="s">
        <v>2287</v>
      </c>
      <c r="U34" t="s">
        <v>1587</v>
      </c>
    </row>
    <row r="35" spans="1:21" ht="15" customHeight="1">
      <c r="A35" s="50" t="s">
        <v>81</v>
      </c>
      <c r="B35" s="19" t="s">
        <v>82</v>
      </c>
      <c r="C35" s="16">
        <v>98</v>
      </c>
      <c r="D35" s="84">
        <v>98</v>
      </c>
      <c r="E35" t="str">
        <f>VLOOKUP($D35,'ESTRUCTURA P&amp;B - LP'!$A$1:$F$31,5,0)</f>
        <v>INACTIVO</v>
      </c>
      <c r="F35" t="str">
        <f>VLOOKUP($D35,'ESTRUCTURA P&amp;B - LP'!$A$1:$F$31,6,0)</f>
        <v>INACTIVO</v>
      </c>
      <c r="G35" t="s">
        <v>47</v>
      </c>
      <c r="H35" t="str">
        <f>VLOOKUP(Tabla3[[#This Row],[NUEVA RUTA]],Tabla1[#All],2,0)</f>
        <v>INACTIVO</v>
      </c>
      <c r="I35" t="str">
        <f>VLOOKUP($A35,Clientes!$A$1:$C$1999,3,0)</f>
        <v>AUT SAN LORENZO</v>
      </c>
      <c r="J35" s="16">
        <v>57</v>
      </c>
      <c r="K35" s="16" t="str">
        <f>VLOOKUP($J35,'ESTRUCTURA P&amp;B - LP'!$A$1:$F$40,5,0)</f>
        <v>CARLOS ZURITA</v>
      </c>
      <c r="L35" s="16">
        <f>IFERROR(VLOOKUP($J35,'[2]POTENCIAL X ZONA'!$B$4:$G$21,6,0),0)</f>
        <v>0</v>
      </c>
      <c r="M35" s="16" t="str">
        <f>IFERROR(VLOOKUP($A35,'Convenio Clientes'!$D:$F,3,0),"SN CNV")</f>
        <v>01</v>
      </c>
      <c r="N35" s="16" t="s">
        <v>2278</v>
      </c>
      <c r="O35" s="16">
        <v>7</v>
      </c>
      <c r="P35" t="s">
        <v>163</v>
      </c>
      <c r="Q35" t="s">
        <v>2228</v>
      </c>
      <c r="R35" t="str">
        <f>VLOOKUP($N35,Tabla2[#All],3,0)</f>
        <v>SUPERMERCADOS INDEPENDIENTES</v>
      </c>
      <c r="S35" t="s">
        <v>2288</v>
      </c>
      <c r="T35" t="s">
        <v>2289</v>
      </c>
      <c r="U35" t="s">
        <v>1587</v>
      </c>
    </row>
    <row r="36" spans="1:21" ht="15" customHeight="1">
      <c r="A36" s="50" t="s">
        <v>83</v>
      </c>
      <c r="B36" s="19" t="s">
        <v>84</v>
      </c>
      <c r="C36" s="16">
        <v>98</v>
      </c>
      <c r="D36" s="84">
        <v>98</v>
      </c>
      <c r="E36" t="str">
        <f>VLOOKUP($D36,'ESTRUCTURA P&amp;B - LP'!$A$1:$F$31,5,0)</f>
        <v>INACTIVO</v>
      </c>
      <c r="F36" t="str">
        <f>VLOOKUP($D36,'ESTRUCTURA P&amp;B - LP'!$A$1:$F$31,6,0)</f>
        <v>INACTIVO</v>
      </c>
      <c r="G36" t="s">
        <v>47</v>
      </c>
      <c r="H36" t="str">
        <f>VLOOKUP(Tabla3[[#This Row],[NUEVA RUTA]],Tabla1[#All],2,0)</f>
        <v>INACTIVO</v>
      </c>
      <c r="I36" t="str">
        <f>VLOOKUP($A36,Clientes!$A$1:$C$1999,3,0)</f>
        <v>STA ROSA LIMA</v>
      </c>
      <c r="J36" s="16">
        <v>57</v>
      </c>
      <c r="K36" s="16" t="str">
        <f>VLOOKUP($J36,'ESTRUCTURA P&amp;B - LP'!$A$1:$F$40,5,0)</f>
        <v>CARLOS ZURITA</v>
      </c>
      <c r="L36" s="16">
        <f>IFERROR(VLOOKUP($J36,'[2]POTENCIAL X ZONA'!$B$4:$G$21,6,0),0)</f>
        <v>0</v>
      </c>
      <c r="M36" s="16" t="str">
        <f>IFERROR(VLOOKUP($A36,'Convenio Clientes'!$D:$F,3,0),"SN CNV")</f>
        <v>01</v>
      </c>
      <c r="N36" s="16" t="s">
        <v>2278</v>
      </c>
      <c r="O36" s="16">
        <v>7</v>
      </c>
      <c r="P36" t="s">
        <v>163</v>
      </c>
      <c r="Q36" t="s">
        <v>2228</v>
      </c>
      <c r="R36" t="str">
        <f>VLOOKUP($N36,Tabla2[#All],3,0)</f>
        <v>SUPERMERCADOS INDEPENDIENTES</v>
      </c>
      <c r="S36" t="s">
        <v>2290</v>
      </c>
      <c r="T36" t="s">
        <v>2291</v>
      </c>
      <c r="U36" t="s">
        <v>1587</v>
      </c>
    </row>
    <row r="37" spans="1:21" ht="15" customHeight="1">
      <c r="A37" s="50" t="s">
        <v>88</v>
      </c>
      <c r="B37" s="19" t="s">
        <v>89</v>
      </c>
      <c r="C37" s="16">
        <v>50</v>
      </c>
      <c r="D37" s="84">
        <v>10</v>
      </c>
      <c r="E37" t="str">
        <f>VLOOKUP($D37,'ESTRUCTURA P&amp;B - LP'!$A$1:$F$31,5,0)</f>
        <v>MILAGROS FERNANDEZ 10</v>
      </c>
      <c r="F37" t="str">
        <f>VLOOKUP($D37,'ESTRUCTURA P&amp;B - LP'!$A$1:$F$31,6,0)</f>
        <v>MILAGROS FERNANDEZ</v>
      </c>
      <c r="G37" t="s">
        <v>47</v>
      </c>
      <c r="H37" t="str">
        <f>VLOOKUP(Tabla3[[#This Row],[NUEVA RUTA]],Tabla1[#All],2,0)</f>
        <v>CAPITAL</v>
      </c>
      <c r="I37" t="str">
        <f>VLOOKUP($A37,Clientes!$A$1:$C$1999,3,0)</f>
        <v>66 FRESC.MARKET</v>
      </c>
      <c r="J37" s="16">
        <v>10</v>
      </c>
      <c r="K37" s="16" t="str">
        <f>VLOOKUP($J37,'ESTRUCTURA P&amp;B - LP'!$A$1:$F$40,5,0)</f>
        <v>MILAGROS FERNANDEZ 10</v>
      </c>
      <c r="L37" s="16" t="str">
        <f>IFERROR(VLOOKUP($J37,'[2]POTENCIAL X ZONA'!$B$4:$G$21,6,0),0)</f>
        <v>B</v>
      </c>
      <c r="M37" s="60" t="str">
        <f>IFERROR(VLOOKUP($A37,'Convenio Clientes'!$D:$F,3,0),"SN CNV")</f>
        <v>22</v>
      </c>
      <c r="N37" s="16" t="s">
        <v>2278</v>
      </c>
      <c r="O37" s="16">
        <v>30</v>
      </c>
      <c r="P37" t="s">
        <v>2239</v>
      </c>
      <c r="Q37" t="s">
        <v>2240</v>
      </c>
      <c r="R37" t="str">
        <f>VLOOKUP($N37,Tabla2[#All],3,0)</f>
        <v>SUPERMERCADOS INDEPENDIENTES</v>
      </c>
      <c r="S37" t="s">
        <v>2292</v>
      </c>
      <c r="T37" t="s">
        <v>2293</v>
      </c>
      <c r="U37" t="s">
        <v>3860</v>
      </c>
    </row>
    <row r="38" spans="1:21" ht="15" customHeight="1">
      <c r="A38" s="50" t="s">
        <v>91</v>
      </c>
      <c r="B38" s="19" t="s">
        <v>92</v>
      </c>
      <c r="C38" s="16">
        <v>98</v>
      </c>
      <c r="D38" s="84">
        <v>98</v>
      </c>
      <c r="E38" t="str">
        <f>VLOOKUP($D38,'ESTRUCTURA P&amp;B - LP'!$A$1:$F$31,5,0)</f>
        <v>INACTIVO</v>
      </c>
      <c r="F38" t="str">
        <f>VLOOKUP($D38,'ESTRUCTURA P&amp;B - LP'!$A$1:$F$31,6,0)</f>
        <v>INACTIVO</v>
      </c>
      <c r="G38" t="s">
        <v>47</v>
      </c>
      <c r="H38" t="str">
        <f>VLOOKUP(Tabla3[[#This Row],[NUEVA RUTA]],Tabla1[#All],2,0)</f>
        <v>INACTIVO</v>
      </c>
      <c r="I38" t="str">
        <f>VLOOKUP($A38,Clientes!$A$1:$C$1999,3,0)</f>
        <v>AUT KLASSE</v>
      </c>
      <c r="J38" s="16">
        <v>0</v>
      </c>
      <c r="K38" s="16" t="str">
        <f>VLOOKUP($J38,'ESTRUCTURA P&amp;B - LP'!$A$1:$F$40,5,0)</f>
        <v>INACTIVO</v>
      </c>
      <c r="L38" s="16">
        <f>IFERROR(VLOOKUP($J38,'[2]POTENCIAL X ZONA'!$B$4:$G$21,6,0),0)</f>
        <v>0</v>
      </c>
      <c r="M38" s="16" t="str">
        <f>IFERROR(VLOOKUP($A38,'Convenio Clientes'!$D:$F,3,0),"SN CNV")</f>
        <v>01</v>
      </c>
      <c r="N38" s="16" t="s">
        <v>2278</v>
      </c>
      <c r="O38" s="16">
        <v>0</v>
      </c>
      <c r="P38" t="s">
        <v>163</v>
      </c>
      <c r="Q38" t="s">
        <v>2228</v>
      </c>
      <c r="R38" t="str">
        <f>VLOOKUP($N38,Tabla2[#All],3,0)</f>
        <v>SUPERMERCADOS INDEPENDIENTES</v>
      </c>
      <c r="S38" t="s">
        <v>2294</v>
      </c>
      <c r="T38" t="s">
        <v>2295</v>
      </c>
      <c r="U38" t="s">
        <v>1587</v>
      </c>
    </row>
    <row r="39" spans="1:21" ht="15" customHeight="1">
      <c r="A39" s="50" t="s">
        <v>93</v>
      </c>
      <c r="B39" s="19" t="s">
        <v>94</v>
      </c>
      <c r="C39" s="16">
        <v>58</v>
      </c>
      <c r="D39" s="84">
        <v>10</v>
      </c>
      <c r="E39" t="str">
        <f>VLOOKUP($D39,'ESTRUCTURA P&amp;B - LP'!$A$1:$F$31,5,0)</f>
        <v>MILAGROS FERNANDEZ 10</v>
      </c>
      <c r="F39" t="str">
        <f>VLOOKUP($D39,'ESTRUCTURA P&amp;B - LP'!$A$1:$F$31,6,0)</f>
        <v>MILAGROS FERNANDEZ</v>
      </c>
      <c r="G39" t="s">
        <v>47</v>
      </c>
      <c r="H39" t="str">
        <f>VLOOKUP(Tabla3[[#This Row],[NUEVA RUTA]],Tabla1[#All],2,0)</f>
        <v>CAPITAL</v>
      </c>
      <c r="I39" t="str">
        <f>VLOOKUP($A39,Clientes!$A$1:$C$1999,3,0)</f>
        <v>42 PLAZA</v>
      </c>
      <c r="J39" s="16">
        <v>10</v>
      </c>
      <c r="K39" s="16" t="str">
        <f>VLOOKUP($J39,'ESTRUCTURA P&amp;B - LP'!$A$1:$F$40,5,0)</f>
        <v>MILAGROS FERNANDEZ 10</v>
      </c>
      <c r="L39" s="16" t="str">
        <f>IFERROR(VLOOKUP($J39,'[2]POTENCIAL X ZONA'!$B$4:$G$21,6,0),0)</f>
        <v>B</v>
      </c>
      <c r="M39" s="60" t="str">
        <f>IFERROR(VLOOKUP($A39,'Convenio Clientes'!$D:$F,3,0),"SN CNV")</f>
        <v>22</v>
      </c>
      <c r="N39" s="16" t="s">
        <v>2231</v>
      </c>
      <c r="O39" s="16">
        <v>60</v>
      </c>
      <c r="P39" s="216" t="s">
        <v>2235</v>
      </c>
      <c r="Q39" t="s">
        <v>2240</v>
      </c>
      <c r="R39" t="str">
        <f>VLOOKUP($N39,Tabla2[#All],3,0)</f>
        <v>CADENAS - SUPERMERCADOS</v>
      </c>
      <c r="S39" t="s">
        <v>2296</v>
      </c>
      <c r="T39" t="s">
        <v>2297</v>
      </c>
      <c r="U39" t="s">
        <v>1587</v>
      </c>
    </row>
    <row r="40" spans="1:21" ht="15" customHeight="1">
      <c r="A40" s="50" t="s">
        <v>96</v>
      </c>
      <c r="B40" s="19" t="s">
        <v>97</v>
      </c>
      <c r="C40" s="16">
        <v>98</v>
      </c>
      <c r="D40" s="84">
        <v>98</v>
      </c>
      <c r="E40" t="str">
        <f>VLOOKUP($D40,'ESTRUCTURA P&amp;B - LP'!$A$1:$F$31,5,0)</f>
        <v>INACTIVO</v>
      </c>
      <c r="F40" t="str">
        <f>VLOOKUP($D40,'ESTRUCTURA P&amp;B - LP'!$A$1:$F$31,6,0)</f>
        <v>INACTIVO</v>
      </c>
      <c r="G40" t="s">
        <v>102</v>
      </c>
      <c r="H40" t="str">
        <f>VLOOKUP(Tabla3[[#This Row],[NUEVA RUTA]],Tabla1[#All],2,0)</f>
        <v>INACTIVO</v>
      </c>
      <c r="I40" t="str">
        <f>VLOOKUP($A40,Clientes!$A$1:$C$1999,3,0)</f>
        <v>AUTOM SUPER REY</v>
      </c>
      <c r="J40" s="16">
        <v>12</v>
      </c>
      <c r="K40" s="16" t="str">
        <f>VLOOKUP($J40,'ESTRUCTURA P&amp;B - LP'!$A$1:$F$40,5,0)</f>
        <v>JUAN LEÓN 12</v>
      </c>
      <c r="L40" s="16" t="str">
        <f>IFERROR(VLOOKUP($J40,'[2]POTENCIAL X ZONA'!$B$4:$G$21,6,0),0)</f>
        <v>P</v>
      </c>
      <c r="M40" s="16" t="str">
        <f>IFERROR(VLOOKUP($A40,'Convenio Clientes'!$D:$F,3,0),"SN CNV")</f>
        <v>01</v>
      </c>
      <c r="N40" s="16" t="s">
        <v>2278</v>
      </c>
      <c r="O40" s="16">
        <v>15</v>
      </c>
      <c r="P40" t="s">
        <v>163</v>
      </c>
      <c r="Q40" t="s">
        <v>2228</v>
      </c>
      <c r="R40" t="str">
        <f>VLOOKUP($N40,Tabla2[#All],3,0)</f>
        <v>SUPERMERCADOS INDEPENDIENTES</v>
      </c>
      <c r="S40" t="s">
        <v>2298</v>
      </c>
      <c r="T40" t="s">
        <v>2299</v>
      </c>
      <c r="U40" t="s">
        <v>51</v>
      </c>
    </row>
    <row r="41" spans="1:21" ht="15" customHeight="1">
      <c r="A41" s="50" t="s">
        <v>98</v>
      </c>
      <c r="B41" s="19" t="s">
        <v>99</v>
      </c>
      <c r="C41" s="16">
        <v>98</v>
      </c>
      <c r="D41" s="84">
        <v>98</v>
      </c>
      <c r="E41" t="str">
        <f>VLOOKUP($D41,'ESTRUCTURA P&amp;B - LP'!$A$1:$F$31,5,0)</f>
        <v>INACTIVO</v>
      </c>
      <c r="F41" t="str">
        <f>VLOOKUP($D41,'ESTRUCTURA P&amp;B - LP'!$A$1:$F$31,6,0)</f>
        <v>INACTIVO</v>
      </c>
      <c r="G41" t="s">
        <v>13</v>
      </c>
      <c r="H41" t="str">
        <f>VLOOKUP(Tabla3[[#This Row],[NUEVA RUTA]],Tabla1[#All],2,0)</f>
        <v>INACTIVO</v>
      </c>
      <c r="I41" t="str">
        <f>VLOOKUP($A41,Clientes!$A$1:$C$1999,3,0)</f>
        <v>AUTOM SUPER REY</v>
      </c>
      <c r="J41" s="16">
        <v>12</v>
      </c>
      <c r="K41" s="16" t="str">
        <f>VLOOKUP($J41,'ESTRUCTURA P&amp;B - LP'!$A$1:$F$40,5,0)</f>
        <v>JUAN LEÓN 12</v>
      </c>
      <c r="L41" s="16" t="str">
        <f>IFERROR(VLOOKUP($J41,'[2]POTENCIAL X ZONA'!$B$4:$G$21,6,0),0)</f>
        <v>P</v>
      </c>
      <c r="M41" s="16" t="str">
        <f>IFERROR(VLOOKUP($A41,'Convenio Clientes'!$D:$F,3,0),"SN CNV")</f>
        <v>01</v>
      </c>
      <c r="N41" s="16" t="s">
        <v>2278</v>
      </c>
      <c r="O41" s="16">
        <v>0</v>
      </c>
      <c r="P41" t="s">
        <v>163</v>
      </c>
      <c r="Q41" t="s">
        <v>2228</v>
      </c>
      <c r="R41" t="str">
        <f>VLOOKUP($N41,Tabla2[#All],3,0)</f>
        <v>SUPERMERCADOS INDEPENDIENTES</v>
      </c>
      <c r="S41" t="s">
        <v>2300</v>
      </c>
      <c r="T41" t="s">
        <v>2301</v>
      </c>
      <c r="U41" t="s">
        <v>1652</v>
      </c>
    </row>
    <row r="42" spans="1:21" ht="15" customHeight="1">
      <c r="A42" s="50" t="s">
        <v>100</v>
      </c>
      <c r="B42" s="19" t="s">
        <v>101</v>
      </c>
      <c r="C42" s="16">
        <v>98</v>
      </c>
      <c r="D42" s="84">
        <v>98</v>
      </c>
      <c r="E42" t="str">
        <f>VLOOKUP($D42,'ESTRUCTURA P&amp;B - LP'!$A$1:$F$31,5,0)</f>
        <v>INACTIVO</v>
      </c>
      <c r="F42" t="str">
        <f>VLOOKUP($D42,'ESTRUCTURA P&amp;B - LP'!$A$1:$F$31,6,0)</f>
        <v>INACTIVO</v>
      </c>
      <c r="G42" t="s">
        <v>102</v>
      </c>
      <c r="H42" t="str">
        <f>VLOOKUP(Tabla3[[#This Row],[NUEVA RUTA]],Tabla1[#All],2,0)</f>
        <v>INACTIVO</v>
      </c>
      <c r="I42" t="str">
        <f>VLOOKUP($A42,Clientes!$A$1:$C$1999,3,0)</f>
        <v>65 LOCATEL</v>
      </c>
      <c r="J42" s="16">
        <v>0</v>
      </c>
      <c r="K42" s="16" t="str">
        <f>VLOOKUP($J42,'ESTRUCTURA P&amp;B - LP'!$A$1:$F$40,5,0)</f>
        <v>INACTIVO</v>
      </c>
      <c r="L42" s="16">
        <f>IFERROR(VLOOKUP($J42,'[2]POTENCIAL X ZONA'!$B$4:$G$21,6,0),0)</f>
        <v>0</v>
      </c>
      <c r="M42" s="16" t="str">
        <f>IFERROR(VLOOKUP($A42,'Convenio Clientes'!$D:$F,3,0),"SN CNV")</f>
        <v>01</v>
      </c>
      <c r="N42" s="16" t="s">
        <v>2253</v>
      </c>
      <c r="O42" s="16">
        <v>0</v>
      </c>
      <c r="P42" t="s">
        <v>163</v>
      </c>
      <c r="Q42" t="s">
        <v>2228</v>
      </c>
      <c r="R42" t="str">
        <f>VLOOKUP($N42,Tabla2[#All],3,0)</f>
        <v>CADENAS - FARMACIAS</v>
      </c>
      <c r="S42" t="s">
        <v>2302</v>
      </c>
      <c r="T42" t="s">
        <v>2303</v>
      </c>
      <c r="U42" t="s">
        <v>51</v>
      </c>
    </row>
    <row r="43" spans="1:21" ht="15" customHeight="1">
      <c r="A43" s="50" t="s">
        <v>103</v>
      </c>
      <c r="B43" s="19" t="s">
        <v>104</v>
      </c>
      <c r="C43" s="16">
        <v>98</v>
      </c>
      <c r="D43" s="84">
        <f>+C43</f>
        <v>98</v>
      </c>
      <c r="E43" t="str">
        <f>VLOOKUP($D43,'ESTRUCTURA P&amp;B - LP'!$A$1:$F$31,5,0)</f>
        <v>INACTIVO</v>
      </c>
      <c r="F43" t="str">
        <f>VLOOKUP($D43,'ESTRUCTURA P&amp;B - LP'!$A$1:$F$31,6,0)</f>
        <v>INACTIVO</v>
      </c>
      <c r="G43" t="s">
        <v>47</v>
      </c>
      <c r="H43" t="str">
        <f>VLOOKUP(Tabla3[[#This Row],[NUEVA RUTA]],Tabla1[#All],2,0)</f>
        <v>INACTIVO</v>
      </c>
      <c r="I43" t="str">
        <f>VLOOKUP($A43,Clientes!$A$1:$C$1999,3,0)</f>
        <v>AVILA PINTURA</v>
      </c>
      <c r="J43" s="16">
        <v>95</v>
      </c>
      <c r="K43" s="16" t="str">
        <f>VLOOKUP($J43,'ESTRUCTURA P&amp;B - LP'!$A$1:$F$40,5,0)</f>
        <v>EVENTUALES</v>
      </c>
      <c r="L43" s="16">
        <f>IFERROR(VLOOKUP($J43,'[2]POTENCIAL X ZONA'!$B$4:$G$21,6,0),0)</f>
        <v>0</v>
      </c>
      <c r="M43" s="60" t="str">
        <f>IFERROR(VLOOKUP($A43,'Convenio Clientes'!$D:$F,3,0),"SN CNV")</f>
        <v>21</v>
      </c>
      <c r="N43" s="16" t="s">
        <v>2234</v>
      </c>
      <c r="O43" s="16">
        <v>0</v>
      </c>
      <c r="P43" t="s">
        <v>2235</v>
      </c>
      <c r="Q43" t="s">
        <v>2236</v>
      </c>
      <c r="R43" t="str">
        <f>VLOOKUP($N43,Tabla2[#All],3,0)</f>
        <v>INSTITUCIONAL</v>
      </c>
      <c r="S43" t="s">
        <v>2304</v>
      </c>
      <c r="T43" t="s">
        <v>2305</v>
      </c>
      <c r="U43" t="s">
        <v>1587</v>
      </c>
    </row>
    <row r="44" spans="1:21" ht="15" customHeight="1">
      <c r="A44" s="50" t="s">
        <v>1756</v>
      </c>
      <c r="B44" s="19" t="s">
        <v>1757</v>
      </c>
      <c r="C44" s="16">
        <v>10</v>
      </c>
      <c r="D44" s="16">
        <v>10</v>
      </c>
      <c r="E44" t="str">
        <f>VLOOKUP($D44,'ESTRUCTURA P&amp;B - LP'!$A$1:$F$31,5,0)</f>
        <v>MILAGROS FERNANDEZ 10</v>
      </c>
      <c r="F44" t="str">
        <f>VLOOKUP($D44,'ESTRUCTURA P&amp;B - LP'!$A$1:$F$31,6,0)</f>
        <v>MILAGROS FERNANDEZ</v>
      </c>
      <c r="G44" t="s">
        <v>1758</v>
      </c>
      <c r="H44" t="str">
        <f>VLOOKUP(Tabla3[[#This Row],[NUEVA RUTA]],Tabla1[#All],2,0)</f>
        <v>CAPITAL</v>
      </c>
      <c r="I44" t="str">
        <f>VLOOKUP($A44,Clientes!$A$1:$C$1999,3,0)</f>
        <v>BAHIA SUPERMARK</v>
      </c>
      <c r="J44" s="16">
        <f>+D44</f>
        <v>10</v>
      </c>
      <c r="K44" s="16" t="str">
        <f>VLOOKUP($J44,'ESTRUCTURA P&amp;B - LP'!$A$1:$F$40,5,0)</f>
        <v>MILAGROS FERNANDEZ 10</v>
      </c>
      <c r="L44" s="16" t="str">
        <f>IFERROR(VLOOKUP($J44,'[2]POTENCIAL X ZONA'!$B$4:$G$21,6,0),0)</f>
        <v>B</v>
      </c>
      <c r="M44" s="16" t="str">
        <f>IFERROR(VLOOKUP($A44,'Convenio Clientes'!$D:$F,3,0),"SN CNV")</f>
        <v>21</v>
      </c>
      <c r="N44" s="60" t="s">
        <v>2231</v>
      </c>
      <c r="O44" s="16">
        <v>21</v>
      </c>
      <c r="P44" s="95" t="s">
        <v>163</v>
      </c>
      <c r="Q44" t="s">
        <v>2228</v>
      </c>
      <c r="R44" t="str">
        <f>VLOOKUP($N44,Tabla2[#All],3,0)</f>
        <v>CADENAS - SUPERMERCADOS</v>
      </c>
      <c r="S44" t="s">
        <v>2306</v>
      </c>
      <c r="T44" t="s">
        <v>2307</v>
      </c>
      <c r="U44" t="s">
        <v>1758</v>
      </c>
    </row>
    <row r="45" spans="1:21" ht="15" customHeight="1">
      <c r="A45" s="50" t="s">
        <v>107</v>
      </c>
      <c r="B45" s="19" t="s">
        <v>108</v>
      </c>
      <c r="C45" s="16">
        <v>98</v>
      </c>
      <c r="D45" s="84">
        <f>Tabla3[[#This Row],[ID ASESOR ANTERIOR]]</f>
        <v>98</v>
      </c>
      <c r="E45" t="str">
        <f>VLOOKUP($D45,'ESTRUCTURA P&amp;B - LP'!$A$1:$F$31,5,0)</f>
        <v>INACTIVO</v>
      </c>
      <c r="F45" t="str">
        <f>VLOOKUP($D45,'ESTRUCTURA P&amp;B - LP'!$A$1:$F$31,6,0)</f>
        <v>INACTIVO</v>
      </c>
      <c r="G45" t="s">
        <v>55</v>
      </c>
      <c r="H45" t="str">
        <f>VLOOKUP(Tabla3[[#This Row],[NUEVA RUTA]],Tabla1[#All],2,0)</f>
        <v>INACTIVO</v>
      </c>
      <c r="I45" t="str">
        <f>VLOOKUP($A45,Clientes!$A$1:$C$1999,3,0)</f>
        <v>BCO CTRAL VZLA</v>
      </c>
      <c r="J45" s="16">
        <v>10</v>
      </c>
      <c r="K45" s="16" t="str">
        <f>VLOOKUP($J45,'ESTRUCTURA P&amp;B - LP'!$A$1:$F$40,5,0)</f>
        <v>MILAGROS FERNANDEZ 10</v>
      </c>
      <c r="L45" s="16" t="str">
        <f>IFERROR(VLOOKUP($J45,'[2]POTENCIAL X ZONA'!$B$4:$G$21,6,0),0)</f>
        <v>B</v>
      </c>
      <c r="M45" s="16" t="str">
        <f>IFERROR(VLOOKUP($A45,'Convenio Clientes'!$D:$F,3,0),"SN CNV")</f>
        <v>01</v>
      </c>
      <c r="N45" s="16" t="s">
        <v>2234</v>
      </c>
      <c r="O45" s="16">
        <v>0</v>
      </c>
      <c r="P45" t="s">
        <v>163</v>
      </c>
      <c r="Q45" t="s">
        <v>2228</v>
      </c>
      <c r="R45" t="str">
        <f>VLOOKUP($N45,Tabla2[#All],3,0)</f>
        <v>INSTITUCIONAL</v>
      </c>
      <c r="S45" t="s">
        <v>2308</v>
      </c>
      <c r="T45" t="s">
        <v>2309</v>
      </c>
      <c r="U45" t="s">
        <v>1587</v>
      </c>
    </row>
    <row r="46" spans="1:21" ht="15" customHeight="1">
      <c r="A46" s="50" t="s">
        <v>111</v>
      </c>
      <c r="B46" s="19" t="s">
        <v>112</v>
      </c>
      <c r="C46" s="16">
        <v>23</v>
      </c>
      <c r="D46" s="84">
        <v>23</v>
      </c>
      <c r="E46" t="str">
        <f>VLOOKUP($D46,'ESTRUCTURA P&amp;B - LP'!$A$1:$F$31,5,0)</f>
        <v>MARTHA VILORIA</v>
      </c>
      <c r="F46" t="str">
        <f>VLOOKUP($D46,'ESTRUCTURA P&amp;B - LP'!$A$1:$F$31,6,0)</f>
        <v>DUBRASKA PÉREZ</v>
      </c>
      <c r="G46" t="s">
        <v>113</v>
      </c>
      <c r="H46" t="str">
        <f>VLOOKUP(Tabla3[[#This Row],[NUEVA RUTA]],Tabla1[#All],2,0)</f>
        <v>CENTRO-OCCIDENTE</v>
      </c>
      <c r="I46" t="str">
        <f>VLOOKUP($A46,Clientes!$A$1:$C$1999,3,0)</f>
        <v>65 LOCATEL</v>
      </c>
      <c r="J46" s="16">
        <v>23</v>
      </c>
      <c r="K46" s="16" t="str">
        <f>VLOOKUP($J46,'ESTRUCTURA P&amp;B - LP'!$A$1:$F$40,5,0)</f>
        <v>MARTHA VILORIA</v>
      </c>
      <c r="L46" s="16" t="str">
        <f>IFERROR(VLOOKUP($J46,'[2]POTENCIAL X ZONA'!$B$4:$G$21,6,0),0)</f>
        <v>S</v>
      </c>
      <c r="M46" s="16" t="str">
        <f>IFERROR(VLOOKUP($A46,'Convenio Clientes'!$D:$F,3,0),"SN CNV")</f>
        <v>21</v>
      </c>
      <c r="N46" s="16" t="s">
        <v>2253</v>
      </c>
      <c r="O46" s="16">
        <v>15</v>
      </c>
      <c r="P46" s="259" t="s">
        <v>2239</v>
      </c>
      <c r="Q46" t="s">
        <v>2240</v>
      </c>
      <c r="R46" t="str">
        <f>VLOOKUP($N46,Tabla2[#All],3,0)</f>
        <v>CADENAS - FARMACIAS</v>
      </c>
      <c r="S46" t="s">
        <v>2310</v>
      </c>
      <c r="T46" t="s">
        <v>2311</v>
      </c>
      <c r="U46" t="s">
        <v>113</v>
      </c>
    </row>
    <row r="47" spans="1:21" ht="15" customHeight="1">
      <c r="A47" s="50" t="s">
        <v>117</v>
      </c>
      <c r="B47" s="19" t="s">
        <v>118</v>
      </c>
      <c r="C47" s="16">
        <v>98</v>
      </c>
      <c r="D47" s="84">
        <v>98</v>
      </c>
      <c r="E47" t="str">
        <f>VLOOKUP($D47,'ESTRUCTURA P&amp;B - LP'!$A$1:$F$31,5,0)</f>
        <v>INACTIVO</v>
      </c>
      <c r="F47" t="str">
        <f>VLOOKUP($D47,'ESTRUCTURA P&amp;B - LP'!$A$1:$F$31,6,0)</f>
        <v>INACTIVO</v>
      </c>
      <c r="G47" t="s">
        <v>13</v>
      </c>
      <c r="H47" t="str">
        <f>VLOOKUP(Tabla3[[#This Row],[NUEVA RUTA]],Tabla1[#All],2,0)</f>
        <v>INACTIVO</v>
      </c>
      <c r="I47" t="str">
        <f>VLOOKUP($A47,Clientes!$A$1:$C$1999,3,0)</f>
        <v>BAZAR AVANZA</v>
      </c>
      <c r="J47" s="16">
        <v>12</v>
      </c>
      <c r="K47" s="16" t="str">
        <f>VLOOKUP($J47,'ESTRUCTURA P&amp;B - LP'!$A$1:$F$40,5,0)</f>
        <v>JUAN LEÓN 12</v>
      </c>
      <c r="L47" s="16" t="str">
        <f>IFERROR(VLOOKUP($J47,'[2]POTENCIAL X ZONA'!$B$4:$G$21,6,0),0)</f>
        <v>P</v>
      </c>
      <c r="M47" s="60" t="str">
        <f>IFERROR(VLOOKUP($A47,'Convenio Clientes'!$D:$F,3,0),"SN CNV")</f>
        <v>21</v>
      </c>
      <c r="N47" s="16" t="s">
        <v>2275</v>
      </c>
      <c r="O47" s="16">
        <v>7</v>
      </c>
      <c r="P47" t="s">
        <v>163</v>
      </c>
      <c r="Q47" t="s">
        <v>2228</v>
      </c>
      <c r="R47" t="str">
        <f>VLOOKUP($N47,Tabla2[#All],3,0)</f>
        <v>MAYORISTAS</v>
      </c>
      <c r="S47" t="s">
        <v>2312</v>
      </c>
      <c r="T47" t="s">
        <v>2313</v>
      </c>
      <c r="U47" t="s">
        <v>1652</v>
      </c>
    </row>
    <row r="48" spans="1:21" ht="15" customHeight="1">
      <c r="A48" s="50" t="s">
        <v>1932</v>
      </c>
      <c r="B48" s="19" t="s">
        <v>1933</v>
      </c>
      <c r="C48" s="16">
        <v>50</v>
      </c>
      <c r="D48" s="84">
        <v>50</v>
      </c>
      <c r="E48" t="str">
        <f>VLOOKUP($D48,'ESTRUCTURA P&amp;B - LP'!$A$1:$F$31,5,0)</f>
        <v>BETSY CASTRO</v>
      </c>
      <c r="F48" t="str">
        <f>VLOOKUP($D48,'ESTRUCTURA P&amp;B - LP'!$A$1:$F$31,6,0)</f>
        <v>MILAGROS FERNANDEZ</v>
      </c>
      <c r="G48" t="s">
        <v>55</v>
      </c>
      <c r="H48" t="str">
        <f>VLOOKUP(Tabla3[[#This Row],[NUEVA RUTA]],Tabla1[#All],2,0)</f>
        <v>CAPITAL</v>
      </c>
      <c r="I48" t="str">
        <f>VLOOKUP($A48,Clientes!$A$1:$C$1999,3,0)</f>
        <v>BIG BANG IMPORT</v>
      </c>
      <c r="J48" s="16">
        <v>50</v>
      </c>
      <c r="K48" s="16" t="str">
        <f>VLOOKUP($J48,'ESTRUCTURA P&amp;B - LP'!$A$1:$F$40,5,0)</f>
        <v>BETSY CASTRO</v>
      </c>
      <c r="L48" s="16" t="str">
        <f>IFERROR(VLOOKUP($J48,'[2]POTENCIAL X ZONA'!$B$4:$G$21,6,0),0)</f>
        <v>B</v>
      </c>
      <c r="M48" s="16" t="str">
        <f>IFERROR(VLOOKUP($A48,'Convenio Clientes'!$D:$F,3,0),"SN CNV")</f>
        <v>20</v>
      </c>
      <c r="N48" s="60" t="s">
        <v>2227</v>
      </c>
      <c r="O48" s="16">
        <v>15</v>
      </c>
      <c r="P48" s="73" t="s">
        <v>163</v>
      </c>
      <c r="Q48" s="73" t="s">
        <v>2228</v>
      </c>
      <c r="R48" t="str">
        <f>VLOOKUP($N48,Tabla2[#All],3,0)</f>
        <v>DISTRIBUIDOR</v>
      </c>
      <c r="S48" t="s">
        <v>3565</v>
      </c>
      <c r="T48" t="s">
        <v>3566</v>
      </c>
      <c r="U48" t="s">
        <v>1587</v>
      </c>
    </row>
    <row r="49" spans="1:22" ht="15" customHeight="1">
      <c r="A49" s="50" t="s">
        <v>124</v>
      </c>
      <c r="B49" s="19" t="s">
        <v>125</v>
      </c>
      <c r="C49" s="16">
        <v>98</v>
      </c>
      <c r="D49" s="84">
        <v>98</v>
      </c>
      <c r="E49" t="str">
        <f>VLOOKUP($D49,'ESTRUCTURA P&amp;B - LP'!$A$1:$F$31,5,0)</f>
        <v>INACTIVO</v>
      </c>
      <c r="F49" t="str">
        <f>VLOOKUP($D49,'ESTRUCTURA P&amp;B - LP'!$A$1:$F$31,6,0)</f>
        <v>INACTIVO</v>
      </c>
      <c r="G49" t="s">
        <v>31</v>
      </c>
      <c r="H49" t="str">
        <f>VLOOKUP(Tabla3[[#This Row],[NUEVA RUTA]],Tabla1[#All],2,0)</f>
        <v>INACTIVO</v>
      </c>
      <c r="I49" t="str">
        <f>VLOOKUP($A49,Clientes!$A$1:$C$1999,3,0)</f>
        <v>BIG DISTRIB</v>
      </c>
      <c r="J49" s="16">
        <v>0</v>
      </c>
      <c r="K49" s="16" t="str">
        <f>VLOOKUP($J49,'ESTRUCTURA P&amp;B - LP'!$A$1:$F$40,5,0)</f>
        <v>INACTIVO</v>
      </c>
      <c r="L49" s="16">
        <f>IFERROR(VLOOKUP($J49,'[2]POTENCIAL X ZONA'!$B$4:$G$21,6,0),0)</f>
        <v>0</v>
      </c>
      <c r="M49" s="16" t="str">
        <f>IFERROR(VLOOKUP($A49,'Convenio Clientes'!$D:$F,3,0),"SN CNV")</f>
        <v>01</v>
      </c>
      <c r="N49" s="16" t="s">
        <v>2227</v>
      </c>
      <c r="O49" s="16">
        <v>0</v>
      </c>
      <c r="P49" t="s">
        <v>163</v>
      </c>
      <c r="Q49" t="s">
        <v>2228</v>
      </c>
      <c r="R49" t="str">
        <f>VLOOKUP($N49,Tabla2[#All],3,0)</f>
        <v>DISTRIBUIDOR</v>
      </c>
      <c r="S49" t="s">
        <v>2314</v>
      </c>
      <c r="T49" t="s">
        <v>2315</v>
      </c>
      <c r="U49" t="s">
        <v>131</v>
      </c>
    </row>
    <row r="50" spans="1:22" ht="15" customHeight="1">
      <c r="A50" s="50" t="s">
        <v>1732</v>
      </c>
      <c r="B50" s="19" t="s">
        <v>1733</v>
      </c>
      <c r="C50" s="16">
        <v>98</v>
      </c>
      <c r="D50" s="84">
        <v>98</v>
      </c>
      <c r="E50" t="str">
        <f>VLOOKUP($D50,'ESTRUCTURA P&amp;B - LP'!$A$1:$F$31,5,0)</f>
        <v>INACTIVO</v>
      </c>
      <c r="F50" t="str">
        <f>VLOOKUP($D50,'ESTRUCTURA P&amp;B - LP'!$A$1:$F$31,6,0)</f>
        <v>INACTIVO</v>
      </c>
      <c r="G50" t="s">
        <v>102</v>
      </c>
      <c r="H50" t="str">
        <f>VLOOKUP(Tabla3[[#This Row],[NUEVA RUTA]],Tabla1[#All],2,0)</f>
        <v>INACTIVO</v>
      </c>
      <c r="I50" t="str">
        <f>VLOOKUP($A50,Clientes!$A$1:$C$1999,3,0)</f>
        <v>BIOMERCADOS</v>
      </c>
      <c r="J50" s="16">
        <f>+D50</f>
        <v>98</v>
      </c>
      <c r="K50" s="16" t="str">
        <f>VLOOKUP($J50,'ESTRUCTURA P&amp;B - LP'!$A$1:$F$40,5,0)</f>
        <v>INACTIVO</v>
      </c>
      <c r="L50" s="16">
        <f>IFERROR(VLOOKUP($J50,'[2]POTENCIAL X ZONA'!$B$4:$G$21,6,0),0)</f>
        <v>0</v>
      </c>
      <c r="M50" s="60" t="str">
        <f>IFERROR(VLOOKUP($A50,'Convenio Clientes'!$D:$F,3,0),"SN CNV")</f>
        <v>21</v>
      </c>
      <c r="N50" s="60" t="s">
        <v>2231</v>
      </c>
      <c r="O50" s="16">
        <v>30</v>
      </c>
      <c r="P50" t="s">
        <v>163</v>
      </c>
      <c r="Q50" t="s">
        <v>2228</v>
      </c>
      <c r="R50" t="str">
        <f>VLOOKUP($N50,Tabla2[#All],3,0)</f>
        <v>CADENAS - SUPERMERCADOS</v>
      </c>
      <c r="S50" t="s">
        <v>2316</v>
      </c>
      <c r="T50" t="s">
        <v>2317</v>
      </c>
      <c r="U50" t="s">
        <v>51</v>
      </c>
    </row>
    <row r="51" spans="1:22" ht="15" customHeight="1">
      <c r="A51" s="50" t="s">
        <v>126</v>
      </c>
      <c r="B51" s="19" t="s">
        <v>127</v>
      </c>
      <c r="C51" s="16">
        <v>98</v>
      </c>
      <c r="D51" s="84">
        <v>98</v>
      </c>
      <c r="E51" t="str">
        <f>VLOOKUP($D51,'ESTRUCTURA P&amp;B - LP'!$A$1:$F$31,5,0)</f>
        <v>INACTIVO</v>
      </c>
      <c r="F51" t="str">
        <f>VLOOKUP($D51,'ESTRUCTURA P&amp;B - LP'!$A$1:$F$31,6,0)</f>
        <v>INACTIVO</v>
      </c>
      <c r="G51" t="s">
        <v>128</v>
      </c>
      <c r="H51" t="str">
        <f>VLOOKUP(Tabla3[[#This Row],[NUEVA RUTA]],Tabla1[#All],2,0)</f>
        <v>INACTIVO</v>
      </c>
      <c r="I51" t="str">
        <f>VLOOKUP($A51,Clientes!$A$1:$C$1999,3,0)</f>
        <v>BLITZ 2010</v>
      </c>
      <c r="J51" s="16">
        <v>0</v>
      </c>
      <c r="K51" s="16" t="str">
        <f>VLOOKUP($J51,'ESTRUCTURA P&amp;B - LP'!$A$1:$F$40,5,0)</f>
        <v>INACTIVO</v>
      </c>
      <c r="L51" s="16">
        <f>IFERROR(VLOOKUP($J51,'[2]POTENCIAL X ZONA'!$B$4:$G$21,6,0),0)</f>
        <v>0</v>
      </c>
      <c r="M51" s="16" t="str">
        <f>IFERROR(VLOOKUP($A51,'Convenio Clientes'!$D:$F,3,0),"SN CNV")</f>
        <v>01</v>
      </c>
      <c r="N51" s="16" t="s">
        <v>2227</v>
      </c>
      <c r="O51" s="16">
        <v>0</v>
      </c>
      <c r="P51" t="s">
        <v>163</v>
      </c>
      <c r="Q51" t="s">
        <v>2228</v>
      </c>
      <c r="R51" t="str">
        <f>VLOOKUP($N51,Tabla2[#All],3,0)</f>
        <v>DISTRIBUIDOR</v>
      </c>
      <c r="S51" t="s">
        <v>2318</v>
      </c>
      <c r="T51" t="s">
        <v>2319</v>
      </c>
      <c r="U51" t="s">
        <v>6727</v>
      </c>
    </row>
    <row r="52" spans="1:22" ht="15" customHeight="1">
      <c r="A52" s="50" t="s">
        <v>1867</v>
      </c>
      <c r="B52" s="19" t="s">
        <v>1868</v>
      </c>
      <c r="C52" s="16">
        <v>98</v>
      </c>
      <c r="D52" s="84">
        <v>98</v>
      </c>
      <c r="E52" t="str">
        <f>VLOOKUP($D52,'ESTRUCTURA P&amp;B - LP'!$A$1:$F$31,5,0)</f>
        <v>INACTIVO</v>
      </c>
      <c r="F52" t="str">
        <f>VLOOKUP($D52,'ESTRUCTURA P&amp;B - LP'!$A$1:$F$31,6,0)</f>
        <v>INACTIVO</v>
      </c>
      <c r="G52" t="s">
        <v>47</v>
      </c>
      <c r="H52" t="str">
        <f>VLOOKUP(Tabla3[[#This Row],[NUEVA RUTA]],Tabla1[#All],2,0)</f>
        <v>INACTIVO</v>
      </c>
      <c r="I52" t="str">
        <f>VLOOKUP($A52,Clientes!$A$1:$C$1999,3,0)</f>
        <v>BODEGON CANAIMA</v>
      </c>
      <c r="J52" s="16">
        <v>10</v>
      </c>
      <c r="K52" s="16" t="str">
        <f>VLOOKUP($J52,'ESTRUCTURA P&amp;B - LP'!$A$1:$F$40,5,0)</f>
        <v>MILAGROS FERNANDEZ 10</v>
      </c>
      <c r="L52" s="16" t="str">
        <f>IFERROR(VLOOKUP($J52,'[2]POTENCIAL X ZONA'!$B$4:$G$21,6,0),0)</f>
        <v>B</v>
      </c>
      <c r="M52" s="60" t="str">
        <f>IFERROR(VLOOKUP($A52,'Convenio Clientes'!$D:$F,3,0),"SN CNV")</f>
        <v>21</v>
      </c>
      <c r="N52" s="60" t="s">
        <v>2231</v>
      </c>
      <c r="O52" s="16">
        <v>21</v>
      </c>
      <c r="P52" t="s">
        <v>163</v>
      </c>
      <c r="Q52" t="s">
        <v>2228</v>
      </c>
      <c r="R52" t="str">
        <f>VLOOKUP($N52,Tabla2[#All],3,0)</f>
        <v>CADENAS - SUPERMERCADOS</v>
      </c>
      <c r="S52" t="s">
        <v>3521</v>
      </c>
      <c r="T52" t="s">
        <v>3522</v>
      </c>
      <c r="U52" t="s">
        <v>1587</v>
      </c>
    </row>
    <row r="53" spans="1:22" ht="15" customHeight="1">
      <c r="A53" s="50" t="s">
        <v>1641</v>
      </c>
      <c r="B53" s="19" t="s">
        <v>1642</v>
      </c>
      <c r="C53" s="16">
        <v>52</v>
      </c>
      <c r="D53" s="84">
        <v>52</v>
      </c>
      <c r="E53" t="str">
        <f>VLOOKUP($D53,'ESTRUCTURA P&amp;B - LP'!$A$1:$F$31,5,0)</f>
        <v>DIANA DELGADO 52</v>
      </c>
      <c r="F53" t="str">
        <f>VLOOKUP($D53,'ESTRUCTURA P&amp;B - LP'!$A$1:$F$31,6,0)</f>
        <v>DIANA DELGADO</v>
      </c>
      <c r="G53" t="s">
        <v>188</v>
      </c>
      <c r="H53" t="str">
        <f>VLOOKUP(Tabla3[[#This Row],[NUEVA RUTA]],Tabla1[#All],2,0)</f>
        <v>ORIENTE SUR</v>
      </c>
      <c r="I53" t="str">
        <f>VLOOKUP($A53,Clientes!$A$1:$C$1999,3,0)</f>
        <v>BGON L CARIBEÑA</v>
      </c>
      <c r="J53" s="16">
        <v>52</v>
      </c>
      <c r="K53" s="16" t="str">
        <f>VLOOKUP($J53,'ESTRUCTURA P&amp;B - LP'!$A$1:$F$40,5,0)</f>
        <v>DIANA DELGADO 52</v>
      </c>
      <c r="L53" s="16" t="str">
        <f>IFERROR(VLOOKUP($J53,'[2]POTENCIAL X ZONA'!$B$4:$G$21,6,0),0)</f>
        <v>S</v>
      </c>
      <c r="M53" s="16" t="str">
        <f>IFERROR(VLOOKUP($A53,'Convenio Clientes'!$D:$F,3,0),"SN CNV")</f>
        <v>21</v>
      </c>
      <c r="N53" s="60" t="s">
        <v>2320</v>
      </c>
      <c r="O53" s="16">
        <v>10</v>
      </c>
      <c r="P53" t="s">
        <v>163</v>
      </c>
      <c r="Q53" t="s">
        <v>2228</v>
      </c>
      <c r="R53" t="str">
        <f>VLOOKUP($N53,Tabla2[#All],3,0)</f>
        <v>BODEGONES</v>
      </c>
      <c r="S53" t="s">
        <v>2321</v>
      </c>
      <c r="T53" t="s">
        <v>2322</v>
      </c>
      <c r="U53" t="s">
        <v>6711</v>
      </c>
      <c r="V53" s="74" t="s">
        <v>6693</v>
      </c>
    </row>
    <row r="54" spans="1:22" ht="15" customHeight="1">
      <c r="A54" s="50" t="s">
        <v>1434</v>
      </c>
      <c r="B54" s="19" t="s">
        <v>1435</v>
      </c>
      <c r="C54" s="16">
        <v>98</v>
      </c>
      <c r="D54" s="84">
        <v>98</v>
      </c>
      <c r="E54" t="str">
        <f>VLOOKUP($D54,'ESTRUCTURA P&amp;B - LP'!$A$1:$F$31,5,0)</f>
        <v>INACTIVO</v>
      </c>
      <c r="F54" t="str">
        <f>VLOOKUP($D54,'ESTRUCTURA P&amp;B - LP'!$A$1:$F$31,6,0)</f>
        <v>INACTIVO</v>
      </c>
      <c r="G54" t="s">
        <v>102</v>
      </c>
      <c r="H54" t="str">
        <f>VLOOKUP(Tabla3[[#This Row],[NUEVA RUTA]],Tabla1[#All],2,0)</f>
        <v>INACTIVO</v>
      </c>
      <c r="I54" t="str">
        <f>VLOOKUP($A54,Clientes!$A$1:$C$1999,3,0)</f>
        <v>BOD MILLENNIUM</v>
      </c>
      <c r="J54" s="16">
        <v>20</v>
      </c>
      <c r="K54" s="16" t="str">
        <f>VLOOKUP($J54,'ESTRUCTURA P&amp;B - LP'!$A$1:$F$40,5,0)</f>
        <v>JUAN LEÓN 20</v>
      </c>
      <c r="L54" s="16" t="str">
        <f>IFERROR(VLOOKUP($J54,'[2]POTENCIAL X ZONA'!$B$4:$G$21,6,0),0)</f>
        <v>P</v>
      </c>
      <c r="M54" s="60" t="str">
        <f>IFERROR(VLOOKUP($A54,'Convenio Clientes'!$D:$F,3,0),"SN CNV")</f>
        <v>21</v>
      </c>
      <c r="N54" s="16" t="s">
        <v>2231</v>
      </c>
      <c r="O54" s="16">
        <v>30</v>
      </c>
      <c r="P54" t="s">
        <v>163</v>
      </c>
      <c r="Q54" t="s">
        <v>2228</v>
      </c>
      <c r="R54" t="str">
        <f>VLOOKUP($N54,Tabla2[#All],3,0)</f>
        <v>CADENAS - SUPERMERCADOS</v>
      </c>
      <c r="S54" t="s">
        <v>2323</v>
      </c>
      <c r="T54" t="s">
        <v>2324</v>
      </c>
      <c r="U54" t="s">
        <v>6730</v>
      </c>
    </row>
    <row r="55" spans="1:22" ht="15" customHeight="1">
      <c r="A55" s="50" t="s">
        <v>129</v>
      </c>
      <c r="B55" s="19" t="s">
        <v>130</v>
      </c>
      <c r="C55" s="16">
        <v>62</v>
      </c>
      <c r="D55" s="84">
        <v>21</v>
      </c>
      <c r="E55" t="str">
        <f>VLOOKUP($D55,'ESTRUCTURA P&amp;B - LP'!$A$1:$F$31,5,0)</f>
        <v>ANDREINA RANGEL 21</v>
      </c>
      <c r="F55" t="str">
        <f>VLOOKUP($D55,'ESTRUCTURA P&amp;B - LP'!$A$1:$F$31,6,0)</f>
        <v>ANDREINA RANGEL</v>
      </c>
      <c r="G55" t="s">
        <v>31</v>
      </c>
      <c r="H55" t="str">
        <f>VLOOKUP(Tabla3[[#This Row],[NUEVA RUTA]],Tabla1[#All],2,0)</f>
        <v>OCCIDENTE</v>
      </c>
      <c r="I55" t="str">
        <f>VLOOKUP($A55,Clientes!$A$1:$C$1999,3,0)</f>
        <v>30 SAN JUAN</v>
      </c>
      <c r="J55" s="16">
        <v>62</v>
      </c>
      <c r="K55" s="16" t="str">
        <f>VLOOKUP($J55,'ESTRUCTURA P&amp;B - LP'!$A$1:$F$40,5,0)</f>
        <v>ANDREINA RANGEL 62</v>
      </c>
      <c r="L55" s="16" t="str">
        <f>IFERROR(VLOOKUP($J55,'[2]POTENCIAL X ZONA'!$B$4:$G$21,6,0),0)</f>
        <v>S</v>
      </c>
      <c r="M55" s="16" t="str">
        <f>IFERROR(VLOOKUP($A55,'Convenio Clientes'!$D:$F,3,0),"SN CNV")</f>
        <v>20</v>
      </c>
      <c r="N55" s="16" t="s">
        <v>2227</v>
      </c>
      <c r="O55" s="16">
        <v>15</v>
      </c>
      <c r="P55" t="s">
        <v>2239</v>
      </c>
      <c r="Q55" t="s">
        <v>2240</v>
      </c>
      <c r="R55" t="str">
        <f>VLOOKUP($N55,Tabla2[#All],3,0)</f>
        <v>DISTRIBUIDOR</v>
      </c>
      <c r="S55" t="s">
        <v>2325</v>
      </c>
      <c r="T55" t="s">
        <v>2326</v>
      </c>
      <c r="U55" t="s">
        <v>131</v>
      </c>
    </row>
    <row r="56" spans="1:22" ht="15" customHeight="1">
      <c r="A56" s="50" t="s">
        <v>134</v>
      </c>
      <c r="B56" s="19" t="s">
        <v>135</v>
      </c>
      <c r="C56" s="16">
        <v>21</v>
      </c>
      <c r="D56" s="84">
        <v>21</v>
      </c>
      <c r="E56" t="str">
        <f>VLOOKUP($D56,'ESTRUCTURA P&amp;B - LP'!$A$1:$F$31,5,0)</f>
        <v>ANDREINA RANGEL 21</v>
      </c>
      <c r="F56" t="str">
        <f>VLOOKUP($D56,'ESTRUCTURA P&amp;B - LP'!$A$1:$F$31,6,0)</f>
        <v>ANDREINA RANGEL</v>
      </c>
      <c r="G56" t="s">
        <v>70</v>
      </c>
      <c r="H56" t="str">
        <f>VLOOKUP(Tabla3[[#This Row],[NUEVA RUTA]],Tabla1[#All],2,0)</f>
        <v>OCCIDENTE</v>
      </c>
      <c r="I56" t="str">
        <f>VLOOKUP($A56,Clientes!$A$1:$C$1999,3,0)</f>
        <v>13 COBECA</v>
      </c>
      <c r="J56" s="16">
        <v>21</v>
      </c>
      <c r="K56" s="16" t="str">
        <f>VLOOKUP($J56,'ESTRUCTURA P&amp;B - LP'!$A$1:$F$40,5,0)</f>
        <v>ANDREINA RANGEL 21</v>
      </c>
      <c r="L56" s="16" t="str">
        <f>IFERROR(VLOOKUP($J56,'[2]POTENCIAL X ZONA'!$B$4:$G$21,6,0),0)</f>
        <v>S</v>
      </c>
      <c r="M56" s="60" t="str">
        <f>IFERROR(VLOOKUP($A56,'Convenio Clientes'!$D:$F,3,0),"SN CNV")</f>
        <v>21</v>
      </c>
      <c r="N56" s="16" t="s">
        <v>2327</v>
      </c>
      <c r="O56" s="16">
        <v>30</v>
      </c>
      <c r="P56" t="s">
        <v>2239</v>
      </c>
      <c r="Q56" t="s">
        <v>2240</v>
      </c>
      <c r="R56" t="str">
        <f>VLOOKUP($N56,Tabla2[#All],3,0)</f>
        <v>DROGUERIAS</v>
      </c>
      <c r="S56" t="s">
        <v>2328</v>
      </c>
      <c r="T56" t="s">
        <v>2329</v>
      </c>
      <c r="U56" t="s">
        <v>137</v>
      </c>
    </row>
    <row r="57" spans="1:22" ht="15" customHeight="1">
      <c r="A57" s="50" t="s">
        <v>149</v>
      </c>
      <c r="B57" s="19" t="s">
        <v>150</v>
      </c>
      <c r="C57" s="16">
        <v>98</v>
      </c>
      <c r="D57" s="84">
        <v>98</v>
      </c>
      <c r="E57" t="str">
        <f>VLOOKUP($D57,'ESTRUCTURA P&amp;B - LP'!$A$1:$F$31,5,0)</f>
        <v>INACTIVO</v>
      </c>
      <c r="F57" t="str">
        <f>VLOOKUP($D57,'ESTRUCTURA P&amp;B - LP'!$A$1:$F$31,6,0)</f>
        <v>INACTIVO</v>
      </c>
      <c r="G57" t="s">
        <v>47</v>
      </c>
      <c r="H57" t="str">
        <f>VLOOKUP(Tabla3[[#This Row],[NUEVA RUTA]],Tabla1[#All],2,0)</f>
        <v>INACTIVO</v>
      </c>
      <c r="I57" t="str">
        <f>VLOOKUP($A57,Clientes!$A$1:$C$1999,3,0)</f>
        <v>BCO NAC VIVIEND</v>
      </c>
      <c r="J57" s="16">
        <v>0</v>
      </c>
      <c r="K57" s="16" t="str">
        <f>VLOOKUP($J57,'ESTRUCTURA P&amp;B - LP'!$A$1:$F$40,5,0)</f>
        <v>INACTIVO</v>
      </c>
      <c r="L57" s="16">
        <f>IFERROR(VLOOKUP($J57,'[2]POTENCIAL X ZONA'!$B$4:$G$21,6,0),0)</f>
        <v>0</v>
      </c>
      <c r="M57" s="16" t="str">
        <f>IFERROR(VLOOKUP($A57,'Convenio Clientes'!$D:$F,3,0),"SN CNV")</f>
        <v>01</v>
      </c>
      <c r="N57" s="16" t="s">
        <v>2234</v>
      </c>
      <c r="O57" s="16">
        <v>0</v>
      </c>
      <c r="P57" t="s">
        <v>163</v>
      </c>
      <c r="Q57" t="s">
        <v>2228</v>
      </c>
      <c r="R57" t="str">
        <f>VLOOKUP($N57,Tabla2[#All],3,0)</f>
        <v>INSTITUCIONAL</v>
      </c>
      <c r="S57" t="s">
        <v>2330</v>
      </c>
      <c r="T57" t="s">
        <v>2331</v>
      </c>
      <c r="U57" t="s">
        <v>1587</v>
      </c>
    </row>
    <row r="58" spans="1:22" ht="15" customHeight="1">
      <c r="A58" s="50" t="s">
        <v>1399</v>
      </c>
      <c r="B58" s="19" t="s">
        <v>1400</v>
      </c>
      <c r="C58" s="16">
        <v>98</v>
      </c>
      <c r="D58" s="84">
        <v>98</v>
      </c>
      <c r="E58" t="str">
        <f>VLOOKUP($D58,'ESTRUCTURA P&amp;B - LP'!$A$1:$F$31,5,0)</f>
        <v>INACTIVO</v>
      </c>
      <c r="F58" t="str">
        <f>VLOOKUP($D58,'ESTRUCTURA P&amp;B - LP'!$A$1:$F$31,6,0)</f>
        <v>INACTIVO</v>
      </c>
      <c r="G58" t="s">
        <v>47</v>
      </c>
      <c r="H58" t="str">
        <f>VLOOKUP(Tabla3[[#This Row],[NUEVA RUTA]],Tabla1[#All],2,0)</f>
        <v>INACTIVO</v>
      </c>
      <c r="I58" t="str">
        <f>VLOOKUP($A58,Clientes!$A$1:$C$1999,3,0)</f>
        <v>CALIFORNIA HOME</v>
      </c>
      <c r="J58" s="16">
        <v>0</v>
      </c>
      <c r="K58" s="16" t="str">
        <f>VLOOKUP($J58,'ESTRUCTURA P&amp;B - LP'!$A$1:$F$40,5,0)</f>
        <v>INACTIVO</v>
      </c>
      <c r="L58" s="16">
        <f>IFERROR(VLOOKUP($J58,'[2]POTENCIAL X ZONA'!$B$4:$G$21,6,0),0)</f>
        <v>0</v>
      </c>
      <c r="M58" s="16" t="str">
        <f>IFERROR(VLOOKUP($A58,'Convenio Clientes'!$D:$F,3,0),"SN CNV")</f>
        <v>01</v>
      </c>
      <c r="N58" s="16" t="s">
        <v>2227</v>
      </c>
      <c r="O58" s="16">
        <v>0</v>
      </c>
      <c r="P58" t="s">
        <v>163</v>
      </c>
      <c r="Q58" t="s">
        <v>2228</v>
      </c>
      <c r="R58" t="str">
        <f>VLOOKUP($N58,Tabla2[#All],3,0)</f>
        <v>DISTRIBUIDOR</v>
      </c>
      <c r="S58" t="s">
        <v>2332</v>
      </c>
      <c r="T58" t="s">
        <v>2333</v>
      </c>
      <c r="U58" t="s">
        <v>1587</v>
      </c>
    </row>
    <row r="59" spans="1:22" ht="15" customHeight="1">
      <c r="A59" s="50" t="s">
        <v>157</v>
      </c>
      <c r="B59" s="19" t="s">
        <v>158</v>
      </c>
      <c r="C59" s="16">
        <v>98</v>
      </c>
      <c r="D59" s="84">
        <v>98</v>
      </c>
      <c r="E59" t="str">
        <f>VLOOKUP($D59,'ESTRUCTURA P&amp;B - LP'!$A$1:$F$31,5,0)</f>
        <v>INACTIVO</v>
      </c>
      <c r="F59" t="str">
        <f>VLOOKUP($D59,'ESTRUCTURA P&amp;B - LP'!$A$1:$F$31,6,0)</f>
        <v>INACTIVO</v>
      </c>
      <c r="G59" t="s">
        <v>102</v>
      </c>
      <c r="H59" t="str">
        <f>VLOOKUP(Tabla3[[#This Row],[NUEVA RUTA]],Tabla1[#All],2,0)</f>
        <v>INACTIVO</v>
      </c>
      <c r="I59" t="str">
        <f>VLOOKUP($A59,Clientes!$A$1:$C$1999,3,0)</f>
        <v>CAMPERO</v>
      </c>
      <c r="J59" s="16">
        <v>0</v>
      </c>
      <c r="K59" s="16" t="str">
        <f>VLOOKUP($J59,'ESTRUCTURA P&amp;B - LP'!$A$1:$F$40,5,0)</f>
        <v>INACTIVO</v>
      </c>
      <c r="L59" s="16">
        <f>IFERROR(VLOOKUP($J59,'[2]POTENCIAL X ZONA'!$B$4:$G$21,6,0),0)</f>
        <v>0</v>
      </c>
      <c r="M59" s="16" t="str">
        <f>IFERROR(VLOOKUP($A59,'Convenio Clientes'!$D:$F,3,0),"SN CNV")</f>
        <v>01</v>
      </c>
      <c r="N59" s="16" t="s">
        <v>2227</v>
      </c>
      <c r="O59" s="16">
        <v>0</v>
      </c>
      <c r="P59" t="s">
        <v>163</v>
      </c>
      <c r="Q59" t="s">
        <v>2228</v>
      </c>
      <c r="R59" t="str">
        <f>VLOOKUP($N59,Tabla2[#All],3,0)</f>
        <v>DISTRIBUIDOR</v>
      </c>
      <c r="S59" t="s">
        <v>2334</v>
      </c>
      <c r="T59" t="s">
        <v>2335</v>
      </c>
      <c r="U59" t="s">
        <v>51</v>
      </c>
    </row>
    <row r="60" spans="1:22" ht="15" customHeight="1">
      <c r="A60" s="50" t="s">
        <v>2016</v>
      </c>
      <c r="B60" s="19" t="s">
        <v>2017</v>
      </c>
      <c r="C60" s="16">
        <v>10</v>
      </c>
      <c r="D60" s="84">
        <v>10</v>
      </c>
      <c r="E60" t="str">
        <f>VLOOKUP($D60,'ESTRUCTURA P&amp;B - LP'!$A$1:$F$31,5,0)</f>
        <v>MILAGROS FERNANDEZ 10</v>
      </c>
      <c r="F60" t="str">
        <f>VLOOKUP($D60,'ESTRUCTURA P&amp;B - LP'!$A$1:$F$31,6,0)</f>
        <v>MILAGROS FERNANDEZ</v>
      </c>
      <c r="G60" t="s">
        <v>47</v>
      </c>
      <c r="H60" t="str">
        <f>VLOOKUP(Tabla3[[#This Row],[NUEVA RUTA]],Tabla1[#All],2,0)</f>
        <v>CAPITAL</v>
      </c>
      <c r="I60" t="str">
        <f>VLOOKUP($A60,Clientes!$A$1:$C$1999,3,0)</f>
        <v>CAPIT DE ALIMEN</v>
      </c>
      <c r="J60" s="16">
        <v>10</v>
      </c>
      <c r="K60" s="16" t="str">
        <f>VLOOKUP($J60,'ESTRUCTURA P&amp;B - LP'!$A$1:$F$40,5,0)</f>
        <v>MILAGROS FERNANDEZ 10</v>
      </c>
      <c r="L60" s="16" t="str">
        <f>IFERROR(VLOOKUP($J60,'[2]POTENCIAL X ZONA'!$B$4:$G$21,6,0),0)</f>
        <v>B</v>
      </c>
      <c r="M60" s="16" t="str">
        <f>IFERROR(VLOOKUP($A60,'Convenio Clientes'!$D:$F,3,0),"SN CNV")</f>
        <v>21</v>
      </c>
      <c r="N60" s="60" t="s">
        <v>2227</v>
      </c>
      <c r="O60" s="16">
        <v>0</v>
      </c>
      <c r="P60" s="95" t="s">
        <v>163</v>
      </c>
      <c r="Q60" t="s">
        <v>2228</v>
      </c>
      <c r="R60" t="str">
        <f>VLOOKUP($N60,Tabla2[#All],3,0)</f>
        <v>DISTRIBUIDOR</v>
      </c>
      <c r="S60">
        <v>0</v>
      </c>
      <c r="T60">
        <v>0</v>
      </c>
      <c r="U60" t="s">
        <v>1587</v>
      </c>
    </row>
    <row r="61" spans="1:22" ht="15" customHeight="1">
      <c r="A61" s="50" t="s">
        <v>161</v>
      </c>
      <c r="B61" s="19" t="s">
        <v>162</v>
      </c>
      <c r="C61" s="16">
        <v>98</v>
      </c>
      <c r="D61" s="84">
        <v>98</v>
      </c>
      <c r="E61" t="str">
        <f>VLOOKUP($D61,'ESTRUCTURA P&amp;B - LP'!$A$1:$F$31,5,0)</f>
        <v>INACTIVO</v>
      </c>
      <c r="F61" t="str">
        <f>VLOOKUP($D61,'ESTRUCTURA P&amp;B - LP'!$A$1:$F$31,6,0)</f>
        <v>INACTIVO</v>
      </c>
      <c r="G61" t="s">
        <v>47</v>
      </c>
      <c r="H61" t="str">
        <f>VLOOKUP(Tabla3[[#This Row],[NUEVA RUTA]],Tabla1[#All],2,0)</f>
        <v>INACTIVO</v>
      </c>
      <c r="I61" t="str">
        <f>VLOOKUP($A61,Clientes!$A$1:$C$1999,3,0)</f>
        <v>CAREPHARMA, C.A</v>
      </c>
      <c r="J61" s="16">
        <v>0</v>
      </c>
      <c r="K61" s="16" t="str">
        <f>VLOOKUP($J61,'ESTRUCTURA P&amp;B - LP'!$A$1:$F$40,5,0)</f>
        <v>INACTIVO</v>
      </c>
      <c r="L61" s="16">
        <f>IFERROR(VLOOKUP($J61,'[2]POTENCIAL X ZONA'!$B$4:$G$21,6,0),0)</f>
        <v>0</v>
      </c>
      <c r="M61" s="16" t="str">
        <f>IFERROR(VLOOKUP($A61,'Convenio Clientes'!$D:$F,3,0),"SN CNV")</f>
        <v>01</v>
      </c>
      <c r="N61" s="16" t="s">
        <v>2336</v>
      </c>
      <c r="O61" s="16">
        <v>0</v>
      </c>
      <c r="P61" t="s">
        <v>163</v>
      </c>
      <c r="Q61" t="s">
        <v>2228</v>
      </c>
      <c r="R61" t="str">
        <f>VLOOKUP($N61,Tabla2[#All],3,0)</f>
        <v>FARMACIAS INDEPENDIENTES</v>
      </c>
      <c r="S61" t="s">
        <v>2337</v>
      </c>
      <c r="T61" t="s">
        <v>2338</v>
      </c>
      <c r="U61" t="s">
        <v>1587</v>
      </c>
    </row>
    <row r="62" spans="1:22" ht="15" customHeight="1">
      <c r="A62" s="50" t="s">
        <v>1772</v>
      </c>
      <c r="B62" s="19" t="s">
        <v>1773</v>
      </c>
      <c r="C62" s="16">
        <v>98</v>
      </c>
      <c r="D62" s="16">
        <v>98</v>
      </c>
      <c r="E62" t="str">
        <f>VLOOKUP($D62,'ESTRUCTURA P&amp;B - LP'!$A$1:$F$31,5,0)</f>
        <v>INACTIVO</v>
      </c>
      <c r="F62" t="str">
        <f>VLOOKUP($D62,'ESTRUCTURA P&amp;B - LP'!$A$1:$F$31,6,0)</f>
        <v>INACTIVO</v>
      </c>
      <c r="G62" t="s">
        <v>44</v>
      </c>
      <c r="H62" t="str">
        <f>VLOOKUP(Tabla3[[#This Row],[NUEVA RUTA]],Tabla1[#All],2,0)</f>
        <v>INACTIVO</v>
      </c>
      <c r="I62" t="str">
        <f>VLOOKUP($A62,Clientes!$A$1:$C$1999,3,0)</f>
        <v>CARLOS ALVAREZ</v>
      </c>
      <c r="J62" s="16">
        <f>+D62</f>
        <v>98</v>
      </c>
      <c r="K62" s="16" t="str">
        <f>VLOOKUP($J62,'ESTRUCTURA P&amp;B - LP'!$A$1:$F$40,5,0)</f>
        <v>INACTIVO</v>
      </c>
      <c r="L62" s="16">
        <f>IFERROR(VLOOKUP($J62,'[2]POTENCIAL X ZONA'!$B$4:$G$21,6,0),0)</f>
        <v>0</v>
      </c>
      <c r="M62" s="60" t="str">
        <f>IFERROR(VLOOKUP($A62,'Convenio Clientes'!$D:$F,3,0),"SN CNV")</f>
        <v>26</v>
      </c>
      <c r="N62" s="60" t="s">
        <v>2227</v>
      </c>
      <c r="O62" s="16">
        <v>15</v>
      </c>
      <c r="P62" t="s">
        <v>163</v>
      </c>
      <c r="Q62" s="133" t="s">
        <v>2228</v>
      </c>
      <c r="R62" t="str">
        <f>VLOOKUP($N62,Tabla2[#All],3,0)</f>
        <v>DISTRIBUIDOR</v>
      </c>
      <c r="S62" t="s">
        <v>2339</v>
      </c>
      <c r="T62" t="s">
        <v>2340</v>
      </c>
      <c r="U62" t="s">
        <v>6733</v>
      </c>
    </row>
    <row r="63" spans="1:22" ht="15" customHeight="1">
      <c r="A63" s="50" t="s">
        <v>172</v>
      </c>
      <c r="B63" s="19" t="s">
        <v>173</v>
      </c>
      <c r="C63" s="16">
        <v>98</v>
      </c>
      <c r="D63" s="84">
        <v>98</v>
      </c>
      <c r="E63" t="str">
        <f>VLOOKUP($D63,'ESTRUCTURA P&amp;B - LP'!$A$1:$F$31,5,0)</f>
        <v>INACTIVO</v>
      </c>
      <c r="F63" t="str">
        <f>VLOOKUP($D63,'ESTRUCTURA P&amp;B - LP'!$A$1:$F$31,6,0)</f>
        <v>INACTIVO</v>
      </c>
      <c r="G63" t="s">
        <v>55</v>
      </c>
      <c r="H63" t="str">
        <f>VLOOKUP(Tabla3[[#This Row],[NUEVA RUTA]],Tabla1[#All],2,0)</f>
        <v>INACTIVO</v>
      </c>
      <c r="I63" t="str">
        <f>VLOOKUP($A63,Clientes!$A$1:$C$1999,3,0)</f>
        <v>CASA TOKIO HIP</v>
      </c>
      <c r="J63" s="16">
        <v>50</v>
      </c>
      <c r="K63" s="16" t="str">
        <f>VLOOKUP($J63,'ESTRUCTURA P&amp;B - LP'!$A$1:$F$40,5,0)</f>
        <v>BETSY CASTRO</v>
      </c>
      <c r="L63" s="16" t="str">
        <f>IFERROR(VLOOKUP($J63,'[2]POTENCIAL X ZONA'!$B$4:$G$21,6,0),0)</f>
        <v>B</v>
      </c>
      <c r="M63" s="16" t="str">
        <f>IFERROR(VLOOKUP($A63,'Convenio Clientes'!$D:$F,3,0),"SN CNV")</f>
        <v>01</v>
      </c>
      <c r="N63" s="16" t="s">
        <v>2278</v>
      </c>
      <c r="O63" s="16">
        <v>15</v>
      </c>
      <c r="P63" t="s">
        <v>163</v>
      </c>
      <c r="Q63" t="s">
        <v>2228</v>
      </c>
      <c r="R63" t="str">
        <f>VLOOKUP($N63,Tabla2[#All],3,0)</f>
        <v>SUPERMERCADOS INDEPENDIENTES</v>
      </c>
      <c r="S63" t="s">
        <v>2341</v>
      </c>
      <c r="T63" t="s">
        <v>2342</v>
      </c>
      <c r="U63" t="s">
        <v>1587</v>
      </c>
    </row>
    <row r="64" spans="1:22" ht="15" customHeight="1">
      <c r="A64" s="50" t="s">
        <v>1904</v>
      </c>
      <c r="B64" s="19" t="s">
        <v>1905</v>
      </c>
      <c r="C64" s="16">
        <v>20</v>
      </c>
      <c r="D64" s="84">
        <v>20</v>
      </c>
      <c r="E64" t="str">
        <f>VLOOKUP($D64,'ESTRUCTURA P&amp;B - LP'!$A$1:$F$31,5,0)</f>
        <v>JUAN LEÓN 20</v>
      </c>
      <c r="F64" t="str">
        <f>VLOOKUP($D64,'ESTRUCTURA P&amp;B - LP'!$A$1:$F$31,6,0)</f>
        <v>DUBRASKA PÉREZ</v>
      </c>
      <c r="G64" t="s">
        <v>102</v>
      </c>
      <c r="H64" t="str">
        <f>VLOOKUP(Tabla3[[#This Row],[NUEVA RUTA]],Tabla1[#All],2,0)</f>
        <v>CENTRO-OCCIDENTE</v>
      </c>
      <c r="I64" t="str">
        <f>VLOOKUP($A64,Clientes!$A$1:$C$1999,3,0)</f>
        <v>CATANIA HIPER</v>
      </c>
      <c r="J64" s="16">
        <v>20</v>
      </c>
      <c r="K64" s="16" t="str">
        <f>VLOOKUP($J64,'ESTRUCTURA P&amp;B - LP'!$A$1:$F$40,5,0)</f>
        <v>JUAN LEÓN 20</v>
      </c>
      <c r="L64" s="16" t="str">
        <f>IFERROR(VLOOKUP($J64,'[2]POTENCIAL X ZONA'!$B$4:$G$21,6,0),0)</f>
        <v>P</v>
      </c>
      <c r="M64" s="16" t="str">
        <f>IFERROR(VLOOKUP($A64,'Convenio Clientes'!$D:$F,3,0),"SN CNV")</f>
        <v>21</v>
      </c>
      <c r="N64" s="60" t="s">
        <v>2231</v>
      </c>
      <c r="O64" s="16">
        <v>30</v>
      </c>
      <c r="P64" s="259" t="s">
        <v>2239</v>
      </c>
      <c r="Q64" t="s">
        <v>2240</v>
      </c>
      <c r="R64" t="str">
        <f>VLOOKUP($N64,Tabla2[#All],3,0)</f>
        <v>CADENAS - SUPERMERCADOS</v>
      </c>
      <c r="S64" t="s">
        <v>3544</v>
      </c>
      <c r="T64" t="s">
        <v>3545</v>
      </c>
      <c r="U64" t="s">
        <v>366</v>
      </c>
    </row>
    <row r="65" spans="1:21" ht="15" customHeight="1">
      <c r="A65" s="50" t="s">
        <v>179</v>
      </c>
      <c r="B65" s="19" t="s">
        <v>180</v>
      </c>
      <c r="C65" s="16">
        <v>98</v>
      </c>
      <c r="D65" s="84">
        <v>98</v>
      </c>
      <c r="E65" t="str">
        <f>VLOOKUP($D65,'ESTRUCTURA P&amp;B - LP'!$A$1:$F$31,5,0)</f>
        <v>INACTIVO</v>
      </c>
      <c r="F65" t="str">
        <f>VLOOKUP($D65,'ESTRUCTURA P&amp;B - LP'!$A$1:$F$31,6,0)</f>
        <v>INACTIVO</v>
      </c>
      <c r="G65" t="s">
        <v>188</v>
      </c>
      <c r="H65" t="str">
        <f>VLOOKUP(Tabla3[[#This Row],[NUEVA RUTA]],Tabla1[#All],2,0)</f>
        <v>INACTIVO</v>
      </c>
      <c r="I65" t="str">
        <f>VLOOKUP($A65,Clientes!$A$1:$C$1999,3,0)</f>
        <v>C LOTO GUAYANA</v>
      </c>
      <c r="J65" s="16">
        <v>0</v>
      </c>
      <c r="K65" s="16" t="str">
        <f>VLOOKUP($J65,'ESTRUCTURA P&amp;B - LP'!$A$1:$F$40,5,0)</f>
        <v>INACTIVO</v>
      </c>
      <c r="L65" s="16">
        <f>IFERROR(VLOOKUP($J65,'[2]POTENCIAL X ZONA'!$B$4:$G$21,6,0),0)</f>
        <v>0</v>
      </c>
      <c r="M65" s="16" t="str">
        <f>IFERROR(VLOOKUP($A65,'Convenio Clientes'!$D:$F,3,0),"SN CNV")</f>
        <v>01</v>
      </c>
      <c r="N65" s="16" t="s">
        <v>2275</v>
      </c>
      <c r="O65" s="16">
        <v>0</v>
      </c>
      <c r="P65" t="s">
        <v>163</v>
      </c>
      <c r="Q65" t="s">
        <v>2228</v>
      </c>
      <c r="R65" t="str">
        <f>VLOOKUP($N65,Tabla2[#All],3,0)</f>
        <v>MAYORISTAS</v>
      </c>
      <c r="S65" t="s">
        <v>2343</v>
      </c>
      <c r="T65" t="s">
        <v>2344</v>
      </c>
      <c r="U65" t="s">
        <v>6734</v>
      </c>
    </row>
    <row r="66" spans="1:21" ht="15" customHeight="1">
      <c r="A66" s="50" t="s">
        <v>182</v>
      </c>
      <c r="B66" s="19" t="s">
        <v>183</v>
      </c>
      <c r="C66" s="16">
        <v>98</v>
      </c>
      <c r="D66" s="84">
        <v>98</v>
      </c>
      <c r="E66" t="str">
        <f>VLOOKUP($D66,'ESTRUCTURA P&amp;B - LP'!$A$1:$F$31,5,0)</f>
        <v>INACTIVO</v>
      </c>
      <c r="F66" t="str">
        <f>VLOOKUP($D66,'ESTRUCTURA P&amp;B - LP'!$A$1:$F$31,6,0)</f>
        <v>INACTIVO</v>
      </c>
      <c r="G66" t="s">
        <v>47</v>
      </c>
      <c r="H66" t="str">
        <f>VLOOKUP(Tabla3[[#This Row],[NUEVA RUTA]],Tabla1[#All],2,0)</f>
        <v>INACTIVO</v>
      </c>
      <c r="I66" t="str">
        <f>VLOOKUP($A66,Clientes!$A$1:$C$1999,3,0)</f>
        <v>02 MADEIRENSE</v>
      </c>
      <c r="J66" s="16">
        <v>0</v>
      </c>
      <c r="K66" s="16" t="str">
        <f>VLOOKUP($J66,'ESTRUCTURA P&amp;B - LP'!$A$1:$F$40,5,0)</f>
        <v>INACTIVO</v>
      </c>
      <c r="L66" s="16">
        <f>IFERROR(VLOOKUP($J66,'[2]POTENCIAL X ZONA'!$B$4:$G$21,6,0),0)</f>
        <v>0</v>
      </c>
      <c r="M66" s="16" t="str">
        <f>IFERROR(VLOOKUP($A66,'Convenio Clientes'!$D:$F,3,0),"SN CNV")</f>
        <v>21</v>
      </c>
      <c r="N66" s="16" t="s">
        <v>2231</v>
      </c>
      <c r="O66" s="16">
        <v>0</v>
      </c>
      <c r="P66" t="s">
        <v>163</v>
      </c>
      <c r="Q66" t="s">
        <v>2228</v>
      </c>
      <c r="R66" t="str">
        <f>VLOOKUP($N66,Tabla2[#All],3,0)</f>
        <v>CADENAS - SUPERMERCADOS</v>
      </c>
      <c r="S66" t="s">
        <v>2345</v>
      </c>
      <c r="T66">
        <v>0</v>
      </c>
      <c r="U66" t="s">
        <v>1587</v>
      </c>
    </row>
    <row r="67" spans="1:21" ht="15" customHeight="1">
      <c r="A67" s="50" t="s">
        <v>198</v>
      </c>
      <c r="B67" s="19" t="s">
        <v>199</v>
      </c>
      <c r="C67" s="16">
        <v>98</v>
      </c>
      <c r="D67" s="84">
        <v>98</v>
      </c>
      <c r="E67" t="str">
        <f>VLOOKUP($D67,'ESTRUCTURA P&amp;B - LP'!$A$1:$F$31,5,0)</f>
        <v>INACTIVO</v>
      </c>
      <c r="F67" t="str">
        <f>VLOOKUP($D67,'ESTRUCTURA P&amp;B - LP'!$A$1:$F$31,6,0)</f>
        <v>INACTIVO</v>
      </c>
      <c r="G67" t="s">
        <v>31</v>
      </c>
      <c r="H67" t="str">
        <f>VLOOKUP(Tabla3[[#This Row],[NUEVA RUTA]],Tabla1[#All],2,0)</f>
        <v>INACTIVO</v>
      </c>
      <c r="I67" t="str">
        <f>VLOOKUP($A67,Clientes!$A$1:$C$1999,3,0)</f>
        <v>CHARCUTERI FINA</v>
      </c>
      <c r="J67" s="16">
        <v>0</v>
      </c>
      <c r="K67" s="16" t="str">
        <f>VLOOKUP($J67,'ESTRUCTURA P&amp;B - LP'!$A$1:$F$40,5,0)</f>
        <v>INACTIVO</v>
      </c>
      <c r="L67" s="16">
        <f>IFERROR(VLOOKUP($J67,'[2]POTENCIAL X ZONA'!$B$4:$G$21,6,0),0)</f>
        <v>0</v>
      </c>
      <c r="M67" s="16" t="str">
        <f>IFERROR(VLOOKUP($A67,'Convenio Clientes'!$D:$F,3,0),"SN CNV")</f>
        <v>01</v>
      </c>
      <c r="N67" s="16" t="s">
        <v>2227</v>
      </c>
      <c r="O67" s="16">
        <v>0</v>
      </c>
      <c r="P67" t="s">
        <v>163</v>
      </c>
      <c r="Q67" t="s">
        <v>2228</v>
      </c>
      <c r="R67" t="str">
        <f>VLOOKUP($N67,Tabla2[#All],3,0)</f>
        <v>DISTRIBUIDOR</v>
      </c>
      <c r="S67" t="s">
        <v>2346</v>
      </c>
      <c r="T67" t="s">
        <v>2347</v>
      </c>
      <c r="U67" t="s">
        <v>131</v>
      </c>
    </row>
    <row r="68" spans="1:21" ht="15" customHeight="1">
      <c r="A68" s="50" t="s">
        <v>1968</v>
      </c>
      <c r="B68" s="19" t="s">
        <v>1969</v>
      </c>
      <c r="C68" s="16">
        <v>99</v>
      </c>
      <c r="D68" s="84">
        <v>99</v>
      </c>
      <c r="E68" t="str">
        <f>VLOOKUP($D68,'ESTRUCTURA P&amp;B - LP'!$A$1:$F$31,5,0)</f>
        <v>E-COMMERCE</v>
      </c>
      <c r="F68" t="str">
        <f>VLOOKUP($D68,'ESTRUCTURA P&amp;B - LP'!$A$1:$F$31,6,0)</f>
        <v>E-COMMERCE</v>
      </c>
      <c r="G68" t="s">
        <v>47</v>
      </c>
      <c r="H68" t="str">
        <f>VLOOKUP(Tabla3[[#This Row],[NUEVA RUTA]],Tabla1[#All],2,0)</f>
        <v>E-COMMERCE</v>
      </c>
      <c r="I68" t="str">
        <f>VLOOKUP($A68,Clientes!$A$1:$C$1999,3,0)</f>
        <v>CLIN SOLUMEDICA</v>
      </c>
      <c r="J68" s="16">
        <v>99</v>
      </c>
      <c r="K68" s="16" t="str">
        <f>VLOOKUP($J68,'ESTRUCTURA P&amp;B - LP'!$A$1:$F$40,5,0)</f>
        <v>E-COMMERCE</v>
      </c>
      <c r="L68" s="16">
        <f>IFERROR(VLOOKUP($J68,'[2]POTENCIAL X ZONA'!$B$4:$G$21,6,0),0)</f>
        <v>0</v>
      </c>
      <c r="M68" s="16" t="str">
        <f>IFERROR(VLOOKUP($A68,'Convenio Clientes'!$D:$F,3,0),"SN CNV")</f>
        <v>50</v>
      </c>
      <c r="N68" s="60" t="s">
        <v>2469</v>
      </c>
      <c r="O68" s="16">
        <v>0</v>
      </c>
      <c r="P68" t="s">
        <v>2235</v>
      </c>
      <c r="Q68" t="s">
        <v>2236</v>
      </c>
      <c r="R68" t="str">
        <f>VLOOKUP($N68,Tabla2[#All],3,0)</f>
        <v>ATENCION AL CLIENTE</v>
      </c>
      <c r="S68" t="s">
        <v>3591</v>
      </c>
      <c r="T68" t="s">
        <v>3592</v>
      </c>
      <c r="U68" t="s">
        <v>1587</v>
      </c>
    </row>
    <row r="69" spans="1:21" ht="15" customHeight="1">
      <c r="A69" s="50" t="s">
        <v>2098</v>
      </c>
      <c r="B69" s="19" t="s">
        <v>2099</v>
      </c>
      <c r="C69" s="16">
        <v>50</v>
      </c>
      <c r="D69" s="84">
        <v>50</v>
      </c>
      <c r="E69" t="str">
        <f>VLOOKUP($D69,'ESTRUCTURA P&amp;B - LP'!$A$1:$F$31,5,0)</f>
        <v>BETSY CASTRO</v>
      </c>
      <c r="F69" t="str">
        <f>VLOOKUP($D69,'ESTRUCTURA P&amp;B - LP'!$A$1:$F$31,6,0)</f>
        <v>MILAGROS FERNANDEZ</v>
      </c>
      <c r="G69" t="s">
        <v>47</v>
      </c>
      <c r="H69" t="str">
        <f>VLOOKUP(Tabla3[[#This Row],[NUEVA RUTA]],Tabla1[#All],2,0)</f>
        <v>CAPITAL</v>
      </c>
      <c r="I69" t="str">
        <f>VLOOKUP($A69,Clientes!$A$1:$C$1999,3,0)</f>
        <v>COM NUEVO MILEN</v>
      </c>
      <c r="J69" s="16">
        <v>50</v>
      </c>
      <c r="K69" s="16" t="str">
        <f>VLOOKUP($J69,'ESTRUCTURA P&amp;B - LP'!$A$1:$F$40,5,0)</f>
        <v>BETSY CASTRO</v>
      </c>
      <c r="L69" s="16" t="str">
        <f>IFERROR(VLOOKUP($J69,'[2]POTENCIAL X ZONA'!$B$4:$G$21,6,0),0)</f>
        <v>B</v>
      </c>
      <c r="M69" s="16" t="str">
        <f>IFERROR(VLOOKUP($A69,'Convenio Clientes'!$D:$F,3,0),"SN CNV")</f>
        <v>20</v>
      </c>
      <c r="N69" s="16" t="s">
        <v>2227</v>
      </c>
      <c r="O69" s="16">
        <v>21</v>
      </c>
      <c r="P69" s="259" t="s">
        <v>2239</v>
      </c>
      <c r="Q69" t="s">
        <v>2240</v>
      </c>
      <c r="R69" t="str">
        <f>VLOOKUP($N69,Tabla2[#All],3,0)</f>
        <v>DISTRIBUIDOR</v>
      </c>
      <c r="U69" t="s">
        <v>1587</v>
      </c>
    </row>
    <row r="70" spans="1:21" ht="15" customHeight="1">
      <c r="A70" s="50" t="s">
        <v>200</v>
      </c>
      <c r="B70" s="19" t="s">
        <v>201</v>
      </c>
      <c r="C70" s="16">
        <v>95</v>
      </c>
      <c r="D70" s="84">
        <v>95</v>
      </c>
      <c r="E70" t="str">
        <f>VLOOKUP($D70,'ESTRUCTURA P&amp;B - LP'!$A$1:$F$31,5,0)</f>
        <v>EVENTUALES</v>
      </c>
      <c r="F70" t="str">
        <f>VLOOKUP($D70,'ESTRUCTURA P&amp;B - LP'!$A$1:$F$31,6,0)</f>
        <v>ROSLI APONTE</v>
      </c>
      <c r="G70" t="s">
        <v>47</v>
      </c>
      <c r="H70" t="str">
        <f>VLOOKUP(Tabla3[[#This Row],[NUEVA RUTA]],Tabla1[#All],2,0)</f>
        <v>OFICINA</v>
      </c>
      <c r="I70" t="str">
        <f>VLOOKUP($A70,Clientes!$A$1:$C$1999,3,0)</f>
        <v>COLEG EL AVILA</v>
      </c>
      <c r="J70" s="16">
        <v>95</v>
      </c>
      <c r="K70" s="16" t="str">
        <f>VLOOKUP($J70,'ESTRUCTURA P&amp;B - LP'!$A$1:$F$40,5,0)</f>
        <v>EVENTUALES</v>
      </c>
      <c r="L70" s="16">
        <f>IFERROR(VLOOKUP($J70,'[2]POTENCIAL X ZONA'!$B$4:$G$21,6,0),0)</f>
        <v>0</v>
      </c>
      <c r="M70" s="16" t="str">
        <f>IFERROR(VLOOKUP($A70,'Convenio Clientes'!$D:$F,3,0),"SN CNV")</f>
        <v>21</v>
      </c>
      <c r="N70" s="16" t="s">
        <v>2234</v>
      </c>
      <c r="O70" s="16">
        <v>0</v>
      </c>
      <c r="P70" t="s">
        <v>2235</v>
      </c>
      <c r="Q70" t="s">
        <v>2236</v>
      </c>
      <c r="R70" t="str">
        <f>VLOOKUP($N70,Tabla2[#All],3,0)</f>
        <v>INSTITUCIONAL</v>
      </c>
      <c r="S70" t="s">
        <v>2348</v>
      </c>
      <c r="T70" t="s">
        <v>2349</v>
      </c>
      <c r="U70" t="s">
        <v>1587</v>
      </c>
    </row>
    <row r="71" spans="1:21" ht="15" customHeight="1">
      <c r="A71" s="50" t="s">
        <v>1831</v>
      </c>
      <c r="B71" s="19" t="s">
        <v>1832</v>
      </c>
      <c r="C71" s="16">
        <v>60</v>
      </c>
      <c r="D71" s="84">
        <v>60</v>
      </c>
      <c r="E71" t="str">
        <f>VLOOKUP($D71,'ESTRUCTURA P&amp;B - LP'!$A$1:$F$31,5,0)</f>
        <v>JOSEPH PADILLA</v>
      </c>
      <c r="F71" t="str">
        <f>VLOOKUP($D71,'ESTRUCTURA P&amp;B - LP'!$A$1:$F$31,6,0)</f>
        <v>ANDREINA RANGEL</v>
      </c>
      <c r="G71" t="s">
        <v>70</v>
      </c>
      <c r="H71" t="str">
        <f>VLOOKUP(Tabla3[[#This Row],[NUEVA RUTA]],Tabla1[#All],2,0)</f>
        <v>OCCIDENTE</v>
      </c>
      <c r="I71" t="str">
        <f>VLOOKUP($A71,Clientes!$A$1:$C$1999,3,0)</f>
        <v>COLLINS VIVAS</v>
      </c>
      <c r="J71" s="16">
        <v>60</v>
      </c>
      <c r="K71" s="16" t="str">
        <f>VLOOKUP($J71,'ESTRUCTURA P&amp;B - LP'!$A$1:$F$40,5,0)</f>
        <v>JOSEPH PADILLA</v>
      </c>
      <c r="L71" s="16" t="str">
        <f>IFERROR(VLOOKUP($J71,'[2]POTENCIAL X ZONA'!$B$4:$G$21,6,0),0)</f>
        <v>S</v>
      </c>
      <c r="M71" s="60" t="str">
        <f>IFERROR(VLOOKUP($A71,'Convenio Clientes'!$D:$F,3,0),"SN CNV")</f>
        <v>26</v>
      </c>
      <c r="N71" s="60" t="s">
        <v>2227</v>
      </c>
      <c r="O71" s="16">
        <v>15</v>
      </c>
      <c r="P71" t="s">
        <v>2239</v>
      </c>
      <c r="Q71" t="s">
        <v>2240</v>
      </c>
      <c r="R71" t="str">
        <f>VLOOKUP($N71,Tabla2[#All],3,0)</f>
        <v>DISTRIBUIDOR</v>
      </c>
      <c r="S71" t="s">
        <v>3494</v>
      </c>
      <c r="T71" t="s">
        <v>3495</v>
      </c>
      <c r="U71" t="s">
        <v>137</v>
      </c>
    </row>
    <row r="72" spans="1:21" ht="15" customHeight="1">
      <c r="A72" s="50" t="s">
        <v>202</v>
      </c>
      <c r="B72" s="19" t="s">
        <v>203</v>
      </c>
      <c r="C72" s="16">
        <v>98</v>
      </c>
      <c r="D72" s="84">
        <v>98</v>
      </c>
      <c r="E72" t="str">
        <f>VLOOKUP($D72,'ESTRUCTURA P&amp;B - LP'!$A$1:$F$31,5,0)</f>
        <v>INACTIVO</v>
      </c>
      <c r="F72" t="str">
        <f>VLOOKUP($D72,'ESTRUCTURA P&amp;B - LP'!$A$1:$F$31,6,0)</f>
        <v>INACTIVO</v>
      </c>
      <c r="G72" t="s">
        <v>55</v>
      </c>
      <c r="H72" t="str">
        <f>VLOOKUP(Tabla3[[#This Row],[NUEVA RUTA]],Tabla1[#All],2,0)</f>
        <v>INACTIVO</v>
      </c>
      <c r="I72" t="str">
        <f>VLOOKUP($A72,Clientes!$A$1:$C$1999,3,0)</f>
        <v>COM BIG BANG</v>
      </c>
      <c r="J72" s="16">
        <v>57</v>
      </c>
      <c r="K72" s="16" t="str">
        <f>VLOOKUP($J72,'ESTRUCTURA P&amp;B - LP'!$A$1:$F$40,5,0)</f>
        <v>CARLOS ZURITA</v>
      </c>
      <c r="L72" s="16">
        <f>IFERROR(VLOOKUP($J72,'[2]POTENCIAL X ZONA'!$B$4:$G$21,6,0),0)</f>
        <v>0</v>
      </c>
      <c r="M72" s="60" t="str">
        <f>IFERROR(VLOOKUP($A72,'Convenio Clientes'!$D:$F,3,0),"SN CNV")</f>
        <v>20</v>
      </c>
      <c r="N72" s="16" t="s">
        <v>2350</v>
      </c>
      <c r="O72" s="16">
        <v>15</v>
      </c>
      <c r="P72" t="s">
        <v>163</v>
      </c>
      <c r="Q72" t="s">
        <v>2228</v>
      </c>
      <c r="R72" t="str">
        <f>VLOOKUP($N72,Tabla2[#All],3,0)</f>
        <v>PERFUMERIAS INDEPENDIENTES</v>
      </c>
      <c r="S72" t="s">
        <v>2351</v>
      </c>
      <c r="T72" t="s">
        <v>2352</v>
      </c>
      <c r="U72" t="s">
        <v>1587</v>
      </c>
    </row>
    <row r="73" spans="1:21" ht="15" customHeight="1">
      <c r="A73" s="50" t="s">
        <v>1650</v>
      </c>
      <c r="B73" s="19" t="s">
        <v>1651</v>
      </c>
      <c r="C73" s="16">
        <v>98</v>
      </c>
      <c r="D73" s="84">
        <v>98</v>
      </c>
      <c r="E73" t="str">
        <f>VLOOKUP($D73,'ESTRUCTURA P&amp;B - LP'!$A$1:$F$31,5,0)</f>
        <v>INACTIVO</v>
      </c>
      <c r="F73" t="str">
        <f>VLOOKUP($D73,'ESTRUCTURA P&amp;B - LP'!$A$1:$F$31,6,0)</f>
        <v>INACTIVO</v>
      </c>
      <c r="G73" t="s">
        <v>13</v>
      </c>
      <c r="H73" t="str">
        <f>VLOOKUP(Tabla3[[#This Row],[NUEVA RUTA]],Tabla1[#All],2,0)</f>
        <v>INACTIVO</v>
      </c>
      <c r="I73" t="str">
        <f>VLOOKUP($A73,Clientes!$A$1:$C$1999,3,0)</f>
        <v>COM BUEN FUTURO</v>
      </c>
      <c r="J73" s="16">
        <v>12</v>
      </c>
      <c r="K73" s="16" t="str">
        <f>VLOOKUP($J73,'ESTRUCTURA P&amp;B - LP'!$A$1:$F$40,5,0)</f>
        <v>JUAN LEÓN 12</v>
      </c>
      <c r="L73" s="16" t="str">
        <f>IFERROR(VLOOKUP($J73,'[2]POTENCIAL X ZONA'!$B$4:$G$21,6,0),0)</f>
        <v>P</v>
      </c>
      <c r="M73" s="16" t="str">
        <f>IFERROR(VLOOKUP($A73,'Convenio Clientes'!$D:$F,3,0),"SN CNV")</f>
        <v>01</v>
      </c>
      <c r="N73" s="16" t="s">
        <v>2350</v>
      </c>
      <c r="O73" s="16">
        <v>15</v>
      </c>
      <c r="P73" t="s">
        <v>163</v>
      </c>
      <c r="Q73" t="s">
        <v>2228</v>
      </c>
      <c r="R73" t="str">
        <f>VLOOKUP($N73,Tabla2[#All],3,0)</f>
        <v>PERFUMERIAS INDEPENDIENTES</v>
      </c>
      <c r="S73" t="s">
        <v>2353</v>
      </c>
      <c r="T73" t="s">
        <v>2354</v>
      </c>
      <c r="U73" t="s">
        <v>1652</v>
      </c>
    </row>
    <row r="74" spans="1:21" ht="15" customHeight="1">
      <c r="A74" s="50" t="s">
        <v>204</v>
      </c>
      <c r="B74" s="19" t="s">
        <v>205</v>
      </c>
      <c r="C74" s="16">
        <v>50</v>
      </c>
      <c r="D74" s="84">
        <v>50</v>
      </c>
      <c r="E74" t="str">
        <f>VLOOKUP($D74,'ESTRUCTURA P&amp;B - LP'!$A$1:$F$31,5,0)</f>
        <v>BETSY CASTRO</v>
      </c>
      <c r="F74" t="str">
        <f>VLOOKUP($D74,'ESTRUCTURA P&amp;B - LP'!$A$1:$F$31,6,0)</f>
        <v>MILAGROS FERNANDEZ</v>
      </c>
      <c r="G74" t="s">
        <v>55</v>
      </c>
      <c r="H74" t="str">
        <f>VLOOKUP(Tabla3[[#This Row],[NUEVA RUTA]],Tabla1[#All],2,0)</f>
        <v>CAPITAL</v>
      </c>
      <c r="I74" t="str">
        <f>VLOOKUP($A74,Clientes!$A$1:$C$1999,3,0)</f>
        <v>C CENTRO-CENTRO</v>
      </c>
      <c r="J74" s="16">
        <v>50</v>
      </c>
      <c r="K74" s="16" t="str">
        <f>VLOOKUP($J74,'ESTRUCTURA P&amp;B - LP'!$A$1:$F$40,5,0)</f>
        <v>BETSY CASTRO</v>
      </c>
      <c r="L74" s="16" t="str">
        <f>IFERROR(VLOOKUP($J74,'[2]POTENCIAL X ZONA'!$B$4:$G$21,6,0),0)</f>
        <v>B</v>
      </c>
      <c r="M74" s="16" t="str">
        <f>IFERROR(VLOOKUP($A74,'Convenio Clientes'!$D:$F,3,0),"SN CNV")</f>
        <v>22</v>
      </c>
      <c r="N74" s="16" t="s">
        <v>2278</v>
      </c>
      <c r="O74" s="16">
        <v>7</v>
      </c>
      <c r="P74" s="253" t="s">
        <v>163</v>
      </c>
      <c r="Q74" s="253" t="s">
        <v>2228</v>
      </c>
      <c r="R74" t="str">
        <f>VLOOKUP($N74,Tabla2[#All],3,0)</f>
        <v>SUPERMERCADOS INDEPENDIENTES</v>
      </c>
      <c r="S74" t="s">
        <v>2355</v>
      </c>
      <c r="T74" t="s">
        <v>2356</v>
      </c>
      <c r="U74" t="s">
        <v>1587</v>
      </c>
    </row>
    <row r="75" spans="1:21" ht="15" customHeight="1">
      <c r="A75" s="50" t="s">
        <v>207</v>
      </c>
      <c r="B75" s="19" t="s">
        <v>208</v>
      </c>
      <c r="C75" s="16">
        <v>23</v>
      </c>
      <c r="D75" s="84">
        <v>23</v>
      </c>
      <c r="E75" t="str">
        <f>VLOOKUP($D75,'ESTRUCTURA P&amp;B - LP'!$A$1:$F$31,5,0)</f>
        <v>MARTHA VILORIA</v>
      </c>
      <c r="F75" t="str">
        <f>VLOOKUP($D75,'ESTRUCTURA P&amp;B - LP'!$A$1:$F$31,6,0)</f>
        <v>DUBRASKA PÉREZ</v>
      </c>
      <c r="G75" t="s">
        <v>215</v>
      </c>
      <c r="H75" t="str">
        <f>VLOOKUP(Tabla3[[#This Row],[NUEVA RUTA]],Tabla1[#All],2,0)</f>
        <v>CENTRO-OCCIDENTE</v>
      </c>
      <c r="I75" t="str">
        <f>VLOOKUP($A75,Clientes!$A$1:$C$1999,3,0)</f>
        <v>54 CHALIKI</v>
      </c>
      <c r="J75" s="16">
        <v>23</v>
      </c>
      <c r="K75" s="16" t="str">
        <f>VLOOKUP($J75,'ESTRUCTURA P&amp;B - LP'!$A$1:$F$40,5,0)</f>
        <v>MARTHA VILORIA</v>
      </c>
      <c r="L75" s="16" t="str">
        <f>IFERROR(VLOOKUP($J75,'[2]POTENCIAL X ZONA'!$B$4:$G$21,6,0),0)</f>
        <v>S</v>
      </c>
      <c r="M75" s="16" t="str">
        <f>IFERROR(VLOOKUP($A75,'Convenio Clientes'!$D:$F,3,0),"SN CNV")</f>
        <v>01</v>
      </c>
      <c r="N75" s="16" t="s">
        <v>2275</v>
      </c>
      <c r="O75" s="16">
        <v>7</v>
      </c>
      <c r="P75" t="s">
        <v>163</v>
      </c>
      <c r="Q75" t="s">
        <v>2228</v>
      </c>
      <c r="R75" t="str">
        <f>VLOOKUP($N75,Tabla2[#All],3,0)</f>
        <v>MAYORISTAS</v>
      </c>
      <c r="S75" t="s">
        <v>2357</v>
      </c>
      <c r="T75" t="s">
        <v>2358</v>
      </c>
      <c r="U75" t="s">
        <v>210</v>
      </c>
    </row>
    <row r="76" spans="1:21" ht="15" customHeight="1">
      <c r="A76" s="50" t="s">
        <v>211</v>
      </c>
      <c r="B76" s="19" t="s">
        <v>212</v>
      </c>
      <c r="C76" s="16">
        <v>98</v>
      </c>
      <c r="D76" s="84">
        <v>98</v>
      </c>
      <c r="E76" t="str">
        <f>VLOOKUP($D76,'ESTRUCTURA P&amp;B - LP'!$A$1:$F$31,5,0)</f>
        <v>INACTIVO</v>
      </c>
      <c r="F76" t="str">
        <f>VLOOKUP($D76,'ESTRUCTURA P&amp;B - LP'!$A$1:$F$31,6,0)</f>
        <v>INACTIVO</v>
      </c>
      <c r="G76" t="s">
        <v>55</v>
      </c>
      <c r="H76" t="str">
        <f>VLOOKUP(Tabla3[[#This Row],[NUEVA RUTA]],Tabla1[#All],2,0)</f>
        <v>INACTIVO</v>
      </c>
      <c r="I76" t="str">
        <f>VLOOKUP($A76,Clientes!$A$1:$C$1999,3,0)</f>
        <v>COMER ERIFAT EA</v>
      </c>
      <c r="J76" s="16">
        <v>0</v>
      </c>
      <c r="K76" s="16" t="str">
        <f>VLOOKUP($J76,'ESTRUCTURA P&amp;B - LP'!$A$1:$F$40,5,0)</f>
        <v>INACTIVO</v>
      </c>
      <c r="L76" s="16">
        <f>IFERROR(VLOOKUP($J76,'[2]POTENCIAL X ZONA'!$B$4:$G$21,6,0),0)</f>
        <v>0</v>
      </c>
      <c r="M76" s="16" t="str">
        <f>IFERROR(VLOOKUP($A76,'Convenio Clientes'!$D:$F,3,0),"SN CNV")</f>
        <v>01</v>
      </c>
      <c r="N76" s="16" t="s">
        <v>2227</v>
      </c>
      <c r="O76" s="16">
        <v>0</v>
      </c>
      <c r="P76" t="s">
        <v>163</v>
      </c>
      <c r="Q76" t="s">
        <v>2228</v>
      </c>
      <c r="R76" t="str">
        <f>VLOOKUP($N76,Tabla2[#All],3,0)</f>
        <v>DISTRIBUIDOR</v>
      </c>
      <c r="S76" t="s">
        <v>2359</v>
      </c>
      <c r="T76" t="s">
        <v>2360</v>
      </c>
      <c r="U76" t="s">
        <v>1587</v>
      </c>
    </row>
    <row r="77" spans="1:21" ht="15" customHeight="1">
      <c r="A77" s="50" t="s">
        <v>1789</v>
      </c>
      <c r="B77" s="19" t="s">
        <v>1790</v>
      </c>
      <c r="C77" s="16">
        <v>12</v>
      </c>
      <c r="D77" s="16">
        <v>12</v>
      </c>
      <c r="E77" t="str">
        <f>VLOOKUP($D77,'ESTRUCTURA P&amp;B - LP'!$A$1:$F$31,5,0)</f>
        <v>JUAN LEÓN 12</v>
      </c>
      <c r="F77" t="str">
        <f>VLOOKUP($D77,'ESTRUCTURA P&amp;B - LP'!$A$1:$F$31,6,0)</f>
        <v>DUBRASKA PÉREZ</v>
      </c>
      <c r="G77" t="s">
        <v>13</v>
      </c>
      <c r="H77" t="str">
        <f>VLOOKUP(Tabla3[[#This Row],[NUEVA RUTA]],Tabla1[#All],2,0)</f>
        <v>CENTRO-OCCIDENTE</v>
      </c>
      <c r="I77" t="str">
        <f>VLOOKUP($A77,Clientes!$A$1:$C$1999,3,0)</f>
        <v>COME GRAN FAMIL</v>
      </c>
      <c r="J77" s="16">
        <f>+D77</f>
        <v>12</v>
      </c>
      <c r="K77" s="16" t="str">
        <f>VLOOKUP($J77,'ESTRUCTURA P&amp;B - LP'!$A$1:$F$40,5,0)</f>
        <v>JUAN LEÓN 12</v>
      </c>
      <c r="L77" s="16" t="str">
        <f>IFERROR(VLOOKUP($J77,'[2]POTENCIAL X ZONA'!$B$4:$G$21,6,0),0)</f>
        <v>P</v>
      </c>
      <c r="M77" s="60" t="str">
        <f>IFERROR(VLOOKUP($A77,'Convenio Clientes'!$D:$F,3,0),"SN CNV")</f>
        <v>21</v>
      </c>
      <c r="N77" s="60" t="s">
        <v>2278</v>
      </c>
      <c r="O77" s="16">
        <v>7</v>
      </c>
      <c r="P77" t="s">
        <v>163</v>
      </c>
      <c r="Q77" t="s">
        <v>2228</v>
      </c>
      <c r="R77" t="str">
        <f>VLOOKUP($N77,Tabla2[#All],3,0)</f>
        <v>SUPERMERCADOS INDEPENDIENTES</v>
      </c>
      <c r="S77" t="s">
        <v>2361</v>
      </c>
      <c r="T77">
        <v>0</v>
      </c>
      <c r="U77" t="s">
        <v>6735</v>
      </c>
    </row>
    <row r="78" spans="1:21" ht="15" customHeight="1">
      <c r="A78" s="50" t="s">
        <v>213</v>
      </c>
      <c r="B78" s="19" t="s">
        <v>214</v>
      </c>
      <c r="C78" s="16">
        <v>98</v>
      </c>
      <c r="D78" s="84">
        <v>98</v>
      </c>
      <c r="E78" t="str">
        <f>VLOOKUP($D78,'ESTRUCTURA P&amp;B - LP'!$A$1:$F$31,5,0)</f>
        <v>INACTIVO</v>
      </c>
      <c r="F78" t="str">
        <f>VLOOKUP($D78,'ESTRUCTURA P&amp;B - LP'!$A$1:$F$31,6,0)</f>
        <v>INACTIVO</v>
      </c>
      <c r="G78" t="s">
        <v>215</v>
      </c>
      <c r="H78" t="str">
        <f>VLOOKUP(Tabla3[[#This Row],[NUEVA RUTA]],Tabla1[#All],2,0)</f>
        <v>INACTIVO</v>
      </c>
      <c r="I78" t="str">
        <f>VLOOKUP($A78,Clientes!$A$1:$C$1999,3,0)</f>
        <v>COM HONG KONG</v>
      </c>
      <c r="J78" s="16">
        <v>0</v>
      </c>
      <c r="K78" s="16" t="str">
        <f>VLOOKUP($J78,'ESTRUCTURA P&amp;B - LP'!$A$1:$F$40,5,0)</f>
        <v>INACTIVO</v>
      </c>
      <c r="L78" s="16">
        <f>IFERROR(VLOOKUP($J78,'[2]POTENCIAL X ZONA'!$B$4:$G$21,6,0),0)</f>
        <v>0</v>
      </c>
      <c r="M78" s="16" t="str">
        <f>IFERROR(VLOOKUP($A78,'Convenio Clientes'!$D:$F,3,0),"SN CNV")</f>
        <v>01</v>
      </c>
      <c r="N78" s="16" t="s">
        <v>2350</v>
      </c>
      <c r="O78" s="16">
        <v>0</v>
      </c>
      <c r="P78" t="s">
        <v>163</v>
      </c>
      <c r="Q78" t="s">
        <v>2228</v>
      </c>
      <c r="R78" t="str">
        <f>VLOOKUP($N78,Tabla2[#All],3,0)</f>
        <v>PERFUMERIAS INDEPENDIENTES</v>
      </c>
      <c r="S78" t="s">
        <v>2362</v>
      </c>
      <c r="T78" t="s">
        <v>2363</v>
      </c>
      <c r="U78" t="s">
        <v>210</v>
      </c>
    </row>
    <row r="79" spans="1:21" ht="15" customHeight="1">
      <c r="A79" s="50" t="s">
        <v>220</v>
      </c>
      <c r="B79" s="19" t="s">
        <v>221</v>
      </c>
      <c r="C79" s="16">
        <v>98</v>
      </c>
      <c r="D79" s="84">
        <v>98</v>
      </c>
      <c r="E79" t="str">
        <f>VLOOKUP($D79,'ESTRUCTURA P&amp;B - LP'!$A$1:$F$31,5,0)</f>
        <v>INACTIVO</v>
      </c>
      <c r="F79" t="str">
        <f>VLOOKUP($D79,'ESTRUCTURA P&amp;B - LP'!$A$1:$F$31,6,0)</f>
        <v>INACTIVO</v>
      </c>
      <c r="G79" t="s">
        <v>70</v>
      </c>
      <c r="H79" t="str">
        <f>VLOOKUP(Tabla3[[#This Row],[NUEVA RUTA]],Tabla1[#All],2,0)</f>
        <v>INACTIVO</v>
      </c>
      <c r="I79" t="str">
        <f>VLOOKUP($A79,Clientes!$A$1:$C$1999,3,0)</f>
        <v>67 GRAN PARADA</v>
      </c>
      <c r="J79" s="16">
        <v>60</v>
      </c>
      <c r="K79" s="16" t="str">
        <f>VLOOKUP($J79,'ESTRUCTURA P&amp;B - LP'!$A$1:$F$40,5,0)</f>
        <v>JOSEPH PADILLA</v>
      </c>
      <c r="L79" s="16" t="str">
        <f>IFERROR(VLOOKUP($J79,'[2]POTENCIAL X ZONA'!$B$4:$G$21,6,0),0)</f>
        <v>S</v>
      </c>
      <c r="M79" s="16" t="str">
        <f>IFERROR(VLOOKUP($A79,'Convenio Clientes'!$D:$F,3,0),"SN CNV")</f>
        <v>21</v>
      </c>
      <c r="N79" s="60" t="s">
        <v>2275</v>
      </c>
      <c r="O79" s="16">
        <v>15</v>
      </c>
      <c r="P79" t="s">
        <v>163</v>
      </c>
      <c r="Q79" t="s">
        <v>2228</v>
      </c>
      <c r="R79" t="str">
        <f>VLOOKUP($N79,Tabla2[#All],3,0)</f>
        <v>MAYORISTAS</v>
      </c>
      <c r="S79" t="s">
        <v>2364</v>
      </c>
      <c r="T79" t="s">
        <v>2365</v>
      </c>
      <c r="U79" t="s">
        <v>137</v>
      </c>
    </row>
    <row r="80" spans="1:21" ht="15" customHeight="1">
      <c r="A80" s="50" t="s">
        <v>225</v>
      </c>
      <c r="B80" s="19" t="s">
        <v>226</v>
      </c>
      <c r="C80" s="16">
        <v>50</v>
      </c>
      <c r="D80" s="84">
        <v>99</v>
      </c>
      <c r="E80" t="str">
        <f>VLOOKUP($D80,'ESTRUCTURA P&amp;B - LP'!$A$1:$F$31,5,0)</f>
        <v>E-COMMERCE</v>
      </c>
      <c r="F80" t="str">
        <f>VLOOKUP($D80,'ESTRUCTURA P&amp;B - LP'!$A$1:$F$31,6,0)</f>
        <v>E-COMMERCE</v>
      </c>
      <c r="G80" t="s">
        <v>55</v>
      </c>
      <c r="H80" t="str">
        <f>VLOOKUP(Tabla3[[#This Row],[NUEVA RUTA]],Tabla1[#All],2,0)</f>
        <v>E-COMMERCE</v>
      </c>
      <c r="I80" t="str">
        <f>VLOOKUP($A80,Clientes!$A$1:$C$1999,3,0)</f>
        <v>COM LUCKY STAR</v>
      </c>
      <c r="J80" s="16">
        <v>99</v>
      </c>
      <c r="K80" s="16" t="str">
        <f>VLOOKUP($J80,'ESTRUCTURA P&amp;B - LP'!$A$1:$F$40,5,0)</f>
        <v>E-COMMERCE</v>
      </c>
      <c r="L80" s="16">
        <f>IFERROR(VLOOKUP($J80,'[2]POTENCIAL X ZONA'!$B$4:$G$21,6,0),0)</f>
        <v>0</v>
      </c>
      <c r="M80" s="60" t="str">
        <f>IFERROR(VLOOKUP($A80,'Convenio Clientes'!$D:$F,3,0),"SN CNV")</f>
        <v>50</v>
      </c>
      <c r="N80" s="16" t="s">
        <v>2350</v>
      </c>
      <c r="O80" s="16">
        <v>0</v>
      </c>
      <c r="P80" t="s">
        <v>2235</v>
      </c>
      <c r="Q80" t="s">
        <v>2240</v>
      </c>
      <c r="R80" t="str">
        <f>VLOOKUP($N80,Tabla2[#All],3,0)</f>
        <v>PERFUMERIAS INDEPENDIENTES</v>
      </c>
      <c r="S80" t="s">
        <v>2366</v>
      </c>
      <c r="T80" t="s">
        <v>2367</v>
      </c>
      <c r="U80" t="s">
        <v>1587</v>
      </c>
    </row>
    <row r="81" spans="1:22" ht="15" customHeight="1">
      <c r="A81" s="50" t="s">
        <v>1744</v>
      </c>
      <c r="B81" s="19" t="s">
        <v>1745</v>
      </c>
      <c r="C81" s="16">
        <v>52</v>
      </c>
      <c r="D81" s="84">
        <v>52</v>
      </c>
      <c r="E81" t="str">
        <f>VLOOKUP($D81,'ESTRUCTURA P&amp;B - LP'!$A$1:$F$31,5,0)</f>
        <v>DIANA DELGADO 52</v>
      </c>
      <c r="F81" t="str">
        <f>VLOOKUP($D81,'ESTRUCTURA P&amp;B - LP'!$A$1:$F$31,6,0)</f>
        <v>DIANA DELGADO</v>
      </c>
      <c r="G81" t="s">
        <v>102</v>
      </c>
      <c r="H81" t="str">
        <f>VLOOKUP(Tabla3[[#This Row],[NUEVA RUTA]],Tabla1[#All],2,0)</f>
        <v>ORIENTE SUR</v>
      </c>
      <c r="I81" t="str">
        <f>VLOOKUP($A81,Clientes!$A$1:$C$1999,3,0)</f>
        <v>COMERCIAL LV, C</v>
      </c>
      <c r="J81" s="16">
        <f>+D81</f>
        <v>52</v>
      </c>
      <c r="K81" s="16" t="str">
        <f>VLOOKUP($J81,'ESTRUCTURA P&amp;B - LP'!$A$1:$F$40,5,0)</f>
        <v>DIANA DELGADO 52</v>
      </c>
      <c r="L81" s="16" t="str">
        <f>IFERROR(VLOOKUP($J81,'[2]POTENCIAL X ZONA'!$B$4:$G$21,6,0),0)</f>
        <v>S</v>
      </c>
      <c r="M81" s="60" t="str">
        <f>IFERROR(VLOOKUP($A81,'Convenio Clientes'!$D:$F,3,0),"SN CNV")</f>
        <v>20</v>
      </c>
      <c r="N81" s="60" t="s">
        <v>2227</v>
      </c>
      <c r="O81" s="16">
        <v>15</v>
      </c>
      <c r="P81" t="s">
        <v>163</v>
      </c>
      <c r="Q81" t="s">
        <v>2228</v>
      </c>
      <c r="R81" t="str">
        <f>VLOOKUP($N81,Tabla2[#All],3,0)</f>
        <v>DISTRIBUIDOR</v>
      </c>
      <c r="S81" t="s">
        <v>2368</v>
      </c>
      <c r="T81" t="s">
        <v>2369</v>
      </c>
      <c r="U81" t="s">
        <v>6732</v>
      </c>
    </row>
    <row r="82" spans="1:22" ht="15" customHeight="1">
      <c r="A82" s="50" t="s">
        <v>227</v>
      </c>
      <c r="B82" s="19" t="s">
        <v>228</v>
      </c>
      <c r="C82" s="16">
        <v>98</v>
      </c>
      <c r="D82" s="84">
        <v>98</v>
      </c>
      <c r="E82" t="str">
        <f>VLOOKUP($D82,'ESTRUCTURA P&amp;B - LP'!$A$1:$F$31,5,0)</f>
        <v>INACTIVO</v>
      </c>
      <c r="F82" t="str">
        <f>VLOOKUP($D82,'ESTRUCTURA P&amp;B - LP'!$A$1:$F$31,6,0)</f>
        <v>INACTIVO</v>
      </c>
      <c r="G82" t="s">
        <v>31</v>
      </c>
      <c r="H82" t="str">
        <f>VLOOKUP(Tabla3[[#This Row],[NUEVA RUTA]],Tabla1[#All],2,0)</f>
        <v>INACTIVO</v>
      </c>
      <c r="I82" t="str">
        <f>VLOOKUP($A82,Clientes!$A$1:$C$1999,3,0)</f>
        <v>COMERCIAL MAXI</v>
      </c>
      <c r="J82" s="16">
        <v>0</v>
      </c>
      <c r="K82" s="16" t="str">
        <f>VLOOKUP($J82,'ESTRUCTURA P&amp;B - LP'!$A$1:$F$40,5,0)</f>
        <v>INACTIVO</v>
      </c>
      <c r="L82" s="16">
        <f>IFERROR(VLOOKUP($J82,'[2]POTENCIAL X ZONA'!$B$4:$G$21,6,0),0)</f>
        <v>0</v>
      </c>
      <c r="M82" s="16" t="str">
        <f>IFERROR(VLOOKUP($A82,'Convenio Clientes'!$D:$F,3,0),"SN CNV")</f>
        <v>01</v>
      </c>
      <c r="N82" s="16" t="s">
        <v>2350</v>
      </c>
      <c r="O82" s="16">
        <v>0</v>
      </c>
      <c r="P82" t="s">
        <v>163</v>
      </c>
      <c r="Q82" t="s">
        <v>2228</v>
      </c>
      <c r="R82" t="str">
        <f>VLOOKUP($N82,Tabla2[#All],3,0)</f>
        <v>PERFUMERIAS INDEPENDIENTES</v>
      </c>
      <c r="S82" t="s">
        <v>2370</v>
      </c>
      <c r="T82" t="s">
        <v>2371</v>
      </c>
      <c r="U82" t="s">
        <v>6718</v>
      </c>
    </row>
    <row r="83" spans="1:22" ht="15" customHeight="1">
      <c r="A83" s="50" t="s">
        <v>1617</v>
      </c>
      <c r="B83" s="19" t="s">
        <v>1618</v>
      </c>
      <c r="C83" s="16">
        <v>61</v>
      </c>
      <c r="D83" s="84">
        <v>61</v>
      </c>
      <c r="E83" t="str">
        <f>VLOOKUP($D83,'ESTRUCTURA P&amp;B - LP'!$A$1:$F$31,5,0)</f>
        <v>JOSEPH PADILLA 61</v>
      </c>
      <c r="F83" t="str">
        <f>VLOOKUP($D83,'ESTRUCTURA P&amp;B - LP'!$A$1:$F$31,6,0)</f>
        <v>ANDREINA RANGEL</v>
      </c>
      <c r="G83" t="s">
        <v>44</v>
      </c>
      <c r="H83" t="str">
        <f>VLOOKUP(Tabla3[[#This Row],[NUEVA RUTA]],Tabla1[#All],2,0)</f>
        <v>OCCIDENTE</v>
      </c>
      <c r="I83" t="str">
        <f>VLOOKUP($A83,Clientes!$A$1:$C$1999,3,0)</f>
        <v>COM MONTALBAN</v>
      </c>
      <c r="J83" s="16">
        <v>61</v>
      </c>
      <c r="K83" s="16" t="str">
        <f>VLOOKUP($J83,'ESTRUCTURA P&amp;B - LP'!$A$1:$F$40,5,0)</f>
        <v>JOSEPH PADILLA 61</v>
      </c>
      <c r="L83" s="16" t="str">
        <f>IFERROR(VLOOKUP($J83,'[2]POTENCIAL X ZONA'!$B$4:$G$21,6,0),0)</f>
        <v>P</v>
      </c>
      <c r="M83" s="16" t="str">
        <f>IFERROR(VLOOKUP($A83,'Convenio Clientes'!$D:$F,3,0),"SN CNV")</f>
        <v>21</v>
      </c>
      <c r="N83" s="16" t="s">
        <v>2350</v>
      </c>
      <c r="O83" s="16">
        <v>15</v>
      </c>
      <c r="P83" t="s">
        <v>163</v>
      </c>
      <c r="Q83" t="s">
        <v>2228</v>
      </c>
      <c r="R83" t="str">
        <f>VLOOKUP($N83,Tabla2[#All],3,0)</f>
        <v>PERFUMERIAS INDEPENDIENTES</v>
      </c>
      <c r="S83" t="s">
        <v>2372</v>
      </c>
      <c r="T83" t="s">
        <v>2373</v>
      </c>
      <c r="U83" t="s">
        <v>44</v>
      </c>
    </row>
    <row r="84" spans="1:22" ht="15" customHeight="1">
      <c r="A84" s="50" t="s">
        <v>229</v>
      </c>
      <c r="B84" s="19" t="s">
        <v>230</v>
      </c>
      <c r="C84" s="16">
        <v>98</v>
      </c>
      <c r="D84" s="84">
        <v>98</v>
      </c>
      <c r="E84" t="str">
        <f>VLOOKUP($D84,'ESTRUCTURA P&amp;B - LP'!$A$1:$F$31,5,0)</f>
        <v>INACTIVO</v>
      </c>
      <c r="F84" t="str">
        <f>VLOOKUP($D84,'ESTRUCTURA P&amp;B - LP'!$A$1:$F$31,6,0)</f>
        <v>INACTIVO</v>
      </c>
      <c r="G84" t="s">
        <v>215</v>
      </c>
      <c r="H84" t="str">
        <f>VLOOKUP(Tabla3[[#This Row],[NUEVA RUTA]],Tabla1[#All],2,0)</f>
        <v>INACTIVO</v>
      </c>
      <c r="I84" t="str">
        <f>VLOOKUP($A84,Clientes!$A$1:$C$1999,3,0)</f>
        <v>COM ORIENTE CEN</v>
      </c>
      <c r="J84" s="16">
        <v>0</v>
      </c>
      <c r="K84" s="16" t="str">
        <f>VLOOKUP($J84,'ESTRUCTURA P&amp;B - LP'!$A$1:$F$40,5,0)</f>
        <v>INACTIVO</v>
      </c>
      <c r="L84" s="16">
        <f>IFERROR(VLOOKUP($J84,'[2]POTENCIAL X ZONA'!$B$4:$G$21,6,0),0)</f>
        <v>0</v>
      </c>
      <c r="M84" s="16" t="str">
        <f>IFERROR(VLOOKUP($A84,'Convenio Clientes'!$D:$F,3,0),"SN CNV")</f>
        <v>01</v>
      </c>
      <c r="N84" s="16" t="s">
        <v>2227</v>
      </c>
      <c r="O84" s="16">
        <v>0</v>
      </c>
      <c r="P84" t="s">
        <v>163</v>
      </c>
      <c r="Q84" t="s">
        <v>2228</v>
      </c>
      <c r="R84" t="str">
        <f>VLOOKUP($N84,Tabla2[#All],3,0)</f>
        <v>DISTRIBUIDOR</v>
      </c>
      <c r="S84" t="s">
        <v>2374</v>
      </c>
      <c r="T84" t="s">
        <v>2375</v>
      </c>
      <c r="U84" t="s">
        <v>210</v>
      </c>
    </row>
    <row r="85" spans="1:22" ht="15" customHeight="1">
      <c r="A85" s="50" t="s">
        <v>1482</v>
      </c>
      <c r="B85" s="19" t="s">
        <v>2376</v>
      </c>
      <c r="C85" s="16">
        <v>23</v>
      </c>
      <c r="D85" s="84">
        <v>23</v>
      </c>
      <c r="E85" t="str">
        <f>VLOOKUP($D85,'ESTRUCTURA P&amp;B - LP'!$A$1:$F$31,5,0)</f>
        <v>MARTHA VILORIA</v>
      </c>
      <c r="F85" t="str">
        <f>VLOOKUP($D85,'ESTRUCTURA P&amp;B - LP'!$A$1:$F$31,6,0)</f>
        <v>DUBRASKA PÉREZ</v>
      </c>
      <c r="G85" t="s">
        <v>215</v>
      </c>
      <c r="H85" t="str">
        <f>VLOOKUP(Tabla3[[#This Row],[NUEVA RUTA]],Tabla1[#All],2,0)</f>
        <v>CENTRO-OCCIDENTE</v>
      </c>
      <c r="I85" t="str">
        <f>VLOOKUP($A85,Clientes!$A$1:$C$1999,3,0)</f>
        <v>COM PRISMA 21</v>
      </c>
      <c r="J85" s="16">
        <v>23</v>
      </c>
      <c r="K85" s="16" t="str">
        <f>VLOOKUP($J85,'ESTRUCTURA P&amp;B - LP'!$A$1:$F$40,5,0)</f>
        <v>MARTHA VILORIA</v>
      </c>
      <c r="L85" s="16" t="str">
        <f>IFERROR(VLOOKUP($J85,'[2]POTENCIAL X ZONA'!$B$4:$G$21,6,0),0)</f>
        <v>S</v>
      </c>
      <c r="M85" s="16" t="str">
        <f>IFERROR(VLOOKUP($A85,'Convenio Clientes'!$D:$F,3,0),"SN CNV")</f>
        <v>21</v>
      </c>
      <c r="N85" s="16" t="s">
        <v>2227</v>
      </c>
      <c r="O85" s="16">
        <v>15</v>
      </c>
      <c r="P85" s="216" t="s">
        <v>163</v>
      </c>
      <c r="Q85" s="216" t="s">
        <v>2228</v>
      </c>
      <c r="R85" s="217" t="str">
        <f>VLOOKUP($N85,Tabla2[#All],3,0)</f>
        <v>DISTRIBUIDOR</v>
      </c>
      <c r="S85" t="s">
        <v>2377</v>
      </c>
      <c r="T85" t="s">
        <v>2378</v>
      </c>
      <c r="U85" t="s">
        <v>210</v>
      </c>
    </row>
    <row r="86" spans="1:22" ht="15" customHeight="1">
      <c r="A86" s="50" t="s">
        <v>233</v>
      </c>
      <c r="B86" s="19" t="s">
        <v>234</v>
      </c>
      <c r="C86" s="16">
        <v>21</v>
      </c>
      <c r="D86" s="84">
        <v>21</v>
      </c>
      <c r="E86" t="str">
        <f>VLOOKUP($D86,'ESTRUCTURA P&amp;B - LP'!$A$1:$F$31,5,0)</f>
        <v>ANDREINA RANGEL 21</v>
      </c>
      <c r="F86" t="str">
        <f>VLOOKUP($D86,'ESTRUCTURA P&amp;B - LP'!$A$1:$F$31,6,0)</f>
        <v>ANDREINA RANGEL</v>
      </c>
      <c r="G86" t="s">
        <v>31</v>
      </c>
      <c r="H86" t="str">
        <f>VLOOKUP(Tabla3[[#This Row],[NUEVA RUTA]],Tabla1[#All],2,0)</f>
        <v>OCCIDENTE</v>
      </c>
      <c r="I86" t="str">
        <f>VLOOKUP($A86,Clientes!$A$1:$C$1999,3,0)</f>
        <v>09 C. REYES</v>
      </c>
      <c r="J86" s="16">
        <v>0</v>
      </c>
      <c r="K86" s="16" t="str">
        <f>VLOOKUP($J86,'ESTRUCTURA P&amp;B - LP'!$A$1:$F$40,5,0)</f>
        <v>INACTIVO</v>
      </c>
      <c r="L86" s="16">
        <f>IFERROR(VLOOKUP($J86,'[2]POTENCIAL X ZONA'!$B$4:$G$21,6,0),0)</f>
        <v>0</v>
      </c>
      <c r="M86" s="16" t="str">
        <f>IFERROR(VLOOKUP($A86,'Convenio Clientes'!$D:$F,3,0),"SN CNV")</f>
        <v>01</v>
      </c>
      <c r="N86" s="16" t="s">
        <v>2231</v>
      </c>
      <c r="O86" s="16">
        <v>0</v>
      </c>
      <c r="P86" t="s">
        <v>163</v>
      </c>
      <c r="Q86" t="s">
        <v>2228</v>
      </c>
      <c r="R86" t="str">
        <f>VLOOKUP($N86,Tabla2[#All],3,0)</f>
        <v>CADENAS - SUPERMERCADOS</v>
      </c>
      <c r="S86" t="s">
        <v>2379</v>
      </c>
      <c r="T86" t="s">
        <v>2380</v>
      </c>
      <c r="U86" t="s">
        <v>131</v>
      </c>
    </row>
    <row r="87" spans="1:22" ht="15" customHeight="1">
      <c r="A87" s="50" t="s">
        <v>238</v>
      </c>
      <c r="B87" s="19" t="s">
        <v>239</v>
      </c>
      <c r="C87" s="16">
        <v>50</v>
      </c>
      <c r="D87" s="84">
        <v>50</v>
      </c>
      <c r="E87" t="str">
        <f>VLOOKUP($D87,'ESTRUCTURA P&amp;B - LP'!$A$1:$F$31,5,0)</f>
        <v>BETSY CASTRO</v>
      </c>
      <c r="F87" t="str">
        <f>VLOOKUP($D87,'ESTRUCTURA P&amp;B - LP'!$A$1:$F$31,6,0)</f>
        <v>MILAGROS FERNANDEZ</v>
      </c>
      <c r="G87" t="s">
        <v>55</v>
      </c>
      <c r="H87" t="str">
        <f>VLOOKUP(Tabla3[[#This Row],[NUEVA RUTA]],Tabla1[#All],2,0)</f>
        <v>CAPITAL</v>
      </c>
      <c r="I87" t="str">
        <f>VLOOKUP($A87,Clientes!$A$1:$C$1999,3,0)</f>
        <v>TODO HOGAR KR28</v>
      </c>
      <c r="J87" s="16">
        <v>50</v>
      </c>
      <c r="K87" s="16" t="str">
        <f>VLOOKUP($J87,'ESTRUCTURA P&amp;B - LP'!$A$1:$F$40,5,0)</f>
        <v>BETSY CASTRO</v>
      </c>
      <c r="L87" s="16" t="str">
        <f>IFERROR(VLOOKUP($J87,'[2]POTENCIAL X ZONA'!$B$4:$G$21,6,0),0)</f>
        <v>B</v>
      </c>
      <c r="M87" s="16" t="str">
        <f>IFERROR(VLOOKUP($A87,'Convenio Clientes'!$D:$F,3,0),"SN CNV")</f>
        <v>20</v>
      </c>
      <c r="N87" s="16" t="s">
        <v>2227</v>
      </c>
      <c r="O87" s="16">
        <v>21</v>
      </c>
      <c r="P87" s="259" t="s">
        <v>2239</v>
      </c>
      <c r="Q87" s="203" t="s">
        <v>2240</v>
      </c>
      <c r="R87" t="str">
        <f>VLOOKUP($N87,Tabla2[#All],3,0)</f>
        <v>DISTRIBUIDOR</v>
      </c>
      <c r="S87" t="s">
        <v>2381</v>
      </c>
      <c r="T87" t="s">
        <v>2382</v>
      </c>
      <c r="U87" t="s">
        <v>1587</v>
      </c>
      <c r="V87" s="74"/>
    </row>
    <row r="88" spans="1:22" ht="15" customHeight="1">
      <c r="A88" s="50" t="s">
        <v>241</v>
      </c>
      <c r="B88" s="19" t="s">
        <v>242</v>
      </c>
      <c r="C88" s="16">
        <v>23</v>
      </c>
      <c r="D88" s="84">
        <v>23</v>
      </c>
      <c r="E88" t="str">
        <f>VLOOKUP($D88,'ESTRUCTURA P&amp;B - LP'!$A$1:$F$31,5,0)</f>
        <v>MARTHA VILORIA</v>
      </c>
      <c r="F88" t="str">
        <f>VLOOKUP($D88,'ESTRUCTURA P&amp;B - LP'!$A$1:$F$31,6,0)</f>
        <v>DUBRASKA PÉREZ</v>
      </c>
      <c r="G88" t="s">
        <v>215</v>
      </c>
      <c r="H88" t="str">
        <f>VLOOKUP(Tabla3[[#This Row],[NUEVA RUTA]],Tabla1[#All],2,0)</f>
        <v>CENTRO-OCCIDENTE</v>
      </c>
      <c r="I88" t="str">
        <f>VLOOKUP($A88,Clientes!$A$1:$C$1999,3,0)</f>
        <v>COM VICTORIA HL</v>
      </c>
      <c r="J88" s="16">
        <v>23</v>
      </c>
      <c r="K88" s="16" t="str">
        <f>VLOOKUP($J88,'ESTRUCTURA P&amp;B - LP'!$A$1:$F$40,5,0)</f>
        <v>MARTHA VILORIA</v>
      </c>
      <c r="L88" s="16" t="str">
        <f>IFERROR(VLOOKUP($J88,'[2]POTENCIAL X ZONA'!$B$4:$G$21,6,0),0)</f>
        <v>S</v>
      </c>
      <c r="M88" s="60" t="str">
        <f>IFERROR(VLOOKUP($A88,'Convenio Clientes'!$D:$F,3,0),"SN CNV")</f>
        <v>20</v>
      </c>
      <c r="N88" s="16" t="s">
        <v>2350</v>
      </c>
      <c r="O88" s="16">
        <v>15</v>
      </c>
      <c r="P88" s="259" t="s">
        <v>2239</v>
      </c>
      <c r="Q88" t="s">
        <v>2240</v>
      </c>
      <c r="R88" t="str">
        <f>VLOOKUP($N88,Tabla2[#All],3,0)</f>
        <v>PERFUMERIAS INDEPENDIENTES</v>
      </c>
      <c r="S88" t="s">
        <v>2383</v>
      </c>
      <c r="T88" t="s">
        <v>2384</v>
      </c>
      <c r="U88" t="s">
        <v>210</v>
      </c>
    </row>
    <row r="89" spans="1:22" ht="15" customHeight="1">
      <c r="A89" s="50" t="s">
        <v>243</v>
      </c>
      <c r="B89" s="19" t="s">
        <v>244</v>
      </c>
      <c r="C89" s="16">
        <v>58</v>
      </c>
      <c r="D89" s="84">
        <v>50</v>
      </c>
      <c r="E89" t="str">
        <f>VLOOKUP($D89,'ESTRUCTURA P&amp;B - LP'!$A$1:$F$31,5,0)</f>
        <v>BETSY CASTRO</v>
      </c>
      <c r="F89" t="str">
        <f>VLOOKUP($D89,'ESTRUCTURA P&amp;B - LP'!$A$1:$F$31,6,0)</f>
        <v>MILAGROS FERNANDEZ</v>
      </c>
      <c r="G89" t="s">
        <v>55</v>
      </c>
      <c r="H89" t="str">
        <f>VLOOKUP(Tabla3[[#This Row],[NUEVA RUTA]],Tabla1[#All],2,0)</f>
        <v>CAPITAL</v>
      </c>
      <c r="I89" t="str">
        <f>VLOOKUP($A89,Clientes!$A$1:$C$1999,3,0)</f>
        <v>COMERCIAL WYNN</v>
      </c>
      <c r="J89" s="16">
        <v>57</v>
      </c>
      <c r="K89" s="16" t="str">
        <f>VLOOKUP($J89,'ESTRUCTURA P&amp;B - LP'!$A$1:$F$40,5,0)</f>
        <v>CARLOS ZURITA</v>
      </c>
      <c r="L89" s="16">
        <f>IFERROR(VLOOKUP($J89,'[2]POTENCIAL X ZONA'!$B$4:$G$21,6,0),0)</f>
        <v>0</v>
      </c>
      <c r="M89" s="16" t="str">
        <f>IFERROR(VLOOKUP($A89,'Convenio Clientes'!$D:$F,3,0),"SN CNV")</f>
        <v>21</v>
      </c>
      <c r="N89" s="16" t="s">
        <v>2350</v>
      </c>
      <c r="O89" s="16">
        <v>15</v>
      </c>
      <c r="P89" t="s">
        <v>163</v>
      </c>
      <c r="Q89" t="s">
        <v>2228</v>
      </c>
      <c r="R89" t="str">
        <f>VLOOKUP($N89,Tabla2[#All],3,0)</f>
        <v>PERFUMERIAS INDEPENDIENTES</v>
      </c>
      <c r="S89" t="s">
        <v>2385</v>
      </c>
      <c r="T89" t="s">
        <v>2386</v>
      </c>
      <c r="U89" t="s">
        <v>1587</v>
      </c>
    </row>
    <row r="90" spans="1:22" ht="15" customHeight="1">
      <c r="A90" s="56" t="s">
        <v>2195</v>
      </c>
      <c r="B90" s="57" t="s">
        <v>2196</v>
      </c>
      <c r="C90" s="86">
        <v>50</v>
      </c>
      <c r="D90" s="87">
        <v>50</v>
      </c>
      <c r="E90" s="58" t="str">
        <f>VLOOKUP($D90,'ESTRUCTURA P&amp;B - LP'!$A$1:$F$31,5,0)</f>
        <v>BETSY CASTRO</v>
      </c>
      <c r="F90" s="58" t="str">
        <f>VLOOKUP($D90,'ESTRUCTURA P&amp;B - LP'!$A$1:$F$31,6,0)</f>
        <v>MILAGROS FERNANDEZ</v>
      </c>
      <c r="G90" t="s">
        <v>55</v>
      </c>
      <c r="H90" t="str">
        <f>VLOOKUP(Tabla3[[#This Row],[NUEVA RUTA]],Tabla1[#All],2,0)</f>
        <v>CAPITAL</v>
      </c>
      <c r="I90" t="str">
        <f>VLOOKUP($A90,Clientes!$A$1:$C$1999,3,0)</f>
        <v>TODO HOGAR KR28</v>
      </c>
      <c r="J90" s="16">
        <v>50</v>
      </c>
      <c r="K90" s="16" t="str">
        <f>VLOOKUP($J90,'ESTRUCTURA P&amp;B - LP'!$A$1:$F$40,5,0)</f>
        <v>BETSY CASTRO</v>
      </c>
      <c r="L90" s="16" t="str">
        <f>IFERROR(VLOOKUP($J90,'[2]POTENCIAL X ZONA'!$B$4:$G$21,6,0),0)</f>
        <v>B</v>
      </c>
      <c r="M90" s="60" t="str">
        <f>IFERROR(VLOOKUP($A90,'Convenio Clientes'!$D:$F,3,0),"SN CNV")</f>
        <v>20</v>
      </c>
      <c r="N90" s="16" t="s">
        <v>2227</v>
      </c>
      <c r="O90" s="16">
        <v>15</v>
      </c>
      <c r="P90" s="253" t="s">
        <v>163</v>
      </c>
      <c r="Q90" s="253" t="s">
        <v>2228</v>
      </c>
      <c r="R90" t="str">
        <f>VLOOKUP($N90,Tabla2[#All],3,0)</f>
        <v>DISTRIBUIDOR</v>
      </c>
      <c r="U90" t="s">
        <v>1587</v>
      </c>
      <c r="V90" t="s">
        <v>6871</v>
      </c>
    </row>
    <row r="91" spans="1:22" ht="15" customHeight="1">
      <c r="A91" s="50" t="s">
        <v>2062</v>
      </c>
      <c r="B91" s="19" t="s">
        <v>2063</v>
      </c>
      <c r="C91" s="16">
        <v>62</v>
      </c>
      <c r="D91" s="84">
        <v>62</v>
      </c>
      <c r="E91" t="str">
        <f>VLOOKUP($D91,'ESTRUCTURA P&amp;B - LP'!$A$1:$F$31,5,0)</f>
        <v>ANDREINA RANGEL 62</v>
      </c>
      <c r="F91" t="str">
        <f>VLOOKUP($D91,'ESTRUCTURA P&amp;B - LP'!$A$1:$F$31,6,0)</f>
        <v>ANDREINA RANGEL</v>
      </c>
      <c r="G91" t="s">
        <v>31</v>
      </c>
      <c r="H91" t="str">
        <f>VLOOKUP(Tabla3[[#This Row],[NUEVA RUTA]],Tabla1[#All],2,0)</f>
        <v>OCCIDENTE</v>
      </c>
      <c r="I91" t="str">
        <f>VLOOKUP($A91,Clientes!$A$1:$C$1999,3,0)</f>
        <v>COMERC 91-84</v>
      </c>
      <c r="J91" s="16">
        <v>62</v>
      </c>
      <c r="K91" s="16" t="str">
        <f>VLOOKUP($J91,'ESTRUCTURA P&amp;B - LP'!$A$1:$F$40,5,0)</f>
        <v>ANDREINA RANGEL 62</v>
      </c>
      <c r="L91" s="16" t="str">
        <f>IFERROR(VLOOKUP($J91,'[2]POTENCIAL X ZONA'!$B$4:$G$21,6,0),0)</f>
        <v>S</v>
      </c>
      <c r="M91" s="16" t="str">
        <f>IFERROR(VLOOKUP($A91,'Convenio Clientes'!$D:$F,3,0),"SN CNV")</f>
        <v>20</v>
      </c>
      <c r="N91" s="60" t="s">
        <v>2227</v>
      </c>
      <c r="O91" s="16">
        <v>15</v>
      </c>
      <c r="P91" t="s">
        <v>2239</v>
      </c>
      <c r="Q91" t="s">
        <v>2240</v>
      </c>
      <c r="R91" t="str">
        <f>VLOOKUP($N91,Tabla2[#All],3,0)</f>
        <v>DISTRIBUIDOR</v>
      </c>
      <c r="U91" t="s">
        <v>131</v>
      </c>
    </row>
    <row r="92" spans="1:22" ht="15" customHeight="1">
      <c r="A92" s="50" t="s">
        <v>248</v>
      </c>
      <c r="B92" s="19" t="s">
        <v>249</v>
      </c>
      <c r="C92" s="16">
        <v>95</v>
      </c>
      <c r="D92" s="84">
        <v>98</v>
      </c>
      <c r="E92" t="str">
        <f>VLOOKUP($D92,'ESTRUCTURA P&amp;B - LP'!$A$1:$F$31,5,0)</f>
        <v>INACTIVO</v>
      </c>
      <c r="F92" t="str">
        <f>VLOOKUP($D92,'ESTRUCTURA P&amp;B - LP'!$A$1:$F$31,6,0)</f>
        <v>INACTIVO</v>
      </c>
      <c r="G92" t="s">
        <v>27</v>
      </c>
      <c r="H92" t="str">
        <f>VLOOKUP(Tabla3[[#This Row],[NUEVA RUTA]],Tabla1[#All],2,0)</f>
        <v>INACTIVO</v>
      </c>
      <c r="I92" t="str">
        <f>VLOOKUP($A92,Clientes!$A$1:$C$1999,3,0)</f>
        <v>COMERC AMIR</v>
      </c>
      <c r="J92" s="16">
        <v>0</v>
      </c>
      <c r="K92" s="16" t="str">
        <f>VLOOKUP($J92,'ESTRUCTURA P&amp;B - LP'!$A$1:$F$40,5,0)</f>
        <v>INACTIVO</v>
      </c>
      <c r="L92" s="16">
        <f>IFERROR(VLOOKUP($J92,'[2]POTENCIAL X ZONA'!$B$4:$G$21,6,0),0)</f>
        <v>0</v>
      </c>
      <c r="M92" s="16" t="str">
        <f>IFERROR(VLOOKUP($A92,'Convenio Clientes'!$D:$F,3,0),"SN CNV")</f>
        <v>01</v>
      </c>
      <c r="N92" s="16" t="s">
        <v>2227</v>
      </c>
      <c r="O92" s="16">
        <v>0</v>
      </c>
      <c r="P92" t="s">
        <v>163</v>
      </c>
      <c r="Q92" t="s">
        <v>2228</v>
      </c>
      <c r="R92" t="str">
        <f>VLOOKUP($N92,Tabla2[#All],3,0)</f>
        <v>DISTRIBUIDOR</v>
      </c>
      <c r="S92" t="s">
        <v>2387</v>
      </c>
      <c r="T92" t="s">
        <v>2388</v>
      </c>
      <c r="U92" t="s">
        <v>6702</v>
      </c>
    </row>
    <row r="93" spans="1:22" ht="15" customHeight="1">
      <c r="A93" s="50" t="s">
        <v>2141</v>
      </c>
      <c r="B93" s="19" t="s">
        <v>2142</v>
      </c>
      <c r="C93" s="16">
        <v>23</v>
      </c>
      <c r="D93" s="84">
        <v>23</v>
      </c>
      <c r="E93" t="str">
        <f>VLOOKUP($D93,'ESTRUCTURA P&amp;B - LP'!$A$1:$F$31,5,0)</f>
        <v>MARTHA VILORIA</v>
      </c>
      <c r="F93" t="str">
        <f>VLOOKUP($D93,'ESTRUCTURA P&amp;B - LP'!$A$1:$F$31,6,0)</f>
        <v>DUBRASKA PÉREZ</v>
      </c>
      <c r="G93" t="s">
        <v>215</v>
      </c>
      <c r="H93" t="str">
        <f>VLOOKUP(Tabla3[[#This Row],[NUEVA RUTA]],Tabla1[#All],2,0)</f>
        <v>CENTRO-OCCIDENTE</v>
      </c>
      <c r="I93" t="str">
        <f>VLOOKUP($A93,Clientes!$A$1:$C$1999,3,0)</f>
        <v>COM CATARIVE</v>
      </c>
      <c r="J93" s="16">
        <v>23</v>
      </c>
      <c r="K93" s="16" t="str">
        <f>VLOOKUP($J93,'ESTRUCTURA P&amp;B - LP'!$A$1:$F$40,5,0)</f>
        <v>MARTHA VILORIA</v>
      </c>
      <c r="L93" s="16" t="str">
        <f>IFERROR(VLOOKUP($J93,'[2]POTENCIAL X ZONA'!$B$4:$G$21,6,0),0)</f>
        <v>S</v>
      </c>
      <c r="M93" s="16" t="str">
        <f>IFERROR(VLOOKUP($A93,'Convenio Clientes'!$D:$F,3,0),"SN CNV")</f>
        <v>20</v>
      </c>
      <c r="N93" s="16" t="s">
        <v>2227</v>
      </c>
      <c r="O93" s="16">
        <v>15</v>
      </c>
      <c r="P93" s="164" t="s">
        <v>163</v>
      </c>
      <c r="Q93" s="164" t="s">
        <v>2228</v>
      </c>
      <c r="R93" t="str">
        <f>VLOOKUP($N93,Tabla2[#All],3,0)</f>
        <v>DISTRIBUIDOR</v>
      </c>
      <c r="U93" t="s">
        <v>210</v>
      </c>
      <c r="V93" s="164" t="s">
        <v>6808</v>
      </c>
    </row>
    <row r="94" spans="1:22" ht="15" customHeight="1">
      <c r="A94" s="50" t="s">
        <v>250</v>
      </c>
      <c r="B94" s="19" t="s">
        <v>251</v>
      </c>
      <c r="C94" s="16">
        <v>56</v>
      </c>
      <c r="D94" s="84">
        <v>10</v>
      </c>
      <c r="E94" t="str">
        <f>VLOOKUP($D94,'ESTRUCTURA P&amp;B - LP'!$A$1:$F$31,5,0)</f>
        <v>MILAGROS FERNANDEZ 10</v>
      </c>
      <c r="F94" t="str">
        <f>VLOOKUP($D94,'ESTRUCTURA P&amp;B - LP'!$A$1:$F$31,6,0)</f>
        <v>MILAGROS FERNANDEZ</v>
      </c>
      <c r="G94" t="s">
        <v>47</v>
      </c>
      <c r="H94" t="str">
        <f>VLOOKUP(Tabla3[[#This Row],[NUEVA RUTA]],Tabla1[#All],2,0)</f>
        <v>CAPITAL</v>
      </c>
      <c r="I94" t="str">
        <f>VLOOKUP($A94,Clientes!$A$1:$C$1999,3,0)</f>
        <v>C CTRO GUARENAS</v>
      </c>
      <c r="J94" s="16">
        <v>10</v>
      </c>
      <c r="K94" s="16" t="str">
        <f>VLOOKUP($J94,'ESTRUCTURA P&amp;B - LP'!$A$1:$F$40,5,0)</f>
        <v>MILAGROS FERNANDEZ 10</v>
      </c>
      <c r="L94" s="16" t="str">
        <f>IFERROR(VLOOKUP($J94,'[2]POTENCIAL X ZONA'!$B$4:$G$21,6,0),0)</f>
        <v>B</v>
      </c>
      <c r="M94" s="16" t="str">
        <f>IFERROR(VLOOKUP($A94,'Convenio Clientes'!$D:$F,3,0),"SN CNV")</f>
        <v>22</v>
      </c>
      <c r="N94" s="16" t="s">
        <v>2278</v>
      </c>
      <c r="O94" s="16">
        <v>21</v>
      </c>
      <c r="P94" t="s">
        <v>2239</v>
      </c>
      <c r="Q94" t="s">
        <v>2240</v>
      </c>
      <c r="R94" t="str">
        <f>VLOOKUP($N94,Tabla2[#All],3,0)</f>
        <v>SUPERMERCADOS INDEPENDIENTES</v>
      </c>
      <c r="S94" t="s">
        <v>2389</v>
      </c>
      <c r="T94" t="s">
        <v>2390</v>
      </c>
      <c r="U94" t="s">
        <v>252</v>
      </c>
    </row>
    <row r="95" spans="1:22" ht="15" customHeight="1">
      <c r="A95" s="50" t="s">
        <v>253</v>
      </c>
      <c r="B95" s="19" t="s">
        <v>254</v>
      </c>
      <c r="C95" s="16">
        <v>50</v>
      </c>
      <c r="D95" s="84">
        <v>50</v>
      </c>
      <c r="E95" t="str">
        <f>VLOOKUP($D95,'ESTRUCTURA P&amp;B - LP'!$A$1:$F$31,5,0)</f>
        <v>BETSY CASTRO</v>
      </c>
      <c r="F95" t="str">
        <f>VLOOKUP($D95,'ESTRUCTURA P&amp;B - LP'!$A$1:$F$31,6,0)</f>
        <v>MILAGROS FERNANDEZ</v>
      </c>
      <c r="G95" t="s">
        <v>47</v>
      </c>
      <c r="H95" t="str">
        <f>VLOOKUP(Tabla3[[#This Row],[NUEVA RUTA]],Tabla1[#All],2,0)</f>
        <v>CAPITAL</v>
      </c>
      <c r="I95" t="str">
        <f>VLOOKUP($A95,Clientes!$A$1:$C$1999,3,0)</f>
        <v>COM ALIM ARUMA</v>
      </c>
      <c r="J95" s="16">
        <v>50</v>
      </c>
      <c r="K95" s="16" t="str">
        <f>VLOOKUP($J95,'ESTRUCTURA P&amp;B - LP'!$A$1:$F$40,5,0)</f>
        <v>BETSY CASTRO</v>
      </c>
      <c r="L95" s="16" t="str">
        <f>IFERROR(VLOOKUP($J95,'[2]POTENCIAL X ZONA'!$B$4:$G$21,6,0),0)</f>
        <v>B</v>
      </c>
      <c r="M95" s="16" t="str">
        <f>IFERROR(VLOOKUP($A95,'Convenio Clientes'!$D:$F,3,0),"SN CNV")</f>
        <v>21</v>
      </c>
      <c r="N95" s="16" t="s">
        <v>2227</v>
      </c>
      <c r="O95" s="16">
        <v>15</v>
      </c>
      <c r="P95" t="s">
        <v>163</v>
      </c>
      <c r="Q95" t="s">
        <v>2228</v>
      </c>
      <c r="R95" t="str">
        <f>VLOOKUP($N95,Tabla2[#All],3,0)</f>
        <v>DISTRIBUIDOR</v>
      </c>
      <c r="S95" t="s">
        <v>2391</v>
      </c>
      <c r="T95" t="s">
        <v>2392</v>
      </c>
      <c r="U95" t="s">
        <v>255</v>
      </c>
    </row>
    <row r="96" spans="1:22" ht="15" customHeight="1">
      <c r="A96" s="50" t="s">
        <v>1451</v>
      </c>
      <c r="B96" s="109" t="s">
        <v>1452</v>
      </c>
      <c r="C96" s="16">
        <v>20</v>
      </c>
      <c r="D96" s="84">
        <v>20</v>
      </c>
      <c r="E96" t="str">
        <f>VLOOKUP($D96,'ESTRUCTURA P&amp;B - LP'!$A$1:$F$31,5,0)</f>
        <v>JUAN LEÓN 20</v>
      </c>
      <c r="F96" t="str">
        <f>VLOOKUP($D96,'ESTRUCTURA P&amp;B - LP'!$A$1:$F$31,6,0)</f>
        <v>DUBRASKA PÉREZ</v>
      </c>
      <c r="G96" t="s">
        <v>102</v>
      </c>
      <c r="H96" t="str">
        <f>VLOOKUP(Tabla3[[#This Row],[NUEVA RUTA]],Tabla1[#All],2,0)</f>
        <v>CENTRO-OCCIDENTE</v>
      </c>
      <c r="I96" t="str">
        <f>VLOOKUP($A96,Clientes!$A$1:$C$1999,3,0)</f>
        <v>COM GLOBAL CYD</v>
      </c>
      <c r="J96" s="16">
        <v>20</v>
      </c>
      <c r="K96" s="16" t="str">
        <f>VLOOKUP($J96,'ESTRUCTURA P&amp;B - LP'!$A$1:$F$40,5,0)</f>
        <v>JUAN LEÓN 20</v>
      </c>
      <c r="L96" s="16" t="str">
        <f>IFERROR(VLOOKUP($J96,'[2]POTENCIAL X ZONA'!$B$4:$G$21,6,0),0)</f>
        <v>P</v>
      </c>
      <c r="M96" s="60" t="str">
        <f>IFERROR(VLOOKUP($A96,'Convenio Clientes'!$D:$F,3,0),"SN CNV")</f>
        <v>21</v>
      </c>
      <c r="N96" s="16" t="s">
        <v>2350</v>
      </c>
      <c r="O96" s="16">
        <v>30</v>
      </c>
      <c r="P96" s="259" t="s">
        <v>2235</v>
      </c>
      <c r="Q96" t="s">
        <v>2240</v>
      </c>
      <c r="R96" t="str">
        <f>VLOOKUP($N96,Tabla2[#All],3,0)</f>
        <v>PERFUMERIAS INDEPENDIENTES</v>
      </c>
      <c r="S96" t="s">
        <v>2393</v>
      </c>
      <c r="T96" t="s">
        <v>2394</v>
      </c>
      <c r="U96" t="s">
        <v>51</v>
      </c>
    </row>
    <row r="97" spans="1:21" ht="15" customHeight="1">
      <c r="A97" s="108" t="s">
        <v>6664</v>
      </c>
      <c r="B97" s="109" t="s">
        <v>6665</v>
      </c>
      <c r="C97" s="110">
        <v>20</v>
      </c>
      <c r="D97" s="111">
        <v>20</v>
      </c>
      <c r="E97" s="112" t="str">
        <f>VLOOKUP($D97,'ESTRUCTURA P&amp;B - LP'!$A$1:$F$31,5,0)</f>
        <v>JUAN LEÓN 20</v>
      </c>
      <c r="F97" s="112" t="str">
        <f>VLOOKUP($D97,'ESTRUCTURA P&amp;B - LP'!$A$1:$F$31,6,0)</f>
        <v>DUBRASKA PÉREZ</v>
      </c>
      <c r="G97" t="s">
        <v>102</v>
      </c>
      <c r="H97" t="s">
        <v>1691</v>
      </c>
      <c r="I97" t="str">
        <f>VLOOKUP($A97,Clientes!$A$1:$C$1999,3,0)</f>
        <v>COM GRAM MARK</v>
      </c>
      <c r="J97" s="16">
        <v>20</v>
      </c>
      <c r="K97" s="110" t="str">
        <f>VLOOKUP($J97,'ESTRUCTURA P&amp;B - LP'!$A$1:$F$40,5,0)</f>
        <v>JUAN LEÓN 20</v>
      </c>
      <c r="L97" s="16" t="str">
        <f>IFERROR(VLOOKUP($J97,'[2]POTENCIAL X ZONA'!$B$4:$G$21,6,0),0)</f>
        <v>P</v>
      </c>
      <c r="M97" s="16" t="str">
        <f>IFERROR(VLOOKUP($A97,'Convenio Clientes'!$D:$F,3,0),"SN CNV")</f>
        <v>21</v>
      </c>
      <c r="N97" s="16" t="s">
        <v>2275</v>
      </c>
      <c r="O97" s="16">
        <v>0</v>
      </c>
      <c r="P97" t="s">
        <v>163</v>
      </c>
      <c r="Q97" t="s">
        <v>2228</v>
      </c>
      <c r="R97" t="str">
        <f>VLOOKUP($N97,Tabla2[#All],3,0)</f>
        <v>MAYORISTAS</v>
      </c>
      <c r="U97" t="s">
        <v>6732</v>
      </c>
    </row>
    <row r="98" spans="1:21" ht="15" customHeight="1">
      <c r="A98" s="50" t="s">
        <v>258</v>
      </c>
      <c r="B98" s="19" t="s">
        <v>259</v>
      </c>
      <c r="C98" s="16">
        <v>62</v>
      </c>
      <c r="D98" s="84">
        <v>62</v>
      </c>
      <c r="E98" t="str">
        <f>VLOOKUP($D98,'ESTRUCTURA P&amp;B - LP'!$A$1:$F$31,5,0)</f>
        <v>ANDREINA RANGEL 62</v>
      </c>
      <c r="F98" t="str">
        <f>VLOOKUP($D98,'ESTRUCTURA P&amp;B - LP'!$A$1:$F$31,6,0)</f>
        <v>ANDREINA RANGEL</v>
      </c>
      <c r="G98" t="s">
        <v>1872</v>
      </c>
      <c r="H98" t="str">
        <f>VLOOKUP(Tabla3[[#This Row],[NUEVA RUTA]],Tabla1[#All],2,0)</f>
        <v>OCCIDENTE</v>
      </c>
      <c r="I98" t="str">
        <f>VLOOKUP($A98,Clientes!$A$1:$C$1999,3,0)</f>
        <v>COM GRAN PROSPE</v>
      </c>
      <c r="J98" s="16">
        <v>62</v>
      </c>
      <c r="K98" s="16" t="str">
        <f>VLOOKUP($J98,'ESTRUCTURA P&amp;B - LP'!$A$1:$F$40,5,0)</f>
        <v>ANDREINA RANGEL 62</v>
      </c>
      <c r="L98" s="16" t="str">
        <f>IFERROR(VLOOKUP($J98,'[2]POTENCIAL X ZONA'!$B$4:$G$21,6,0),0)</f>
        <v>S</v>
      </c>
      <c r="M98" s="16" t="str">
        <f>IFERROR(VLOOKUP($A98,'Convenio Clientes'!$D:$F,3,0),"SN CNV")</f>
        <v>01</v>
      </c>
      <c r="N98" s="16" t="s">
        <v>2227</v>
      </c>
      <c r="O98" s="16">
        <v>7</v>
      </c>
      <c r="P98" t="s">
        <v>163</v>
      </c>
      <c r="Q98" t="s">
        <v>2228</v>
      </c>
      <c r="R98" t="str">
        <f>VLOOKUP($N98,Tabla2[#All],3,0)</f>
        <v>DISTRIBUIDOR</v>
      </c>
      <c r="S98" t="s">
        <v>2395</v>
      </c>
      <c r="T98" t="s">
        <v>2396</v>
      </c>
      <c r="U98" t="s">
        <v>260</v>
      </c>
    </row>
    <row r="99" spans="1:21" ht="15" customHeight="1">
      <c r="A99" s="50" t="s">
        <v>261</v>
      </c>
      <c r="B99" s="19" t="s">
        <v>262</v>
      </c>
      <c r="C99" s="16">
        <v>62</v>
      </c>
      <c r="D99" s="84">
        <v>62</v>
      </c>
      <c r="E99" t="str">
        <f>VLOOKUP($D99,'ESTRUCTURA P&amp;B - LP'!$A$1:$F$31,5,0)</f>
        <v>ANDREINA RANGEL 62</v>
      </c>
      <c r="F99" t="str">
        <f>VLOOKUP($D99,'ESTRUCTURA P&amp;B - LP'!$A$1:$F$31,6,0)</f>
        <v>ANDREINA RANGEL</v>
      </c>
      <c r="G99" t="s">
        <v>31</v>
      </c>
      <c r="H99" t="str">
        <f>VLOOKUP(Tabla3[[#This Row],[NUEVA RUTA]],Tabla1[#All],2,0)</f>
        <v>OCCIDENTE</v>
      </c>
      <c r="I99" t="str">
        <f>VLOOKUP($A99,Clientes!$A$1:$C$1999,3,0)</f>
        <v>COMERC HECHOS</v>
      </c>
      <c r="J99" s="16">
        <v>0</v>
      </c>
      <c r="K99" s="16" t="str">
        <f>VLOOKUP($J99,'ESTRUCTURA P&amp;B - LP'!$A$1:$F$40,5,0)</f>
        <v>INACTIVO</v>
      </c>
      <c r="L99" s="16">
        <f>IFERROR(VLOOKUP($J99,'[2]POTENCIAL X ZONA'!$B$4:$G$21,6,0),0)</f>
        <v>0</v>
      </c>
      <c r="M99" s="16" t="str">
        <f>IFERROR(VLOOKUP($A99,'Convenio Clientes'!$D:$F,3,0),"SN CNV")</f>
        <v>01</v>
      </c>
      <c r="N99" s="16" t="s">
        <v>2227</v>
      </c>
      <c r="O99" s="16">
        <v>0</v>
      </c>
      <c r="P99" t="s">
        <v>163</v>
      </c>
      <c r="Q99" t="s">
        <v>2228</v>
      </c>
      <c r="R99" t="str">
        <f>VLOOKUP($N99,Tabla2[#All],3,0)</f>
        <v>DISTRIBUIDOR</v>
      </c>
      <c r="S99" t="s">
        <v>2397</v>
      </c>
      <c r="T99" t="s">
        <v>2398</v>
      </c>
      <c r="U99" t="s">
        <v>131</v>
      </c>
    </row>
    <row r="100" spans="1:21" ht="15" customHeight="1">
      <c r="A100" s="50" t="s">
        <v>263</v>
      </c>
      <c r="B100" s="19" t="s">
        <v>264</v>
      </c>
      <c r="C100" s="16">
        <v>20</v>
      </c>
      <c r="D100" s="84">
        <v>20</v>
      </c>
      <c r="E100" t="str">
        <f>VLOOKUP($D100,'ESTRUCTURA P&amp;B - LP'!$A$1:$F$31,5,0)</f>
        <v>JUAN LEÓN 20</v>
      </c>
      <c r="F100" t="str">
        <f>VLOOKUP($D100,'ESTRUCTURA P&amp;B - LP'!$A$1:$F$31,6,0)</f>
        <v>DUBRASKA PÉREZ</v>
      </c>
      <c r="G100" t="s">
        <v>102</v>
      </c>
      <c r="H100" t="str">
        <f>VLOOKUP(Tabla3[[#This Row],[NUEVA RUTA]],Tabla1[#All],2,0)</f>
        <v>CENTRO-OCCIDENTE</v>
      </c>
      <c r="I100" t="str">
        <f>VLOOKUP($A100,Clientes!$A$1:$C$1999,3,0)</f>
        <v>81 KROM.MARKET</v>
      </c>
      <c r="J100" s="16">
        <v>20</v>
      </c>
      <c r="K100" s="16" t="str">
        <f>VLOOKUP($J100,'ESTRUCTURA P&amp;B - LP'!$A$1:$F$40,5,0)</f>
        <v>JUAN LEÓN 20</v>
      </c>
      <c r="L100" s="16" t="str">
        <f>IFERROR(VLOOKUP($J100,'[2]POTENCIAL X ZONA'!$B$4:$G$21,6,0),0)</f>
        <v>P</v>
      </c>
      <c r="M100" s="60" t="str">
        <f>IFERROR(VLOOKUP($A100,'Convenio Clientes'!$D:$F,3,0),"SN CNV")</f>
        <v>21</v>
      </c>
      <c r="N100" s="16" t="s">
        <v>2231</v>
      </c>
      <c r="O100" s="16">
        <v>15</v>
      </c>
      <c r="P100" s="259" t="s">
        <v>2235</v>
      </c>
      <c r="Q100" t="s">
        <v>2240</v>
      </c>
      <c r="R100" t="str">
        <f>VLOOKUP($N100,Tabla2[#All],3,0)</f>
        <v>CADENAS - SUPERMERCADOS</v>
      </c>
      <c r="S100" t="s">
        <v>2399</v>
      </c>
      <c r="T100" t="s">
        <v>2400</v>
      </c>
      <c r="U100" t="s">
        <v>51</v>
      </c>
    </row>
    <row r="101" spans="1:21" ht="15" customHeight="1">
      <c r="A101" s="50" t="s">
        <v>1907</v>
      </c>
      <c r="B101" s="19" t="s">
        <v>1908</v>
      </c>
      <c r="C101" s="16">
        <v>61</v>
      </c>
      <c r="D101" s="84">
        <v>60</v>
      </c>
      <c r="E101" t="str">
        <f>VLOOKUP($D101,'ESTRUCTURA P&amp;B - LP'!$A$1:$F$31,5,0)</f>
        <v>JOSEPH PADILLA</v>
      </c>
      <c r="F101" t="str">
        <f>VLOOKUP($D101,'ESTRUCTURA P&amp;B - LP'!$A$1:$F$31,6,0)</f>
        <v>ANDREINA RANGEL</v>
      </c>
      <c r="G101" t="s">
        <v>44</v>
      </c>
      <c r="H101" t="str">
        <f>VLOOKUP(Tabla3[[#This Row],[NUEVA RUTA]],Tabla1[#All],2,0)</f>
        <v>OCCIDENTE</v>
      </c>
      <c r="I101" t="str">
        <f>VLOOKUP($A101,Clientes!$A$1:$C$1999,3,0)</f>
        <v>LA BREGADORA</v>
      </c>
      <c r="J101" s="16">
        <v>61</v>
      </c>
      <c r="K101" s="16" t="str">
        <f>VLOOKUP($J101,'ESTRUCTURA P&amp;B - LP'!$A$1:$F$40,5,0)</f>
        <v>JOSEPH PADILLA 61</v>
      </c>
      <c r="L101" s="16" t="str">
        <f>IFERROR(VLOOKUP($J101,'[2]POTENCIAL X ZONA'!$B$4:$G$21,6,0),0)</f>
        <v>P</v>
      </c>
      <c r="M101" s="16" t="str">
        <f>IFERROR(VLOOKUP($A101,'Convenio Clientes'!$D:$F,3,0),"SN CNV")</f>
        <v>26</v>
      </c>
      <c r="N101" s="60" t="s">
        <v>2227</v>
      </c>
      <c r="O101" s="16">
        <v>15</v>
      </c>
      <c r="P101" t="s">
        <v>2239</v>
      </c>
      <c r="Q101" t="s">
        <v>2240</v>
      </c>
      <c r="R101" t="str">
        <f>VLOOKUP($N101,Tabla2[#All],3,0)</f>
        <v>DISTRIBUIDOR</v>
      </c>
      <c r="S101" t="s">
        <v>3546</v>
      </c>
      <c r="T101" t="s">
        <v>3547</v>
      </c>
      <c r="U101" t="s">
        <v>44</v>
      </c>
    </row>
    <row r="102" spans="1:21" ht="15" customHeight="1">
      <c r="A102" s="50" t="s">
        <v>1516</v>
      </c>
      <c r="B102" s="19" t="s">
        <v>1517</v>
      </c>
      <c r="C102" s="16">
        <v>50</v>
      </c>
      <c r="D102" s="84">
        <v>50</v>
      </c>
      <c r="E102" t="str">
        <f>VLOOKUP($D102,'ESTRUCTURA P&amp;B - LP'!$A$1:$F$31,5,0)</f>
        <v>BETSY CASTRO</v>
      </c>
      <c r="F102" t="str">
        <f>VLOOKUP($D102,'ESTRUCTURA P&amp;B - LP'!$A$1:$F$31,6,0)</f>
        <v>MILAGROS FERNANDEZ</v>
      </c>
      <c r="G102" t="s">
        <v>47</v>
      </c>
      <c r="H102" t="str">
        <f>VLOOKUP(Tabla3[[#This Row],[NUEVA RUTA]],Tabla1[#All],2,0)</f>
        <v>CAPITAL</v>
      </c>
      <c r="I102" t="str">
        <f>VLOOKUP($A102,Clientes!$A$1:$C$1999,3,0)</f>
        <v>COM LA GITANA</v>
      </c>
      <c r="J102" s="16">
        <v>50</v>
      </c>
      <c r="K102" s="16" t="str">
        <f>VLOOKUP($J102,'ESTRUCTURA P&amp;B - LP'!$A$1:$F$40,5,0)</f>
        <v>BETSY CASTRO</v>
      </c>
      <c r="L102" s="16" t="str">
        <f>IFERROR(VLOOKUP($J102,'[2]POTENCIAL X ZONA'!$B$4:$G$21,6,0),0)</f>
        <v>B</v>
      </c>
      <c r="M102" s="16" t="str">
        <f>IFERROR(VLOOKUP($A102,'Convenio Clientes'!$D:$F,3,0),"SN CNV")</f>
        <v>01</v>
      </c>
      <c r="N102" s="60" t="s">
        <v>2227</v>
      </c>
      <c r="O102" s="16">
        <v>7</v>
      </c>
      <c r="P102" t="s">
        <v>163</v>
      </c>
      <c r="Q102" t="s">
        <v>2228</v>
      </c>
      <c r="R102" t="str">
        <f>VLOOKUP($N102,Tabla2[#All],3,0)</f>
        <v>DISTRIBUIDOR</v>
      </c>
      <c r="S102" t="s">
        <v>2401</v>
      </c>
      <c r="T102" t="s">
        <v>2402</v>
      </c>
      <c r="U102" t="s">
        <v>1587</v>
      </c>
    </row>
    <row r="103" spans="1:21" ht="15" customHeight="1">
      <c r="A103" s="50" t="s">
        <v>266</v>
      </c>
      <c r="B103" s="19" t="s">
        <v>267</v>
      </c>
      <c r="C103" s="16">
        <v>65</v>
      </c>
      <c r="D103" s="84">
        <v>98</v>
      </c>
      <c r="E103" t="str">
        <f>VLOOKUP($D103,'ESTRUCTURA P&amp;B - LP'!$A$1:$F$31,5,0)</f>
        <v>INACTIVO</v>
      </c>
      <c r="F103" t="str">
        <f>VLOOKUP($D103,'ESTRUCTURA P&amp;B - LP'!$A$1:$F$31,6,0)</f>
        <v>INACTIVO</v>
      </c>
      <c r="G103" t="s">
        <v>31</v>
      </c>
      <c r="H103" t="str">
        <f>VLOOKUP(Tabla3[[#This Row],[NUEVA RUTA]],Tabla1[#All],2,0)</f>
        <v>INACTIVO</v>
      </c>
      <c r="I103" t="str">
        <f>VLOOKUP($A103,Clientes!$A$1:$C$1999,3,0)</f>
        <v>COM OCCIDENTAL</v>
      </c>
      <c r="J103" s="16">
        <v>0</v>
      </c>
      <c r="K103" s="16" t="str">
        <f>VLOOKUP($J103,'ESTRUCTURA P&amp;B - LP'!$A$1:$F$40,5,0)</f>
        <v>INACTIVO</v>
      </c>
      <c r="L103" s="16">
        <f>IFERROR(VLOOKUP($J103,'[2]POTENCIAL X ZONA'!$B$4:$G$21,6,0),0)</f>
        <v>0</v>
      </c>
      <c r="M103" s="16" t="str">
        <f>IFERROR(VLOOKUP($A103,'Convenio Clientes'!$D:$F,3,0),"SN CNV")</f>
        <v>01</v>
      </c>
      <c r="N103" s="16" t="s">
        <v>2227</v>
      </c>
      <c r="O103" s="16">
        <v>0</v>
      </c>
      <c r="P103" t="s">
        <v>163</v>
      </c>
      <c r="Q103" t="s">
        <v>2228</v>
      </c>
      <c r="R103" t="str">
        <f>VLOOKUP($N103,Tabla2[#All],3,0)</f>
        <v>DISTRIBUIDOR</v>
      </c>
      <c r="S103" t="s">
        <v>2403</v>
      </c>
      <c r="T103" t="s">
        <v>2404</v>
      </c>
      <c r="U103" t="s">
        <v>131</v>
      </c>
    </row>
    <row r="104" spans="1:21" ht="15" customHeight="1">
      <c r="A104" s="50" t="s">
        <v>268</v>
      </c>
      <c r="B104" s="19" t="s">
        <v>269</v>
      </c>
      <c r="C104" s="16">
        <v>51</v>
      </c>
      <c r="D104" s="252">
        <v>51</v>
      </c>
      <c r="E104" t="str">
        <f>VLOOKUP($D104,'ESTRUCTURA P&amp;B - LP'!$A$1:$F$31,5,0)</f>
        <v>DIANA DELGADO 51</v>
      </c>
      <c r="F104" t="str">
        <f>VLOOKUP($D104,'ESTRUCTURA P&amp;B - LP'!$A$1:$F$31,6,0)</f>
        <v>DIANA DELGADO</v>
      </c>
      <c r="G104" t="s">
        <v>281</v>
      </c>
      <c r="H104" t="str">
        <f>VLOOKUP(Tabla3[[#This Row],[NUEVA RUTA]],Tabla1[#All],2,0)</f>
        <v>ORIENTE NORTE</v>
      </c>
      <c r="I104" t="str">
        <f>VLOOKUP($A104,Clientes!$A$1:$C$1999,3,0)</f>
        <v>68 LIMPIA TODO</v>
      </c>
      <c r="J104" s="16">
        <v>51</v>
      </c>
      <c r="K104" s="16" t="str">
        <f>VLOOKUP($J104,'ESTRUCTURA P&amp;B - LP'!$A$1:$F$40,5,0)</f>
        <v>DIANA DELGADO 51</v>
      </c>
      <c r="L104" s="16" t="str">
        <f>IFERROR(VLOOKUP($J104,'[2]POTENCIAL X ZONA'!$B$4:$G$21,6,0),0)</f>
        <v>P</v>
      </c>
      <c r="M104" s="60" t="str">
        <f>IFERROR(VLOOKUP($A104,'Convenio Clientes'!$D:$F,3,0),"SN CNV")</f>
        <v>21</v>
      </c>
      <c r="N104" s="16" t="s">
        <v>2405</v>
      </c>
      <c r="O104" s="16">
        <v>15</v>
      </c>
      <c r="P104" t="s">
        <v>163</v>
      </c>
      <c r="Q104" t="s">
        <v>2228</v>
      </c>
      <c r="R104" t="str">
        <f>VLOOKUP($N104,Tabla2[#All],3,0)</f>
        <v>CADENAS - PERFUMERIAS</v>
      </c>
      <c r="S104" t="s">
        <v>2406</v>
      </c>
      <c r="T104" t="s">
        <v>2407</v>
      </c>
      <c r="U104" t="s">
        <v>6701</v>
      </c>
    </row>
    <row r="105" spans="1:21" ht="15" customHeight="1">
      <c r="A105" s="50" t="s">
        <v>1472</v>
      </c>
      <c r="B105" s="19" t="s">
        <v>1473</v>
      </c>
      <c r="C105" s="16">
        <v>50</v>
      </c>
      <c r="D105" s="84">
        <v>50</v>
      </c>
      <c r="E105" t="str">
        <f>VLOOKUP($D105,'ESTRUCTURA P&amp;B - LP'!$A$1:$F$31,5,0)</f>
        <v>BETSY CASTRO</v>
      </c>
      <c r="F105" t="str">
        <f>VLOOKUP($D105,'ESTRUCTURA P&amp;B - LP'!$A$1:$F$31,6,0)</f>
        <v>MILAGROS FERNANDEZ</v>
      </c>
      <c r="G105" t="s">
        <v>47</v>
      </c>
      <c r="H105" t="str">
        <f>VLOOKUP(Tabla3[[#This Row],[NUEVA RUTA]],Tabla1[#All],2,0)</f>
        <v>CAPITAL</v>
      </c>
      <c r="I105" t="str">
        <f>VLOOKUP($A105,Clientes!$A$1:$C$1999,3,0)</f>
        <v>COM NUEVO MILEN</v>
      </c>
      <c r="J105" s="16">
        <v>50</v>
      </c>
      <c r="K105" s="16" t="str">
        <f>VLOOKUP($J105,'ESTRUCTURA P&amp;B - LP'!$A$1:$F$40,5,0)</f>
        <v>BETSY CASTRO</v>
      </c>
      <c r="L105" s="16" t="str">
        <f>IFERROR(VLOOKUP($J105,'[2]POTENCIAL X ZONA'!$B$4:$G$21,6,0),0)</f>
        <v>B</v>
      </c>
      <c r="M105" s="60" t="str">
        <f>IFERROR(VLOOKUP($A105,'Convenio Clientes'!$D:$F,3,0),"SN CNV")</f>
        <v>20</v>
      </c>
      <c r="N105" s="16" t="s">
        <v>2227</v>
      </c>
      <c r="O105" s="16">
        <v>15</v>
      </c>
      <c r="P105" t="s">
        <v>163</v>
      </c>
      <c r="Q105" t="s">
        <v>2228</v>
      </c>
      <c r="R105" t="str">
        <f>VLOOKUP($N105,Tabla2[#All],3,0)</f>
        <v>DISTRIBUIDOR</v>
      </c>
      <c r="S105" t="s">
        <v>2408</v>
      </c>
      <c r="T105" t="s">
        <v>2409</v>
      </c>
      <c r="U105" t="s">
        <v>1587</v>
      </c>
    </row>
    <row r="106" spans="1:21" ht="15" customHeight="1">
      <c r="A106" s="50" t="s">
        <v>271</v>
      </c>
      <c r="B106" s="19" t="s">
        <v>272</v>
      </c>
      <c r="C106" s="16">
        <v>60</v>
      </c>
      <c r="D106" s="84">
        <v>60</v>
      </c>
      <c r="E106" t="str">
        <f>VLOOKUP($D106,'ESTRUCTURA P&amp;B - LP'!$A$1:$F$31,5,0)</f>
        <v>JOSEPH PADILLA</v>
      </c>
      <c r="F106" t="str">
        <f>VLOOKUP($D106,'ESTRUCTURA P&amp;B - LP'!$A$1:$F$31,6,0)</f>
        <v>ANDREINA RANGEL</v>
      </c>
      <c r="G106" t="s">
        <v>70</v>
      </c>
      <c r="H106" t="str">
        <f>VLOOKUP(Tabla3[[#This Row],[NUEVA RUTA]],Tabla1[#All],2,0)</f>
        <v>OCCIDENTE</v>
      </c>
      <c r="I106" t="str">
        <f>VLOOKUP($A106,Clientes!$A$1:$C$1999,3,0)</f>
        <v>COM ROMERO 2000</v>
      </c>
      <c r="J106" s="16">
        <v>60</v>
      </c>
      <c r="K106" s="16" t="str">
        <f>VLOOKUP($J106,'ESTRUCTURA P&amp;B - LP'!$A$1:$F$40,5,0)</f>
        <v>JOSEPH PADILLA</v>
      </c>
      <c r="L106" s="16" t="str">
        <f>IFERROR(VLOOKUP($J106,'[2]POTENCIAL X ZONA'!$B$4:$G$21,6,0),0)</f>
        <v>S</v>
      </c>
      <c r="M106" s="60" t="str">
        <f>IFERROR(VLOOKUP($A106,'Convenio Clientes'!$D:$F,3,0),"SN CNV")</f>
        <v>26</v>
      </c>
      <c r="N106" s="16" t="s">
        <v>2275</v>
      </c>
      <c r="O106" s="16">
        <v>15</v>
      </c>
      <c r="P106" t="s">
        <v>2239</v>
      </c>
      <c r="Q106" t="s">
        <v>2240</v>
      </c>
      <c r="R106" t="str">
        <f>VLOOKUP($N106,Tabla2[#All],3,0)</f>
        <v>MAYORISTAS</v>
      </c>
      <c r="S106" t="s">
        <v>2410</v>
      </c>
      <c r="T106" t="s">
        <v>2411</v>
      </c>
      <c r="U106" t="s">
        <v>137</v>
      </c>
    </row>
    <row r="107" spans="1:21" ht="15" customHeight="1">
      <c r="A107" s="50" t="s">
        <v>273</v>
      </c>
      <c r="B107" s="19" t="s">
        <v>274</v>
      </c>
      <c r="C107" s="16">
        <v>50</v>
      </c>
      <c r="D107" s="84">
        <v>50</v>
      </c>
      <c r="E107" t="str">
        <f>VLOOKUP($D107,'ESTRUCTURA P&amp;B - LP'!$A$1:$F$31,5,0)</f>
        <v>BETSY CASTRO</v>
      </c>
      <c r="F107" t="str">
        <f>VLOOKUP($D107,'ESTRUCTURA P&amp;B - LP'!$A$1:$F$31,6,0)</f>
        <v>MILAGROS FERNANDEZ</v>
      </c>
      <c r="G107" t="s">
        <v>47</v>
      </c>
      <c r="H107" t="str">
        <f>VLOOKUP(Tabla3[[#This Row],[NUEVA RUTA]],Tabla1[#All],2,0)</f>
        <v>CAPITAL</v>
      </c>
      <c r="I107" t="str">
        <f>VLOOKUP($A107,Clientes!$A$1:$C$1999,3,0)</f>
        <v>DIST ROMHER</v>
      </c>
      <c r="J107" s="16">
        <v>0</v>
      </c>
      <c r="K107" s="16" t="str">
        <f>VLOOKUP($J107,'ESTRUCTURA P&amp;B - LP'!$A$1:$F$40,5,0)</f>
        <v>INACTIVO</v>
      </c>
      <c r="L107" s="16">
        <f>IFERROR(VLOOKUP($J107,'[2]POTENCIAL X ZONA'!$B$4:$G$21,6,0),0)</f>
        <v>0</v>
      </c>
      <c r="M107" s="16" t="str">
        <f>IFERROR(VLOOKUP($A107,'Convenio Clientes'!$D:$F,3,0),"SN CNV")</f>
        <v>01</v>
      </c>
      <c r="N107" s="16" t="s">
        <v>2227</v>
      </c>
      <c r="O107" s="16">
        <v>0</v>
      </c>
      <c r="P107" t="s">
        <v>163</v>
      </c>
      <c r="Q107" t="s">
        <v>2228</v>
      </c>
      <c r="R107" t="str">
        <f>VLOOKUP($N107,Tabla2[#All],3,0)</f>
        <v>DISTRIBUIDOR</v>
      </c>
      <c r="S107" t="s">
        <v>2412</v>
      </c>
      <c r="T107" t="s">
        <v>2413</v>
      </c>
      <c r="U107" t="s">
        <v>255</v>
      </c>
    </row>
    <row r="108" spans="1:21" ht="15" customHeight="1">
      <c r="A108" s="50" t="s">
        <v>275</v>
      </c>
      <c r="B108" s="19" t="s">
        <v>276</v>
      </c>
      <c r="C108" s="16">
        <v>50</v>
      </c>
      <c r="D108" s="84">
        <v>50</v>
      </c>
      <c r="E108" t="str">
        <f>VLOOKUP($D108,'ESTRUCTURA P&amp;B - LP'!$A$1:$F$31,5,0)</f>
        <v>BETSY CASTRO</v>
      </c>
      <c r="F108" t="str">
        <f>VLOOKUP($D108,'ESTRUCTURA P&amp;B - LP'!$A$1:$F$31,6,0)</f>
        <v>MILAGROS FERNANDEZ</v>
      </c>
      <c r="G108" t="s">
        <v>13</v>
      </c>
      <c r="H108" t="str">
        <f>VLOOKUP(Tabla3[[#This Row],[NUEVA RUTA]],Tabla1[#All],2,0)</f>
        <v>CAPITAL</v>
      </c>
      <c r="I108" t="str">
        <f>VLOOKUP($A108,Clientes!$A$1:$C$1999,3,0)</f>
        <v>DIST ROMHER</v>
      </c>
      <c r="J108" s="16">
        <v>0</v>
      </c>
      <c r="K108" s="16" t="str">
        <f>VLOOKUP($J108,'ESTRUCTURA P&amp;B - LP'!$A$1:$F$40,5,0)</f>
        <v>INACTIVO</v>
      </c>
      <c r="L108" s="16">
        <f>IFERROR(VLOOKUP($J108,'[2]POTENCIAL X ZONA'!$B$4:$G$21,6,0),0)</f>
        <v>0</v>
      </c>
      <c r="M108" s="16" t="str">
        <f>IFERROR(VLOOKUP($A108,'Convenio Clientes'!$D:$F,3,0),"SN CNV")</f>
        <v>01</v>
      </c>
      <c r="N108" s="16" t="s">
        <v>2227</v>
      </c>
      <c r="O108" s="16">
        <v>0</v>
      </c>
      <c r="P108" t="s">
        <v>163</v>
      </c>
      <c r="Q108" t="s">
        <v>2228</v>
      </c>
      <c r="R108" t="str">
        <f>VLOOKUP($N108,Tabla2[#All],3,0)</f>
        <v>DISTRIBUIDOR</v>
      </c>
      <c r="S108" t="s">
        <v>2414</v>
      </c>
      <c r="T108" t="s">
        <v>2415</v>
      </c>
      <c r="U108" t="s">
        <v>6731</v>
      </c>
    </row>
    <row r="109" spans="1:21" ht="15" customHeight="1">
      <c r="A109" s="50" t="s">
        <v>2146</v>
      </c>
      <c r="B109" s="19" t="s">
        <v>2147</v>
      </c>
      <c r="C109" s="16">
        <v>60</v>
      </c>
      <c r="D109" s="84">
        <v>60</v>
      </c>
      <c r="E109" t="str">
        <f>VLOOKUP($D109,'ESTRUCTURA P&amp;B - LP'!$A$1:$F$31,5,0)</f>
        <v>JOSEPH PADILLA</v>
      </c>
      <c r="F109" t="str">
        <f>VLOOKUP($D109,'ESTRUCTURA P&amp;B - LP'!$A$1:$F$31,6,0)</f>
        <v>ANDREINA RANGEL</v>
      </c>
      <c r="G109" t="s">
        <v>70</v>
      </c>
      <c r="H109" t="str">
        <f>VLOOKUP(Tabla3[[#This Row],[NUEVA RUTA]],Tabla1[#All],2,0)</f>
        <v>OCCIDENTE</v>
      </c>
      <c r="I109" t="str">
        <f>VLOOKUP($A109,Clientes!$A$1:$C$1999,3,0)</f>
        <v>COMERC SILGAL</v>
      </c>
      <c r="J109" s="16">
        <v>60</v>
      </c>
      <c r="K109" s="16" t="str">
        <f>VLOOKUP($J109,'ESTRUCTURA P&amp;B - LP'!$A$1:$F$40,5,0)</f>
        <v>JOSEPH PADILLA</v>
      </c>
      <c r="L109" s="16" t="str">
        <f>IFERROR(VLOOKUP($J109,'[2]POTENCIAL X ZONA'!$B$4:$G$21,6,0),0)</f>
        <v>S</v>
      </c>
      <c r="M109" s="16" t="str">
        <f>IFERROR(VLOOKUP($A109,'Convenio Clientes'!$D:$F,3,0),"SN CNV")</f>
        <v>26</v>
      </c>
      <c r="N109" s="16" t="s">
        <v>2275</v>
      </c>
      <c r="O109" s="16">
        <v>0</v>
      </c>
      <c r="P109" t="s">
        <v>163</v>
      </c>
      <c r="Q109" s="245" t="s">
        <v>2228</v>
      </c>
      <c r="R109" t="str">
        <f>VLOOKUP($N109,Tabla2[#All],3,0)</f>
        <v>MAYORISTAS</v>
      </c>
      <c r="U109" t="s">
        <v>137</v>
      </c>
    </row>
    <row r="110" spans="1:21" ht="15" customHeight="1">
      <c r="A110" s="50" t="s">
        <v>1419</v>
      </c>
      <c r="B110" s="19" t="s">
        <v>1420</v>
      </c>
      <c r="C110" s="16">
        <v>51</v>
      </c>
      <c r="D110" s="84">
        <v>51</v>
      </c>
      <c r="E110" t="str">
        <f>VLOOKUP($D110,'ESTRUCTURA P&amp;B - LP'!$A$1:$F$31,5,0)</f>
        <v>DIANA DELGADO 51</v>
      </c>
      <c r="F110" t="str">
        <f>VLOOKUP($D110,'ESTRUCTURA P&amp;B - LP'!$A$1:$F$31,6,0)</f>
        <v>DIANA DELGADO</v>
      </c>
      <c r="G110" t="s">
        <v>47</v>
      </c>
      <c r="H110" t="str">
        <f>VLOOKUP(Tabla3[[#This Row],[NUEVA RUTA]],Tabla1[#All],2,0)</f>
        <v>ORIENTE NORTE</v>
      </c>
      <c r="I110" t="str">
        <f>VLOOKUP($A110,Clientes!$A$1:$C$1999,3,0)</f>
        <v>COMERC THOR J.F</v>
      </c>
      <c r="J110" s="16">
        <v>0</v>
      </c>
      <c r="K110" s="16" t="str">
        <f>VLOOKUP($J110,'ESTRUCTURA P&amp;B - LP'!$A$1:$F$40,5,0)</f>
        <v>INACTIVO</v>
      </c>
      <c r="L110" s="16">
        <f>IFERROR(VLOOKUP($J110,'[2]POTENCIAL X ZONA'!$B$4:$G$21,6,0),0)</f>
        <v>0</v>
      </c>
      <c r="M110" s="16" t="str">
        <f>IFERROR(VLOOKUP($A110,'Convenio Clientes'!$D:$F,3,0),"SN CNV")</f>
        <v>01</v>
      </c>
      <c r="N110" s="16" t="s">
        <v>2227</v>
      </c>
      <c r="O110" s="16">
        <v>0</v>
      </c>
      <c r="P110" t="s">
        <v>163</v>
      </c>
      <c r="Q110" t="s">
        <v>2228</v>
      </c>
      <c r="R110" t="str">
        <f>VLOOKUP($N110,Tabla2[#All],3,0)</f>
        <v>DISTRIBUIDOR</v>
      </c>
      <c r="S110" t="s">
        <v>2416</v>
      </c>
      <c r="T110" t="s">
        <v>2417</v>
      </c>
      <c r="U110" t="s">
        <v>3856</v>
      </c>
    </row>
    <row r="111" spans="1:21" ht="15" customHeight="1">
      <c r="A111" s="50" t="s">
        <v>279</v>
      </c>
      <c r="B111" s="19" t="s">
        <v>2418</v>
      </c>
      <c r="C111" s="16">
        <v>52</v>
      </c>
      <c r="D111" s="84">
        <v>52</v>
      </c>
      <c r="E111" t="str">
        <f>VLOOKUP($D111,'ESTRUCTURA P&amp;B - LP'!$A$1:$F$31,5,0)</f>
        <v>DIANA DELGADO 52</v>
      </c>
      <c r="F111" t="str">
        <f>VLOOKUP($D111,'ESTRUCTURA P&amp;B - LP'!$A$1:$F$31,6,0)</f>
        <v>DIANA DELGADO</v>
      </c>
      <c r="G111" t="s">
        <v>281</v>
      </c>
      <c r="H111" t="str">
        <f>VLOOKUP(Tabla3[[#This Row],[NUEVA RUTA]],Tabla1[#All],2,0)</f>
        <v>ORIENTE SUR</v>
      </c>
      <c r="I111" t="str">
        <f>VLOOKUP($A111,Clientes!$A$1:$C$1999,3,0)</f>
        <v>COM VIRGEN D VA</v>
      </c>
      <c r="J111" s="16">
        <v>0</v>
      </c>
      <c r="K111" s="16" t="str">
        <f>VLOOKUP($J111,'ESTRUCTURA P&amp;B - LP'!$A$1:$F$40,5,0)</f>
        <v>INACTIVO</v>
      </c>
      <c r="L111" s="16">
        <f>IFERROR(VLOOKUP($J111,'[2]POTENCIAL X ZONA'!$B$4:$G$21,6,0),0)</f>
        <v>0</v>
      </c>
      <c r="M111" s="16" t="str">
        <f>IFERROR(VLOOKUP($A111,'Convenio Clientes'!$D:$F,3,0),"SN CNV")</f>
        <v>01</v>
      </c>
      <c r="N111" s="16" t="s">
        <v>2227</v>
      </c>
      <c r="O111" s="16">
        <v>0</v>
      </c>
      <c r="P111" t="s">
        <v>163</v>
      </c>
      <c r="Q111" t="s">
        <v>2228</v>
      </c>
      <c r="R111" t="str">
        <f>VLOOKUP($N111,Tabla2[#All],3,0)</f>
        <v>DISTRIBUIDOR</v>
      </c>
      <c r="S111" t="s">
        <v>2419</v>
      </c>
      <c r="T111" t="s">
        <v>2420</v>
      </c>
      <c r="U111" t="s">
        <v>6721</v>
      </c>
    </row>
    <row r="112" spans="1:21" ht="15" customHeight="1">
      <c r="A112" s="50" t="s">
        <v>282</v>
      </c>
      <c r="B112" s="19" t="s">
        <v>283</v>
      </c>
      <c r="C112" s="16">
        <v>50</v>
      </c>
      <c r="D112" s="84">
        <v>99</v>
      </c>
      <c r="E112" t="str">
        <f>VLOOKUP($D112,'ESTRUCTURA P&amp;B - LP'!$A$1:$F$31,5,0)</f>
        <v>E-COMMERCE</v>
      </c>
      <c r="F112" t="str">
        <f>VLOOKUP($D112,'ESTRUCTURA P&amp;B - LP'!$A$1:$F$31,6,0)</f>
        <v>E-COMMERCE</v>
      </c>
      <c r="G112" t="s">
        <v>55</v>
      </c>
      <c r="H112" t="str">
        <f>VLOOKUP(Tabla3[[#This Row],[NUEVA RUTA]],Tabla1[#All],2,0)</f>
        <v>E-COMMERCE</v>
      </c>
      <c r="I112" t="str">
        <f>VLOOKUP($A112,Clientes!$A$1:$C$1999,3,0)</f>
        <v>COMERVENCA</v>
      </c>
      <c r="J112" s="16">
        <v>99</v>
      </c>
      <c r="K112" s="16" t="str">
        <f>VLOOKUP($J112,'ESTRUCTURA P&amp;B - LP'!$A$1:$F$40,5,0)</f>
        <v>E-COMMERCE</v>
      </c>
      <c r="L112" s="16">
        <f>IFERROR(VLOOKUP($J112,'[2]POTENCIAL X ZONA'!$B$4:$G$21,6,0),0)</f>
        <v>0</v>
      </c>
      <c r="M112" s="60" t="str">
        <f>IFERROR(VLOOKUP($A112,'Convenio Clientes'!$D:$F,3,0),"SN CNV")</f>
        <v>50</v>
      </c>
      <c r="N112" s="16" t="s">
        <v>2227</v>
      </c>
      <c r="O112" s="16">
        <v>0</v>
      </c>
      <c r="P112" t="s">
        <v>2235</v>
      </c>
      <c r="Q112" t="s">
        <v>2240</v>
      </c>
      <c r="R112" t="str">
        <f>VLOOKUP($N112,Tabla2[#All],3,0)</f>
        <v>DISTRIBUIDOR</v>
      </c>
      <c r="S112" t="s">
        <v>2421</v>
      </c>
      <c r="T112" t="s">
        <v>2422</v>
      </c>
      <c r="U112" t="s">
        <v>1587</v>
      </c>
    </row>
    <row r="113" spans="1:21" ht="15" customHeight="1">
      <c r="A113" s="50" t="s">
        <v>1391</v>
      </c>
      <c r="B113" s="19" t="s">
        <v>1392</v>
      </c>
      <c r="C113" s="16">
        <v>10</v>
      </c>
      <c r="D113" s="84">
        <v>10</v>
      </c>
      <c r="E113" t="str">
        <f>VLOOKUP($D113,'ESTRUCTURA P&amp;B - LP'!$A$1:$F$31,5,0)</f>
        <v>MILAGROS FERNANDEZ 10</v>
      </c>
      <c r="F113" t="str">
        <f>VLOOKUP($D113,'ESTRUCTURA P&amp;B - LP'!$A$1:$F$31,6,0)</f>
        <v>MILAGROS FERNANDEZ</v>
      </c>
      <c r="G113" t="s">
        <v>47</v>
      </c>
      <c r="H113" t="str">
        <f>VLOOKUP(Tabla3[[#This Row],[NUEVA RUTA]],Tabla1[#All],2,0)</f>
        <v>CAPITAL</v>
      </c>
      <c r="I113" t="str">
        <f>VLOOKUP($A113,Clientes!$A$1:$C$1999,3,0)</f>
        <v>COM Y BEB 2615</v>
      </c>
      <c r="J113" s="16">
        <v>10</v>
      </c>
      <c r="K113" s="16" t="str">
        <f>VLOOKUP($J113,'ESTRUCTURA P&amp;B - LP'!$A$1:$F$40,5,0)</f>
        <v>MILAGROS FERNANDEZ 10</v>
      </c>
      <c r="L113" s="16" t="str">
        <f>IFERROR(VLOOKUP($J113,'[2]POTENCIAL X ZONA'!$B$4:$G$21,6,0),0)</f>
        <v>B</v>
      </c>
      <c r="M113" s="16" t="str">
        <f>IFERROR(VLOOKUP($A113,'Convenio Clientes'!$D:$F,3,0),"SN CNV")</f>
        <v>01</v>
      </c>
      <c r="N113" s="16" t="s">
        <v>2227</v>
      </c>
      <c r="O113" s="16">
        <v>0</v>
      </c>
      <c r="P113" t="s">
        <v>163</v>
      </c>
      <c r="Q113" t="s">
        <v>2228</v>
      </c>
      <c r="R113" t="str">
        <f>VLOOKUP($N113,Tabla2[#All],3,0)</f>
        <v>DISTRIBUIDOR</v>
      </c>
      <c r="S113" t="s">
        <v>2423</v>
      </c>
      <c r="T113" t="s">
        <v>2424</v>
      </c>
      <c r="U113" t="s">
        <v>1587</v>
      </c>
    </row>
    <row r="114" spans="1:21" ht="15" customHeight="1">
      <c r="A114" s="50" t="s">
        <v>1500</v>
      </c>
      <c r="B114" s="19" t="s">
        <v>1501</v>
      </c>
      <c r="C114" s="16">
        <v>98</v>
      </c>
      <c r="D114" s="84">
        <v>95</v>
      </c>
      <c r="E114" t="str">
        <f>VLOOKUP($D114,'ESTRUCTURA P&amp;B - LP'!$A$1:$F$31,5,0)</f>
        <v>EVENTUALES</v>
      </c>
      <c r="F114" t="str">
        <f>VLOOKUP($D114,'ESTRUCTURA P&amp;B - LP'!$A$1:$F$31,6,0)</f>
        <v>ROSLI APONTE</v>
      </c>
      <c r="G114" t="s">
        <v>47</v>
      </c>
      <c r="H114" t="str">
        <f>VLOOKUP(Tabla3[[#This Row],[NUEVA RUTA]],Tabla1[#All],2,0)</f>
        <v>OFICINA</v>
      </c>
      <c r="I114" t="str">
        <f>VLOOKUP($A114,Clientes!$A$1:$C$1999,3,0)</f>
        <v>COND EL NARANJA</v>
      </c>
      <c r="J114" s="16">
        <v>95</v>
      </c>
      <c r="K114" s="16" t="str">
        <f>VLOOKUP($J114,'ESTRUCTURA P&amp;B - LP'!$A$1:$F$40,5,0)</f>
        <v>EVENTUALES</v>
      </c>
      <c r="L114" s="16">
        <f>IFERROR(VLOOKUP($J114,'[2]POTENCIAL X ZONA'!$B$4:$G$21,6,0),0)</f>
        <v>0</v>
      </c>
      <c r="M114" s="60" t="str">
        <f>IFERROR(VLOOKUP($A114,'Convenio Clientes'!$D:$F,3,0),"SN CNV")</f>
        <v>21</v>
      </c>
      <c r="N114" s="16" t="s">
        <v>2234</v>
      </c>
      <c r="O114" s="16">
        <v>0</v>
      </c>
      <c r="P114" t="s">
        <v>2235</v>
      </c>
      <c r="Q114" t="s">
        <v>2236</v>
      </c>
      <c r="R114" t="str">
        <f>VLOOKUP($N114,Tabla2[#All],3,0)</f>
        <v>INSTITUCIONAL</v>
      </c>
      <c r="S114" t="s">
        <v>2425</v>
      </c>
      <c r="T114" t="s">
        <v>2426</v>
      </c>
      <c r="U114" t="s">
        <v>1587</v>
      </c>
    </row>
    <row r="115" spans="1:21" ht="15" customHeight="1">
      <c r="A115" s="50" t="s">
        <v>1585</v>
      </c>
      <c r="B115" s="19" t="s">
        <v>1586</v>
      </c>
      <c r="C115" s="16">
        <v>11</v>
      </c>
      <c r="D115" s="84">
        <v>11</v>
      </c>
      <c r="E115" t="str">
        <f>VLOOKUP($D115,'ESTRUCTURA P&amp;B - LP'!$A$1:$F$31,5,0)</f>
        <v>DUBRASKA PÉREZ 11</v>
      </c>
      <c r="F115" t="str">
        <f>VLOOKUP($D115,'ESTRUCTURA P&amp;B - LP'!$A$1:$F$31,6,0)</f>
        <v>DUBRASKA PÉREZ</v>
      </c>
      <c r="G115" t="s">
        <v>55</v>
      </c>
      <c r="H115" t="str">
        <f>VLOOKUP(Tabla3[[#This Row],[NUEVA RUTA]],Tabla1[#All],2,0)</f>
        <v>CAPITAL</v>
      </c>
      <c r="I115" t="str">
        <f>VLOOKUP($A115,Clientes!$A$1:$C$1999,3,0)</f>
        <v>CONF DISTR PHES</v>
      </c>
      <c r="J115" s="16">
        <v>11</v>
      </c>
      <c r="K115" s="16" t="str">
        <f>VLOOKUP($J115,'ESTRUCTURA P&amp;B - LP'!$A$1:$F$40,5,0)</f>
        <v>DUBRASKA PÉREZ 11</v>
      </c>
      <c r="L115" s="16" t="str">
        <f>IFERROR(VLOOKUP($J115,'[2]POTENCIAL X ZONA'!$B$4:$G$21,6,0),0)</f>
        <v>B</v>
      </c>
      <c r="M115" s="16" t="str">
        <f>IFERROR(VLOOKUP($A115,'Convenio Clientes'!$D:$F,3,0),"SN CNV")</f>
        <v>01</v>
      </c>
      <c r="N115" s="60" t="s">
        <v>2227</v>
      </c>
      <c r="O115" s="16">
        <v>0</v>
      </c>
      <c r="P115" t="s">
        <v>163</v>
      </c>
      <c r="Q115" s="174" t="s">
        <v>2228</v>
      </c>
      <c r="R115" t="str">
        <f>VLOOKUP($N115,Tabla2[#All],3,0)</f>
        <v>DISTRIBUIDOR</v>
      </c>
      <c r="S115" t="s">
        <v>2427</v>
      </c>
      <c r="T115" t="s">
        <v>2428</v>
      </c>
      <c r="U115" t="s">
        <v>1587</v>
      </c>
    </row>
    <row r="116" spans="1:21" ht="15" customHeight="1">
      <c r="A116" s="50" t="s">
        <v>286</v>
      </c>
      <c r="B116" s="19" t="s">
        <v>287</v>
      </c>
      <c r="C116" s="16">
        <v>62</v>
      </c>
      <c r="D116" s="84">
        <v>61</v>
      </c>
      <c r="E116" t="str">
        <f>VLOOKUP($D116,'ESTRUCTURA P&amp;B - LP'!$A$1:$F$31,5,0)</f>
        <v>JOSEPH PADILLA 61</v>
      </c>
      <c r="F116" t="str">
        <f>VLOOKUP($D116,'ESTRUCTURA P&amp;B - LP'!$A$1:$F$31,6,0)</f>
        <v>ANDREINA RANGEL</v>
      </c>
      <c r="G116" t="s">
        <v>1872</v>
      </c>
      <c r="H116" t="str">
        <f>VLOOKUP(Tabla3[[#This Row],[NUEVA RUTA]],Tabla1[#All],2,0)</f>
        <v>OCCIDENTE</v>
      </c>
      <c r="I116" t="str">
        <f>VLOOKUP($A116,Clientes!$A$1:$C$1999,3,0)</f>
        <v>CONF GUACAMAYA</v>
      </c>
      <c r="J116" s="16">
        <v>61</v>
      </c>
      <c r="K116" s="16" t="str">
        <f>VLOOKUP($J116,'ESTRUCTURA P&amp;B - LP'!$A$1:$F$40,5,0)</f>
        <v>JOSEPH PADILLA 61</v>
      </c>
      <c r="L116" s="16" t="str">
        <f>IFERROR(VLOOKUP($J116,'[2]POTENCIAL X ZONA'!$B$4:$G$21,6,0),0)</f>
        <v>P</v>
      </c>
      <c r="M116" s="60" t="str">
        <f>IFERROR(VLOOKUP($A116,'Convenio Clientes'!$D:$F,3,0),"SN CNV")</f>
        <v>20</v>
      </c>
      <c r="N116" s="60" t="s">
        <v>2227</v>
      </c>
      <c r="O116" s="16">
        <v>15</v>
      </c>
      <c r="P116" t="s">
        <v>2239</v>
      </c>
      <c r="Q116" t="s">
        <v>2240</v>
      </c>
      <c r="R116" t="str">
        <f>VLOOKUP($N116,Tabla2[#All],3,0)</f>
        <v>DISTRIBUIDOR</v>
      </c>
      <c r="S116" t="s">
        <v>2429</v>
      </c>
      <c r="T116" t="s">
        <v>2430</v>
      </c>
      <c r="U116" t="s">
        <v>260</v>
      </c>
    </row>
    <row r="117" spans="1:21" ht="15" customHeight="1">
      <c r="A117" s="52" t="s">
        <v>3755</v>
      </c>
      <c r="B117" s="53" t="s">
        <v>3756</v>
      </c>
      <c r="C117" s="54">
        <v>20</v>
      </c>
      <c r="D117" s="85">
        <v>20</v>
      </c>
      <c r="E117" s="55" t="str">
        <f>VLOOKUP($D117,'ESTRUCTURA P&amp;B - LP'!$A$1:$F$31,5,0)</f>
        <v>JUAN LEÓN 20</v>
      </c>
      <c r="F117" s="55" t="str">
        <f>VLOOKUP($D117,'ESTRUCTURA P&amp;B - LP'!$A$1:$F$31,6,0)</f>
        <v>DUBRASKA PÉREZ</v>
      </c>
      <c r="G117" s="81" t="s">
        <v>102</v>
      </c>
      <c r="H117" s="81" t="s">
        <v>16</v>
      </c>
      <c r="I117" t="str">
        <f>VLOOKUP($A117,Clientes!$A$1:$C$1999,3,0)</f>
        <v>CONSERVING, C.A</v>
      </c>
      <c r="J117" s="16">
        <v>20</v>
      </c>
      <c r="K117" s="54" t="str">
        <f>VLOOKUP($J117,'ESTRUCTURA P&amp;B - LP'!$A$1:$F$40,5,0)</f>
        <v>JUAN LEÓN 20</v>
      </c>
      <c r="L117" s="16" t="str">
        <f>IFERROR(VLOOKUP($J117,'[2]POTENCIAL X ZONA'!$B$4:$G$21,6,0),0)</f>
        <v>P</v>
      </c>
      <c r="M117" s="16" t="str">
        <f>IFERROR(VLOOKUP($A117,'Convenio Clientes'!$D:$F,3,0),"SN CNV")</f>
        <v>01</v>
      </c>
      <c r="N117" s="16" t="s">
        <v>2227</v>
      </c>
      <c r="O117" s="16">
        <v>0</v>
      </c>
      <c r="P117" s="81" t="s">
        <v>163</v>
      </c>
      <c r="Q117" s="81" t="s">
        <v>2228</v>
      </c>
      <c r="R117" t="str">
        <f>VLOOKUP($N117,Tabla2[#All],3,0)</f>
        <v>DISTRIBUIDOR</v>
      </c>
      <c r="U117" t="s">
        <v>51</v>
      </c>
    </row>
    <row r="118" spans="1:21" ht="15" customHeight="1">
      <c r="A118" s="50" t="s">
        <v>2152</v>
      </c>
      <c r="B118" s="19" t="s">
        <v>2153</v>
      </c>
      <c r="C118" s="16">
        <v>99</v>
      </c>
      <c r="D118" s="84">
        <v>99</v>
      </c>
      <c r="E118" t="str">
        <f>VLOOKUP($D118,'ESTRUCTURA P&amp;B - LP'!$A$1:$F$31,5,0)</f>
        <v>E-COMMERCE</v>
      </c>
      <c r="F118" t="str">
        <f>VLOOKUP($D118,'ESTRUCTURA P&amp;B - LP'!$A$1:$F$31,6,0)</f>
        <v>E-COMMERCE</v>
      </c>
      <c r="G118" t="s">
        <v>55</v>
      </c>
      <c r="H118" t="str">
        <f>VLOOKUP(Tabla3[[#This Row],[NUEVA RUTA]],Tabla1[#All],2,0)</f>
        <v>E-COMMERCE</v>
      </c>
      <c r="I118" t="str">
        <f>VLOOKUP($A118,Clientes!$A$1:$C$1999,3,0)</f>
        <v>CORP BIOKAT</v>
      </c>
      <c r="J118" s="16">
        <v>99</v>
      </c>
      <c r="K118" s="16" t="str">
        <f>VLOOKUP($J118,'ESTRUCTURA P&amp;B - LP'!$A$1:$F$40,5,0)</f>
        <v>E-COMMERCE</v>
      </c>
      <c r="L118" s="16">
        <f>IFERROR(VLOOKUP($J118,'[2]POTENCIAL X ZONA'!$B$4:$G$21,6,0),0)</f>
        <v>0</v>
      </c>
      <c r="M118" s="16" t="str">
        <f>IFERROR(VLOOKUP($A118,'Convenio Clientes'!$D:$F,3,0),"SN CNV")</f>
        <v>50</v>
      </c>
      <c r="N118" s="60" t="s">
        <v>2469</v>
      </c>
      <c r="O118" s="16">
        <v>0</v>
      </c>
      <c r="P118" t="s">
        <v>2235</v>
      </c>
      <c r="Q118" t="s">
        <v>2236</v>
      </c>
      <c r="R118" t="str">
        <f>VLOOKUP($N118,Tabla2[#All],3,0)</f>
        <v>ATENCION AL CLIENTE</v>
      </c>
      <c r="U118" t="s">
        <v>1587</v>
      </c>
    </row>
    <row r="119" spans="1:21" ht="15" customHeight="1">
      <c r="A119" s="50" t="s">
        <v>292</v>
      </c>
      <c r="B119" s="19" t="s">
        <v>293</v>
      </c>
      <c r="C119" s="16">
        <v>12</v>
      </c>
      <c r="D119" s="84">
        <v>12</v>
      </c>
      <c r="E119" t="str">
        <f>VLOOKUP($D119,'ESTRUCTURA P&amp;B - LP'!$A$1:$F$31,5,0)</f>
        <v>JUAN LEÓN 12</v>
      </c>
      <c r="F119" t="str">
        <f>VLOOKUP($D119,'ESTRUCTURA P&amp;B - LP'!$A$1:$F$31,6,0)</f>
        <v>DUBRASKA PÉREZ</v>
      </c>
      <c r="G119" t="s">
        <v>128</v>
      </c>
      <c r="H119" t="str">
        <f>VLOOKUP(Tabla3[[#This Row],[NUEVA RUTA]],Tabla1[#All],2,0)</f>
        <v>CENTRO-OCCIDENTE</v>
      </c>
      <c r="I119" t="str">
        <f>VLOOKUP($A119,Clientes!$A$1:$C$1999,3,0)</f>
        <v>CORP SUM DESPA</v>
      </c>
      <c r="J119" s="16">
        <v>12</v>
      </c>
      <c r="K119" s="16" t="str">
        <f>VLOOKUP($J119,'ESTRUCTURA P&amp;B - LP'!$A$1:$F$40,5,0)</f>
        <v>JUAN LEÓN 12</v>
      </c>
      <c r="L119" s="16" t="str">
        <f>IFERROR(VLOOKUP($J119,'[2]POTENCIAL X ZONA'!$B$4:$G$21,6,0),0)</f>
        <v>P</v>
      </c>
      <c r="M119" s="60" t="str">
        <f>IFERROR(VLOOKUP($A119,'Convenio Clientes'!$D:$F,3,0),"SN CNV")</f>
        <v>21</v>
      </c>
      <c r="N119" s="16" t="s">
        <v>2227</v>
      </c>
      <c r="O119" s="16">
        <v>7</v>
      </c>
      <c r="P119" t="s">
        <v>163</v>
      </c>
      <c r="Q119" t="s">
        <v>2228</v>
      </c>
      <c r="R119" t="str">
        <f>VLOOKUP($N119,Tabla2[#All],3,0)</f>
        <v>DISTRIBUIDOR</v>
      </c>
      <c r="S119" t="s">
        <v>2431</v>
      </c>
      <c r="T119" t="s">
        <v>2432</v>
      </c>
      <c r="U119" t="s">
        <v>294</v>
      </c>
    </row>
    <row r="120" spans="1:21" ht="15" customHeight="1">
      <c r="A120" s="50" t="s">
        <v>295</v>
      </c>
      <c r="B120" s="19" t="s">
        <v>296</v>
      </c>
      <c r="C120" s="16">
        <v>50</v>
      </c>
      <c r="D120" s="84">
        <v>50</v>
      </c>
      <c r="E120" t="str">
        <f>VLOOKUP($D120,'ESTRUCTURA P&amp;B - LP'!$A$1:$F$31,5,0)</f>
        <v>BETSY CASTRO</v>
      </c>
      <c r="F120" t="str">
        <f>VLOOKUP($D120,'ESTRUCTURA P&amp;B - LP'!$A$1:$F$31,6,0)</f>
        <v>MILAGROS FERNANDEZ</v>
      </c>
      <c r="G120" t="s">
        <v>47</v>
      </c>
      <c r="H120" t="str">
        <f>VLOOKUP(Tabla3[[#This Row],[NUEVA RUTA]],Tabla1[#All],2,0)</f>
        <v>CAPITAL</v>
      </c>
      <c r="I120" t="str">
        <f>VLOOKUP($A120,Clientes!$A$1:$C$1999,3,0)</f>
        <v>CORP 2 CIRCULOS</v>
      </c>
      <c r="J120" s="16">
        <v>50</v>
      </c>
      <c r="K120" s="16" t="str">
        <f>VLOOKUP($J120,'ESTRUCTURA P&amp;B - LP'!$A$1:$F$40,5,0)</f>
        <v>BETSY CASTRO</v>
      </c>
      <c r="L120" s="16" t="str">
        <f>IFERROR(VLOOKUP($J120,'[2]POTENCIAL X ZONA'!$B$4:$G$21,6,0),0)</f>
        <v>B</v>
      </c>
      <c r="M120" s="16" t="str">
        <f>IFERROR(VLOOKUP($A120,'Convenio Clientes'!$D:$F,3,0),"SN CNV")</f>
        <v>21</v>
      </c>
      <c r="N120" s="16" t="s">
        <v>2227</v>
      </c>
      <c r="O120" s="16">
        <v>15</v>
      </c>
      <c r="P120" t="s">
        <v>163</v>
      </c>
      <c r="Q120" t="s">
        <v>2228</v>
      </c>
      <c r="R120" t="str">
        <f>VLOOKUP($N120,Tabla2[#All],3,0)</f>
        <v>DISTRIBUIDOR</v>
      </c>
      <c r="S120" t="s">
        <v>2433</v>
      </c>
      <c r="T120" t="s">
        <v>2434</v>
      </c>
      <c r="U120" t="s">
        <v>1587</v>
      </c>
    </row>
    <row r="121" spans="1:21" ht="15" customHeight="1">
      <c r="A121" s="50" t="s">
        <v>297</v>
      </c>
      <c r="B121" s="19" t="s">
        <v>298</v>
      </c>
      <c r="C121" s="16">
        <v>61</v>
      </c>
      <c r="D121" s="84">
        <v>61</v>
      </c>
      <c r="E121" t="str">
        <f>VLOOKUP($D121,'ESTRUCTURA P&amp;B - LP'!$A$1:$F$31,5,0)</f>
        <v>JOSEPH PADILLA 61</v>
      </c>
      <c r="F121" t="str">
        <f>VLOOKUP($D121,'ESTRUCTURA P&amp;B - LP'!$A$1:$F$31,6,0)</f>
        <v>ANDREINA RANGEL</v>
      </c>
      <c r="G121" t="s">
        <v>44</v>
      </c>
      <c r="H121" t="str">
        <f>VLOOKUP(Tabla3[[#This Row],[NUEVA RUTA]],Tabla1[#All],2,0)</f>
        <v>OCCIDENTE</v>
      </c>
      <c r="I121" t="str">
        <f>VLOOKUP($A121,Clientes!$A$1:$C$1999,3,0)</f>
        <v>48 DROLANCA</v>
      </c>
      <c r="J121" s="16">
        <v>61</v>
      </c>
      <c r="K121" s="16" t="str">
        <f>VLOOKUP($J121,'ESTRUCTURA P&amp;B - LP'!$A$1:$F$40,5,0)</f>
        <v>JOSEPH PADILLA 61</v>
      </c>
      <c r="L121" s="16" t="str">
        <f>IFERROR(VLOOKUP($J121,'[2]POTENCIAL X ZONA'!$B$4:$G$21,6,0),0)</f>
        <v>P</v>
      </c>
      <c r="M121" s="60" t="str">
        <f>IFERROR(VLOOKUP($A121,'Convenio Clientes'!$D:$F,3,0),"SN CNV")</f>
        <v>06</v>
      </c>
      <c r="N121" s="16" t="s">
        <v>2327</v>
      </c>
      <c r="O121" s="16">
        <v>15</v>
      </c>
      <c r="P121" t="s">
        <v>163</v>
      </c>
      <c r="Q121" s="133" t="s">
        <v>2228</v>
      </c>
      <c r="R121" t="str">
        <f>VLOOKUP($N121,Tabla2[#All],3,0)</f>
        <v>DROGUERIAS</v>
      </c>
      <c r="S121" t="s">
        <v>2435</v>
      </c>
      <c r="T121" t="s">
        <v>2436</v>
      </c>
      <c r="U121" t="s">
        <v>6713</v>
      </c>
    </row>
    <row r="122" spans="1:21" ht="15" customHeight="1">
      <c r="A122" s="50" t="s">
        <v>300</v>
      </c>
      <c r="B122" s="19" t="s">
        <v>301</v>
      </c>
      <c r="C122" s="16">
        <v>98</v>
      </c>
      <c r="D122" s="84">
        <v>98</v>
      </c>
      <c r="E122" t="str">
        <f>VLOOKUP($D122,'ESTRUCTURA P&amp;B - LP'!$A$1:$F$31,5,0)</f>
        <v>INACTIVO</v>
      </c>
      <c r="F122" t="str">
        <f>VLOOKUP($D122,'ESTRUCTURA P&amp;B - LP'!$A$1:$F$31,6,0)</f>
        <v>INACTIVO</v>
      </c>
      <c r="G122" t="s">
        <v>188</v>
      </c>
      <c r="H122" t="str">
        <f>VLOOKUP(Tabla3[[#This Row],[NUEVA RUTA]],Tabla1[#All],2,0)</f>
        <v>INACTIVO</v>
      </c>
      <c r="I122" t="str">
        <f>VLOOKUP($A122,Clientes!$A$1:$C$1999,3,0)</f>
        <v>35 EL FAMOSO</v>
      </c>
      <c r="J122" s="16">
        <v>0</v>
      </c>
      <c r="K122" s="16" t="str">
        <f>VLOOKUP($J122,'ESTRUCTURA P&amp;B - LP'!$A$1:$F$40,5,0)</f>
        <v>INACTIVO</v>
      </c>
      <c r="L122" s="16">
        <f>IFERROR(VLOOKUP($J122,'[2]POTENCIAL X ZONA'!$B$4:$G$21,6,0),0)</f>
        <v>0</v>
      </c>
      <c r="M122" s="16" t="str">
        <f>IFERROR(VLOOKUP($A122,'Convenio Clientes'!$D:$F,3,0),"SN CNV")</f>
        <v>01</v>
      </c>
      <c r="N122" s="16" t="s">
        <v>2350</v>
      </c>
      <c r="O122" s="16">
        <v>0</v>
      </c>
      <c r="P122" t="s">
        <v>163</v>
      </c>
      <c r="Q122" t="s">
        <v>2228</v>
      </c>
      <c r="R122" t="str">
        <f>VLOOKUP($N122,Tabla2[#All],3,0)</f>
        <v>PERFUMERIAS INDEPENDIENTES</v>
      </c>
      <c r="S122" t="s">
        <v>2437</v>
      </c>
      <c r="T122" t="s">
        <v>2438</v>
      </c>
      <c r="U122" t="s">
        <v>303</v>
      </c>
    </row>
    <row r="123" spans="1:21" ht="15" customHeight="1">
      <c r="A123" s="50" t="s">
        <v>304</v>
      </c>
      <c r="B123" s="19" t="s">
        <v>305</v>
      </c>
      <c r="C123" s="16">
        <v>54</v>
      </c>
      <c r="D123" s="84">
        <v>54</v>
      </c>
      <c r="E123" t="str">
        <f>VLOOKUP($D123,'ESTRUCTURA P&amp;B - LP'!$A$1:$F$31,5,0)</f>
        <v>EDUWARD MARTÍNEZ</v>
      </c>
      <c r="F123" t="str">
        <f>VLOOKUP($D123,'ESTRUCTURA P&amp;B - LP'!$A$1:$F$31,6,0)</f>
        <v>MILAGROS FERNANDEZ</v>
      </c>
      <c r="G123" t="s">
        <v>47</v>
      </c>
      <c r="H123" t="str">
        <f>VLOOKUP(Tabla3[[#This Row],[NUEVA RUTA]],Tabla1[#All],2,0)</f>
        <v>CAPITAL</v>
      </c>
      <c r="I123" t="str">
        <f>VLOOKUP($A123,Clientes!$A$1:$C$1999,3,0)</f>
        <v>CORP FARMA ORO</v>
      </c>
      <c r="J123" s="16">
        <v>0</v>
      </c>
      <c r="K123" s="16" t="str">
        <f>VLOOKUP($J123,'ESTRUCTURA P&amp;B - LP'!$A$1:$F$40,5,0)</f>
        <v>INACTIVO</v>
      </c>
      <c r="L123" s="16">
        <f>IFERROR(VLOOKUP($J123,'[2]POTENCIAL X ZONA'!$B$4:$G$21,6,0),0)</f>
        <v>0</v>
      </c>
      <c r="M123" s="16" t="str">
        <f>IFERROR(VLOOKUP($A123,'Convenio Clientes'!$D:$F,3,0),"SN CNV")</f>
        <v>01</v>
      </c>
      <c r="N123" s="16" t="s">
        <v>2336</v>
      </c>
      <c r="O123" s="16">
        <v>0</v>
      </c>
      <c r="P123" t="s">
        <v>163</v>
      </c>
      <c r="Q123" t="s">
        <v>2228</v>
      </c>
      <c r="R123" t="str">
        <f>VLOOKUP($N123,Tabla2[#All],3,0)</f>
        <v>FARMACIAS INDEPENDIENTES</v>
      </c>
      <c r="S123" t="s">
        <v>2439</v>
      </c>
      <c r="T123" t="s">
        <v>2440</v>
      </c>
      <c r="U123" t="s">
        <v>1587</v>
      </c>
    </row>
    <row r="124" spans="1:21" ht="15" customHeight="1">
      <c r="A124" s="50" t="s">
        <v>306</v>
      </c>
      <c r="B124" s="19" t="s">
        <v>307</v>
      </c>
      <c r="C124" s="16">
        <v>52</v>
      </c>
      <c r="D124" s="84">
        <v>52</v>
      </c>
      <c r="E124" t="str">
        <f>VLOOKUP($D124,'ESTRUCTURA P&amp;B - LP'!$A$1:$F$31,5,0)</f>
        <v>DIANA DELGADO 52</v>
      </c>
      <c r="F124" t="str">
        <f>VLOOKUP($D124,'ESTRUCTURA P&amp;B - LP'!$A$1:$F$31,6,0)</f>
        <v>DIANA DELGADO</v>
      </c>
      <c r="G124" t="s">
        <v>188</v>
      </c>
      <c r="H124" t="str">
        <f>VLOOKUP(Tabla3[[#This Row],[NUEVA RUTA]],Tabla1[#All],2,0)</f>
        <v>ORIENTE SUR</v>
      </c>
      <c r="I124" t="str">
        <f>VLOOKUP($A124,Clientes!$A$1:$C$1999,3,0)</f>
        <v>GRUPO GENESIS</v>
      </c>
      <c r="J124" s="16">
        <v>52</v>
      </c>
      <c r="K124" s="16" t="str">
        <f>VLOOKUP($J124,'ESTRUCTURA P&amp;B - LP'!$A$1:$F$40,5,0)</f>
        <v>DIANA DELGADO 52</v>
      </c>
      <c r="L124" s="16" t="str">
        <f>IFERROR(VLOOKUP($J124,'[2]POTENCIAL X ZONA'!$B$4:$G$21,6,0),0)</f>
        <v>S</v>
      </c>
      <c r="M124" s="60" t="str">
        <f>IFERROR(VLOOKUP($A124,'Convenio Clientes'!$D:$F,3,0),"SN CNV")</f>
        <v>21</v>
      </c>
      <c r="N124" s="16" t="s">
        <v>2405</v>
      </c>
      <c r="O124" s="16">
        <v>15</v>
      </c>
      <c r="P124" t="s">
        <v>163</v>
      </c>
      <c r="Q124" t="s">
        <v>2228</v>
      </c>
      <c r="R124" t="str">
        <f>VLOOKUP($N124,Tabla2[#All],3,0)</f>
        <v>CADENAS - PERFUMERIAS</v>
      </c>
      <c r="S124" t="s">
        <v>2441</v>
      </c>
      <c r="T124" t="s">
        <v>2442</v>
      </c>
      <c r="U124" t="s">
        <v>6711</v>
      </c>
    </row>
    <row r="125" spans="1:21" ht="15" customHeight="1">
      <c r="A125" s="50" t="s">
        <v>1883</v>
      </c>
      <c r="B125" s="19" t="s">
        <v>1884</v>
      </c>
      <c r="C125" s="16">
        <v>52</v>
      </c>
      <c r="D125" s="84">
        <v>52</v>
      </c>
      <c r="E125" t="str">
        <f>VLOOKUP($D125,'ESTRUCTURA P&amp;B - LP'!$A$1:$F$31,5,0)</f>
        <v>DIANA DELGADO 52</v>
      </c>
      <c r="F125" t="str">
        <f>VLOOKUP($D125,'ESTRUCTURA P&amp;B - LP'!$A$1:$F$31,6,0)</f>
        <v>DIANA DELGADO</v>
      </c>
      <c r="G125" t="s">
        <v>188</v>
      </c>
      <c r="H125" t="str">
        <f>VLOOKUP(Tabla3[[#This Row],[NUEVA RUTA]],Tabla1[#All],2,0)</f>
        <v>ORIENTE SUR</v>
      </c>
      <c r="I125" t="str">
        <f>VLOOKUP($A125,Clientes!$A$1:$C$1999,3,0)</f>
        <v>CORP RORAIMA II</v>
      </c>
      <c r="J125" s="16">
        <v>52</v>
      </c>
      <c r="K125" s="16" t="str">
        <f>VLOOKUP($J125,'ESTRUCTURA P&amp;B - LP'!$A$1:$F$40,5,0)</f>
        <v>DIANA DELGADO 52</v>
      </c>
      <c r="L125" s="16" t="str">
        <f>IFERROR(VLOOKUP($J125,'[2]POTENCIAL X ZONA'!$B$4:$G$21,6,0),0)</f>
        <v>S</v>
      </c>
      <c r="M125" s="60" t="str">
        <f>IFERROR(VLOOKUP($A125,'Convenio Clientes'!$D:$F,3,0),"SN CNV")</f>
        <v>20</v>
      </c>
      <c r="N125" s="60" t="s">
        <v>2227</v>
      </c>
      <c r="O125" s="16">
        <v>15</v>
      </c>
      <c r="P125" t="s">
        <v>163</v>
      </c>
      <c r="Q125" s="133" t="s">
        <v>2228</v>
      </c>
      <c r="R125" t="str">
        <f>VLOOKUP($N125,Tabla2[#All],3,0)</f>
        <v>DISTRIBUIDOR</v>
      </c>
      <c r="S125" t="s">
        <v>3531</v>
      </c>
      <c r="T125" t="s">
        <v>3532</v>
      </c>
      <c r="U125" t="s">
        <v>6705</v>
      </c>
    </row>
    <row r="126" spans="1:21" ht="15" customHeight="1">
      <c r="A126" s="50" t="s">
        <v>308</v>
      </c>
      <c r="B126" s="19" t="s">
        <v>309</v>
      </c>
      <c r="C126" s="16">
        <v>50</v>
      </c>
      <c r="D126" s="84">
        <v>50</v>
      </c>
      <c r="E126" t="str">
        <f>VLOOKUP($D126,'ESTRUCTURA P&amp;B - LP'!$A$1:$F$31,5,0)</f>
        <v>BETSY CASTRO</v>
      </c>
      <c r="F126" t="str">
        <f>VLOOKUP($D126,'ESTRUCTURA P&amp;B - LP'!$A$1:$F$31,6,0)</f>
        <v>MILAGROS FERNANDEZ</v>
      </c>
      <c r="G126" t="s">
        <v>47</v>
      </c>
      <c r="H126" t="str">
        <f>VLOOKUP(Tabla3[[#This Row],[NUEVA RUTA]],Tabla1[#All],2,0)</f>
        <v>CAPITAL</v>
      </c>
      <c r="I126" t="str">
        <f>VLOOKUP($A126,Clientes!$A$1:$C$1999,3,0)</f>
        <v>CORP HARAFAL</v>
      </c>
      <c r="J126" s="16">
        <v>50</v>
      </c>
      <c r="K126" s="16" t="str">
        <f>VLOOKUP($J126,'ESTRUCTURA P&amp;B - LP'!$A$1:$F$40,5,0)</f>
        <v>BETSY CASTRO</v>
      </c>
      <c r="L126" s="16" t="str">
        <f>IFERROR(VLOOKUP($J126,'[2]POTENCIAL X ZONA'!$B$4:$G$21,6,0),0)</f>
        <v>B</v>
      </c>
      <c r="M126" s="16" t="str">
        <f>IFERROR(VLOOKUP($A126,'Convenio Clientes'!$D:$F,3,0),"SN CNV")</f>
        <v>10</v>
      </c>
      <c r="N126" s="16" t="s">
        <v>2227</v>
      </c>
      <c r="O126" s="16">
        <v>15</v>
      </c>
      <c r="P126" t="s">
        <v>163</v>
      </c>
      <c r="Q126" t="s">
        <v>2228</v>
      </c>
      <c r="R126" t="str">
        <f>VLOOKUP($N126,Tabla2[#All],3,0)</f>
        <v>DISTRIBUIDOR</v>
      </c>
      <c r="S126" t="s">
        <v>2443</v>
      </c>
      <c r="T126" t="s">
        <v>2444</v>
      </c>
      <c r="U126" t="s">
        <v>1587</v>
      </c>
    </row>
    <row r="127" spans="1:21" ht="15" customHeight="1">
      <c r="A127" s="50" t="s">
        <v>1385</v>
      </c>
      <c r="B127" s="19" t="s">
        <v>1386</v>
      </c>
      <c r="C127" s="16">
        <v>50</v>
      </c>
      <c r="D127" s="84">
        <v>50</v>
      </c>
      <c r="E127" t="str">
        <f>VLOOKUP($D127,'ESTRUCTURA P&amp;B - LP'!$A$1:$F$31,5,0)</f>
        <v>BETSY CASTRO</v>
      </c>
      <c r="F127" t="str">
        <f>VLOOKUP($D127,'ESTRUCTURA P&amp;B - LP'!$A$1:$F$31,6,0)</f>
        <v>MILAGROS FERNANDEZ</v>
      </c>
      <c r="G127" t="s">
        <v>55</v>
      </c>
      <c r="H127" t="str">
        <f>VLOOKUP(Tabla3[[#This Row],[NUEVA RUTA]],Tabla1[#All],2,0)</f>
        <v>CAPITAL</v>
      </c>
      <c r="I127" t="str">
        <f>VLOOKUP($A127,Clientes!$A$1:$C$1999,3,0)</f>
        <v>CORP HOT WEARS</v>
      </c>
      <c r="J127" s="16">
        <v>0</v>
      </c>
      <c r="K127" s="16" t="str">
        <f>VLOOKUP($J127,'ESTRUCTURA P&amp;B - LP'!$A$1:$F$40,5,0)</f>
        <v>INACTIVO</v>
      </c>
      <c r="L127" s="16">
        <f>IFERROR(VLOOKUP($J127,'[2]POTENCIAL X ZONA'!$B$4:$G$21,6,0),0)</f>
        <v>0</v>
      </c>
      <c r="M127" s="16" t="str">
        <f>IFERROR(VLOOKUP($A127,'Convenio Clientes'!$D:$F,3,0),"SN CNV")</f>
        <v>01</v>
      </c>
      <c r="N127" s="16" t="s">
        <v>2227</v>
      </c>
      <c r="O127" s="16">
        <v>0</v>
      </c>
      <c r="P127" t="s">
        <v>163</v>
      </c>
      <c r="Q127" t="s">
        <v>2228</v>
      </c>
      <c r="R127" t="str">
        <f>VLOOKUP($N127,Tabla2[#All],3,0)</f>
        <v>DISTRIBUIDOR</v>
      </c>
      <c r="S127" t="s">
        <v>2445</v>
      </c>
      <c r="T127" t="s">
        <v>2446</v>
      </c>
      <c r="U127" t="s">
        <v>1587</v>
      </c>
    </row>
    <row r="128" spans="1:21" ht="15" customHeight="1">
      <c r="A128" s="50" t="s">
        <v>1946</v>
      </c>
      <c r="B128" s="19" t="s">
        <v>1947</v>
      </c>
      <c r="C128" s="16">
        <v>95</v>
      </c>
      <c r="D128" s="84">
        <v>95</v>
      </c>
      <c r="E128" t="str">
        <f>VLOOKUP($D128,'ESTRUCTURA P&amp;B - LP'!$A$1:$F$31,5,0)</f>
        <v>EVENTUALES</v>
      </c>
      <c r="F128" t="str">
        <f>VLOOKUP($D128,'ESTRUCTURA P&amp;B - LP'!$A$1:$F$31,6,0)</f>
        <v>ROSLI APONTE</v>
      </c>
      <c r="G128" t="s">
        <v>13</v>
      </c>
      <c r="H128" t="str">
        <f>VLOOKUP(Tabla3[[#This Row],[NUEVA RUTA]],Tabla1[#All],2,0)</f>
        <v>OFICINA</v>
      </c>
      <c r="I128" t="str">
        <f>VLOOKUP($A128,Clientes!$A$1:$C$1999,3,0)</f>
        <v>IND. KRIS</v>
      </c>
      <c r="J128" s="16">
        <v>95</v>
      </c>
      <c r="K128" s="16" t="str">
        <f>VLOOKUP($J128,'ESTRUCTURA P&amp;B - LP'!$A$1:$F$40,5,0)</f>
        <v>EVENTUALES</v>
      </c>
      <c r="L128" s="16">
        <f>IFERROR(VLOOKUP($J128,'[2]POTENCIAL X ZONA'!$B$4:$G$21,6,0),0)</f>
        <v>0</v>
      </c>
      <c r="M128" s="16" t="str">
        <f>IFERROR(VLOOKUP($A128,'Convenio Clientes'!$D:$F,3,0),"SN CNV")</f>
        <v>21</v>
      </c>
      <c r="N128" s="60" t="s">
        <v>2227</v>
      </c>
      <c r="O128" s="16">
        <v>0</v>
      </c>
      <c r="P128" t="s">
        <v>2235</v>
      </c>
      <c r="Q128" t="s">
        <v>2236</v>
      </c>
      <c r="R128" t="str">
        <f>VLOOKUP($N128,Tabla2[#All],3,0)</f>
        <v>DISTRIBUIDOR</v>
      </c>
      <c r="S128" t="s">
        <v>3576</v>
      </c>
      <c r="T128" t="s">
        <v>3577</v>
      </c>
      <c r="U128" t="s">
        <v>1652</v>
      </c>
    </row>
    <row r="129" spans="1:21" ht="15" customHeight="1">
      <c r="A129" s="50" t="s">
        <v>1395</v>
      </c>
      <c r="B129" s="19" t="s">
        <v>1396</v>
      </c>
      <c r="C129" s="16">
        <v>12</v>
      </c>
      <c r="D129" s="84">
        <v>12</v>
      </c>
      <c r="E129" t="str">
        <f>VLOOKUP($D129,'ESTRUCTURA P&amp;B - LP'!$A$1:$F$31,5,0)</f>
        <v>JUAN LEÓN 12</v>
      </c>
      <c r="F129" t="str">
        <f>VLOOKUP($D129,'ESTRUCTURA P&amp;B - LP'!$A$1:$F$31,6,0)</f>
        <v>DUBRASKA PÉREZ</v>
      </c>
      <c r="G129" t="s">
        <v>13</v>
      </c>
      <c r="H129" t="str">
        <f>VLOOKUP(Tabla3[[#This Row],[NUEVA RUTA]],Tabla1[#All],2,0)</f>
        <v>CENTRO-OCCIDENTE</v>
      </c>
      <c r="I129" t="str">
        <f>VLOOKUP($A129,Clientes!$A$1:$C$1999,3,0)</f>
        <v>CORP J &amp; M 2018</v>
      </c>
      <c r="J129" s="16">
        <v>12</v>
      </c>
      <c r="K129" s="16" t="str">
        <f>VLOOKUP($J129,'ESTRUCTURA P&amp;B - LP'!$A$1:$F$40,5,0)</f>
        <v>JUAN LEÓN 12</v>
      </c>
      <c r="L129" s="16" t="str">
        <f>IFERROR(VLOOKUP($J129,'[2]POTENCIAL X ZONA'!$B$4:$G$21,6,0),0)</f>
        <v>P</v>
      </c>
      <c r="M129" s="16" t="str">
        <f>IFERROR(VLOOKUP($A129,'Convenio Clientes'!$D:$F,3,0),"SN CNV")</f>
        <v>01</v>
      </c>
      <c r="N129" s="16" t="s">
        <v>2227</v>
      </c>
      <c r="O129" s="16">
        <v>10</v>
      </c>
      <c r="P129" t="s">
        <v>163</v>
      </c>
      <c r="Q129" t="s">
        <v>2228</v>
      </c>
      <c r="R129" t="str">
        <f>VLOOKUP($N129,Tabla2[#All],3,0)</f>
        <v>DISTRIBUIDOR</v>
      </c>
      <c r="S129" t="s">
        <v>2447</v>
      </c>
      <c r="T129" t="s">
        <v>2448</v>
      </c>
      <c r="U129" t="s">
        <v>6731</v>
      </c>
    </row>
    <row r="130" spans="1:21" ht="15" customHeight="1">
      <c r="A130" s="50" t="s">
        <v>311</v>
      </c>
      <c r="B130" s="19" t="s">
        <v>312</v>
      </c>
      <c r="C130" s="16">
        <v>12</v>
      </c>
      <c r="D130" s="84">
        <v>12</v>
      </c>
      <c r="E130" t="str">
        <f>VLOOKUP($D130,'ESTRUCTURA P&amp;B - LP'!$A$1:$F$31,5,0)</f>
        <v>JUAN LEÓN 12</v>
      </c>
      <c r="F130" t="str">
        <f>VLOOKUP($D130,'ESTRUCTURA P&amp;B - LP'!$A$1:$F$31,6,0)</f>
        <v>DUBRASKA PÉREZ</v>
      </c>
      <c r="G130" t="s">
        <v>13</v>
      </c>
      <c r="H130" t="str">
        <f>VLOOKUP(Tabla3[[#This Row],[NUEVA RUTA]],Tabla1[#All],2,0)</f>
        <v>CENTRO-OCCIDENTE</v>
      </c>
      <c r="I130" t="str">
        <f>VLOOKUP($A130,Clientes!$A$1:$C$1999,3,0)</f>
        <v>CORPORACION JRC</v>
      </c>
      <c r="J130" s="16">
        <v>12</v>
      </c>
      <c r="K130" s="16" t="str">
        <f>VLOOKUP($J130,'ESTRUCTURA P&amp;B - LP'!$A$1:$F$40,5,0)</f>
        <v>JUAN LEÓN 12</v>
      </c>
      <c r="L130" s="16" t="str">
        <f>IFERROR(VLOOKUP($J130,'[2]POTENCIAL X ZONA'!$B$4:$G$21,6,0),0)</f>
        <v>P</v>
      </c>
      <c r="M130" s="60" t="str">
        <f>IFERROR(VLOOKUP($A130,'Convenio Clientes'!$D:$F,3,0),"SN CNV")</f>
        <v>21</v>
      </c>
      <c r="N130" s="16" t="s">
        <v>2227</v>
      </c>
      <c r="O130" s="16">
        <v>15</v>
      </c>
      <c r="P130" t="s">
        <v>163</v>
      </c>
      <c r="Q130" s="133" t="s">
        <v>2228</v>
      </c>
      <c r="R130" t="str">
        <f>VLOOKUP($N130,Tabla2[#All],3,0)</f>
        <v>DISTRIBUIDOR</v>
      </c>
      <c r="S130" t="s">
        <v>2449</v>
      </c>
      <c r="T130" t="s">
        <v>2450</v>
      </c>
      <c r="U130" t="s">
        <v>1652</v>
      </c>
    </row>
    <row r="131" spans="1:21" ht="15" customHeight="1">
      <c r="A131" s="50" t="s">
        <v>313</v>
      </c>
      <c r="B131" s="19" t="s">
        <v>314</v>
      </c>
      <c r="C131" s="16">
        <v>50</v>
      </c>
      <c r="D131" s="84">
        <v>50</v>
      </c>
      <c r="E131" t="str">
        <f>VLOOKUP($D131,'ESTRUCTURA P&amp;B - LP'!$A$1:$F$31,5,0)</f>
        <v>BETSY CASTRO</v>
      </c>
      <c r="F131" t="str">
        <f>VLOOKUP($D131,'ESTRUCTURA P&amp;B - LP'!$A$1:$F$31,6,0)</f>
        <v>MILAGROS FERNANDEZ</v>
      </c>
      <c r="G131" t="s">
        <v>55</v>
      </c>
      <c r="H131" t="str">
        <f>VLOOKUP(Tabla3[[#This Row],[NUEVA RUTA]],Tabla1[#All],2,0)</f>
        <v>CAPITAL</v>
      </c>
      <c r="I131" t="str">
        <f>VLOOKUP($A131,Clientes!$A$1:$C$1999,3,0)</f>
        <v>CORP GRAND 2030</v>
      </c>
      <c r="J131" s="16">
        <v>50</v>
      </c>
      <c r="K131" s="16" t="str">
        <f>VLOOKUP($J131,'ESTRUCTURA P&amp;B - LP'!$A$1:$F$40,5,0)</f>
        <v>BETSY CASTRO</v>
      </c>
      <c r="L131" s="16" t="str">
        <f>IFERROR(VLOOKUP($J131,'[2]POTENCIAL X ZONA'!$B$4:$G$21,6,0),0)</f>
        <v>B</v>
      </c>
      <c r="M131" s="16" t="str">
        <f>IFERROR(VLOOKUP($A131,'Convenio Clientes'!$D:$F,3,0),"SN CNV")</f>
        <v>01</v>
      </c>
      <c r="N131" s="16" t="s">
        <v>2227</v>
      </c>
      <c r="O131" s="16">
        <v>7</v>
      </c>
      <c r="P131" t="s">
        <v>163</v>
      </c>
      <c r="Q131" t="s">
        <v>2228</v>
      </c>
      <c r="R131" t="str">
        <f>VLOOKUP($N131,Tabla2[#All],3,0)</f>
        <v>DISTRIBUIDOR</v>
      </c>
      <c r="S131" t="s">
        <v>2451</v>
      </c>
      <c r="T131" t="s">
        <v>2452</v>
      </c>
      <c r="U131" t="s">
        <v>1587</v>
      </c>
    </row>
    <row r="132" spans="1:21" ht="15" customHeight="1">
      <c r="A132" s="50" t="s">
        <v>1928</v>
      </c>
      <c r="B132" s="19" t="s">
        <v>1929</v>
      </c>
      <c r="C132" s="16">
        <v>10</v>
      </c>
      <c r="D132" s="84">
        <v>10</v>
      </c>
      <c r="E132" t="str">
        <f>VLOOKUP($D132,'ESTRUCTURA P&amp;B - LP'!$A$1:$F$31,5,0)</f>
        <v>MILAGROS FERNANDEZ 10</v>
      </c>
      <c r="F132" t="str">
        <f>VLOOKUP($D132,'ESTRUCTURA P&amp;B - LP'!$A$1:$F$31,6,0)</f>
        <v>MILAGROS FERNANDEZ</v>
      </c>
      <c r="G132" t="s">
        <v>1758</v>
      </c>
      <c r="H132" t="str">
        <f>VLOOKUP(Tabla3[[#This Row],[NUEVA RUTA]],Tabla1[#All],2,0)</f>
        <v>CAPITAL</v>
      </c>
      <c r="I132" t="str">
        <f>VLOOKUP($A132,Clientes!$A$1:$C$1999,3,0)</f>
        <v>CORP LETIMAR</v>
      </c>
      <c r="J132" s="16">
        <v>10</v>
      </c>
      <c r="K132" s="16" t="str">
        <f>VLOOKUP($J132,'ESTRUCTURA P&amp;B - LP'!$A$1:$F$40,5,0)</f>
        <v>MILAGROS FERNANDEZ 10</v>
      </c>
      <c r="L132" s="16" t="str">
        <f>IFERROR(VLOOKUP($J132,'[2]POTENCIAL X ZONA'!$B$4:$G$21,6,0),0)</f>
        <v>B</v>
      </c>
      <c r="M132" s="16" t="str">
        <f>IFERROR(VLOOKUP($A132,'Convenio Clientes'!$D:$F,3,0),"SN CNV")</f>
        <v>20</v>
      </c>
      <c r="N132" s="60" t="s">
        <v>2227</v>
      </c>
      <c r="O132" s="16">
        <v>0</v>
      </c>
      <c r="P132" t="s">
        <v>163</v>
      </c>
      <c r="Q132" t="s">
        <v>2228</v>
      </c>
      <c r="R132" t="str">
        <f>VLOOKUP($N132,Tabla2[#All],3,0)</f>
        <v>DISTRIBUIDOR</v>
      </c>
      <c r="S132" t="s">
        <v>3563</v>
      </c>
      <c r="T132" t="s">
        <v>3564</v>
      </c>
      <c r="U132" t="s">
        <v>6736</v>
      </c>
    </row>
    <row r="133" spans="1:21" ht="15" customHeight="1">
      <c r="A133" s="50" t="s">
        <v>2127</v>
      </c>
      <c r="B133" s="19" t="s">
        <v>2128</v>
      </c>
      <c r="C133" s="16">
        <v>12</v>
      </c>
      <c r="D133" s="84">
        <v>12</v>
      </c>
      <c r="E133" t="str">
        <f>VLOOKUP($D133,'ESTRUCTURA P&amp;B - LP'!$A$1:$F$31,5,0)</f>
        <v>JUAN LEÓN 12</v>
      </c>
      <c r="F133" t="str">
        <f>VLOOKUP($D133,'ESTRUCTURA P&amp;B - LP'!$A$1:$F$31,6,0)</f>
        <v>DUBRASKA PÉREZ</v>
      </c>
      <c r="G133" t="s">
        <v>13</v>
      </c>
      <c r="H133" t="str">
        <f>VLOOKUP(Tabla3[[#This Row],[NUEVA RUTA]],Tabla1[#All],2,0)</f>
        <v>CENTRO-OCCIDENTE</v>
      </c>
      <c r="I133" t="str">
        <f>VLOOKUP($A133,Clientes!$A$1:$C$1999,3,0)</f>
        <v>CORP MEGA HOGAR</v>
      </c>
      <c r="J133" s="16">
        <v>12</v>
      </c>
      <c r="K133" s="16" t="str">
        <f>VLOOKUP($J133,'ESTRUCTURA P&amp;B - LP'!$A$1:$F$40,5,0)</f>
        <v>JUAN LEÓN 12</v>
      </c>
      <c r="L133" s="16" t="str">
        <f>IFERROR(VLOOKUP($J133,'[2]POTENCIAL X ZONA'!$B$4:$G$21,6,0),0)</f>
        <v>P</v>
      </c>
      <c r="M133" s="16" t="str">
        <f>IFERROR(VLOOKUP($A133,'Convenio Clientes'!$D:$F,3,0),"SN CNV")</f>
        <v>20</v>
      </c>
      <c r="N133" s="16" t="s">
        <v>2275</v>
      </c>
      <c r="O133" s="16">
        <v>0</v>
      </c>
      <c r="P133" s="259" t="s">
        <v>2239</v>
      </c>
      <c r="Q133" t="s">
        <v>2240</v>
      </c>
      <c r="R133" t="str">
        <f>VLOOKUP($N133,Tabla2[#All],3,0)</f>
        <v>MAYORISTAS</v>
      </c>
      <c r="U133" t="s">
        <v>6731</v>
      </c>
    </row>
    <row r="134" spans="1:21" ht="15" customHeight="1">
      <c r="A134" s="50" t="s">
        <v>317</v>
      </c>
      <c r="B134" s="19" t="s">
        <v>318</v>
      </c>
      <c r="C134" s="16">
        <v>60</v>
      </c>
      <c r="D134" s="84">
        <v>61</v>
      </c>
      <c r="E134" t="str">
        <f>VLOOKUP($D134,'ESTRUCTURA P&amp;B - LP'!$A$1:$F$31,5,0)</f>
        <v>JOSEPH PADILLA 61</v>
      </c>
      <c r="F134" t="str">
        <f>VLOOKUP($D134,'ESTRUCTURA P&amp;B - LP'!$A$1:$F$31,6,0)</f>
        <v>ANDREINA RANGEL</v>
      </c>
      <c r="G134" t="s">
        <v>70</v>
      </c>
      <c r="H134" t="str">
        <f>VLOOKUP(Tabla3[[#This Row],[NUEVA RUTA]],Tabla1[#All],2,0)</f>
        <v>OCCIDENTE</v>
      </c>
      <c r="I134" t="str">
        <f>VLOOKUP($A134,Clientes!$A$1:$C$1999,3,0)</f>
        <v>METROMEDICA</v>
      </c>
      <c r="J134" s="16">
        <v>60</v>
      </c>
      <c r="K134" s="16" t="str">
        <f>VLOOKUP($J134,'ESTRUCTURA P&amp;B - LP'!$A$1:$F$40,5,0)</f>
        <v>JOSEPH PADILLA</v>
      </c>
      <c r="L134" s="16" t="str">
        <f>IFERROR(VLOOKUP($J134,'[2]POTENCIAL X ZONA'!$B$4:$G$21,6,0),0)</f>
        <v>S</v>
      </c>
      <c r="M134" s="60" t="str">
        <f>IFERROR(VLOOKUP($A134,'Convenio Clientes'!$D:$F,3,0),"SN CNV")</f>
        <v>26</v>
      </c>
      <c r="N134" s="16" t="s">
        <v>2327</v>
      </c>
      <c r="O134" s="16">
        <v>15</v>
      </c>
      <c r="P134" t="s">
        <v>2235</v>
      </c>
      <c r="Q134" t="s">
        <v>2240</v>
      </c>
      <c r="R134" t="str">
        <f>VLOOKUP($N134,Tabla2[#All],3,0)</f>
        <v>DROGUERIAS</v>
      </c>
      <c r="S134" t="s">
        <v>2453</v>
      </c>
      <c r="T134" t="s">
        <v>2454</v>
      </c>
      <c r="U134" t="s">
        <v>137</v>
      </c>
    </row>
    <row r="135" spans="1:21" ht="15" customHeight="1">
      <c r="A135" s="50" t="s">
        <v>1607</v>
      </c>
      <c r="B135" s="19" t="s">
        <v>1608</v>
      </c>
      <c r="C135" s="16">
        <v>52</v>
      </c>
      <c r="D135" s="84">
        <v>52</v>
      </c>
      <c r="E135" t="str">
        <f>VLOOKUP($D135,'ESTRUCTURA P&amp;B - LP'!$A$1:$F$31,5,0)</f>
        <v>DIANA DELGADO 52</v>
      </c>
      <c r="F135" t="str">
        <f>VLOOKUP($D135,'ESTRUCTURA P&amp;B - LP'!$A$1:$F$31,6,0)</f>
        <v>DIANA DELGADO</v>
      </c>
      <c r="G135" t="s">
        <v>188</v>
      </c>
      <c r="H135" t="str">
        <f>VLOOKUP(Tabla3[[#This Row],[NUEVA RUTA]],Tabla1[#All],2,0)</f>
        <v>ORIENTE SUR</v>
      </c>
      <c r="I135" t="str">
        <f>VLOOKUP($A135,Clientes!$A$1:$C$1999,3,0)</f>
        <v>CORP. QUINCASIA</v>
      </c>
      <c r="J135" s="16">
        <v>52</v>
      </c>
      <c r="K135" s="16" t="str">
        <f>VLOOKUP($J135,'ESTRUCTURA P&amp;B - LP'!$A$1:$F$40,5,0)</f>
        <v>DIANA DELGADO 52</v>
      </c>
      <c r="L135" s="16" t="str">
        <f>IFERROR(VLOOKUP($J135,'[2]POTENCIAL X ZONA'!$B$4:$G$21,6,0),0)</f>
        <v>S</v>
      </c>
      <c r="M135" s="16" t="str">
        <f>IFERROR(VLOOKUP($A135,'Convenio Clientes'!$D:$F,3,0),"SN CNV")</f>
        <v>20</v>
      </c>
      <c r="N135" s="60" t="s">
        <v>2227</v>
      </c>
      <c r="O135" s="16">
        <v>15</v>
      </c>
      <c r="P135" t="s">
        <v>163</v>
      </c>
      <c r="Q135" s="133" t="s">
        <v>2228</v>
      </c>
      <c r="R135" t="str">
        <f>VLOOKUP($N135,Tabla2[#All],3,0)</f>
        <v>DISTRIBUIDOR</v>
      </c>
      <c r="S135" t="s">
        <v>2455</v>
      </c>
      <c r="T135" t="s">
        <v>2456</v>
      </c>
      <c r="U135" t="s">
        <v>6705</v>
      </c>
    </row>
    <row r="136" spans="1:21" ht="15" customHeight="1">
      <c r="A136" s="50" t="s">
        <v>1371</v>
      </c>
      <c r="B136" s="19" t="s">
        <v>1372</v>
      </c>
      <c r="C136" s="16">
        <v>50</v>
      </c>
      <c r="D136" s="84">
        <v>50</v>
      </c>
      <c r="E136" t="str">
        <f>VLOOKUP($D136,'ESTRUCTURA P&amp;B - LP'!$A$1:$F$31,5,0)</f>
        <v>BETSY CASTRO</v>
      </c>
      <c r="F136" t="str">
        <f>VLOOKUP($D136,'ESTRUCTURA P&amp;B - LP'!$A$1:$F$31,6,0)</f>
        <v>MILAGROS FERNANDEZ</v>
      </c>
      <c r="G136" t="s">
        <v>55</v>
      </c>
      <c r="H136" t="str">
        <f>VLOOKUP(Tabla3[[#This Row],[NUEVA RUTA]],Tabla1[#All],2,0)</f>
        <v>CAPITAL</v>
      </c>
      <c r="I136" t="str">
        <f>VLOOKUP($A136,Clientes!$A$1:$C$1999,3,0)</f>
        <v>CORP RASA 2016</v>
      </c>
      <c r="J136" s="16">
        <v>0</v>
      </c>
      <c r="K136" s="16" t="str">
        <f>VLOOKUP($J136,'ESTRUCTURA P&amp;B - LP'!$A$1:$F$40,5,0)</f>
        <v>INACTIVO</v>
      </c>
      <c r="L136" s="16">
        <f>IFERROR(VLOOKUP($J136,'[2]POTENCIAL X ZONA'!$B$4:$G$21,6,0),0)</f>
        <v>0</v>
      </c>
      <c r="M136" s="16" t="str">
        <f>IFERROR(VLOOKUP($A136,'Convenio Clientes'!$D:$F,3,0),"SN CNV")</f>
        <v>01</v>
      </c>
      <c r="N136" s="16" t="s">
        <v>2227</v>
      </c>
      <c r="O136" s="16">
        <v>0</v>
      </c>
      <c r="P136" t="s">
        <v>163</v>
      </c>
      <c r="Q136" t="s">
        <v>2228</v>
      </c>
      <c r="R136" t="str">
        <f>VLOOKUP($N136,Tabla2[#All],3,0)</f>
        <v>DISTRIBUIDOR</v>
      </c>
      <c r="S136" t="s">
        <v>2457</v>
      </c>
      <c r="T136" t="s">
        <v>2458</v>
      </c>
      <c r="U136" t="s">
        <v>1587</v>
      </c>
    </row>
    <row r="137" spans="1:21" ht="15" customHeight="1">
      <c r="A137" s="50" t="s">
        <v>319</v>
      </c>
      <c r="B137" s="19" t="s">
        <v>320</v>
      </c>
      <c r="C137" s="16">
        <v>12</v>
      </c>
      <c r="D137" s="84">
        <v>12</v>
      </c>
      <c r="E137" t="str">
        <f>VLOOKUP($D137,'ESTRUCTURA P&amp;B - LP'!$A$1:$F$31,5,0)</f>
        <v>JUAN LEÓN 12</v>
      </c>
      <c r="F137" t="str">
        <f>VLOOKUP($D137,'ESTRUCTURA P&amp;B - LP'!$A$1:$F$31,6,0)</f>
        <v>DUBRASKA PÉREZ</v>
      </c>
      <c r="G137" t="s">
        <v>13</v>
      </c>
      <c r="H137" t="str">
        <f>VLOOKUP(Tabla3[[#This Row],[NUEVA RUTA]],Tabla1[#All],2,0)</f>
        <v>CENTRO-OCCIDENTE</v>
      </c>
      <c r="I137" t="str">
        <f>VLOOKUP($A137,Clientes!$A$1:$C$1999,3,0)</f>
        <v>CORPOR SHARK 16</v>
      </c>
      <c r="J137" s="16">
        <v>12</v>
      </c>
      <c r="K137" s="16" t="str">
        <f>VLOOKUP($J137,'ESTRUCTURA P&amp;B - LP'!$A$1:$F$40,5,0)</f>
        <v>JUAN LEÓN 12</v>
      </c>
      <c r="L137" s="16" t="str">
        <f>IFERROR(VLOOKUP($J137,'[2]POTENCIAL X ZONA'!$B$4:$G$21,6,0),0)</f>
        <v>P</v>
      </c>
      <c r="M137" s="16" t="str">
        <f>IFERROR(VLOOKUP($A137,'Convenio Clientes'!$D:$F,3,0),"SN CNV")</f>
        <v>01</v>
      </c>
      <c r="N137" s="16" t="s">
        <v>2275</v>
      </c>
      <c r="O137" s="16">
        <v>7</v>
      </c>
      <c r="P137" t="s">
        <v>163</v>
      </c>
      <c r="Q137" t="s">
        <v>2228</v>
      </c>
      <c r="R137" t="str">
        <f>VLOOKUP($N137,Tabla2[#All],3,0)</f>
        <v>MAYORISTAS</v>
      </c>
      <c r="S137" t="s">
        <v>2459</v>
      </c>
      <c r="T137" t="s">
        <v>2460</v>
      </c>
      <c r="U137" t="s">
        <v>1652</v>
      </c>
    </row>
    <row r="138" spans="1:21" ht="15" customHeight="1">
      <c r="A138" s="50" t="s">
        <v>1621</v>
      </c>
      <c r="B138" s="19" t="s">
        <v>1622</v>
      </c>
      <c r="C138" s="16">
        <v>12</v>
      </c>
      <c r="D138" s="84">
        <v>12</v>
      </c>
      <c r="E138" t="str">
        <f>VLOOKUP($D138,'ESTRUCTURA P&amp;B - LP'!$A$1:$F$31,5,0)</f>
        <v>JUAN LEÓN 12</v>
      </c>
      <c r="F138" t="str">
        <f>VLOOKUP($D138,'ESTRUCTURA P&amp;B - LP'!$A$1:$F$31,6,0)</f>
        <v>DUBRASKA PÉREZ</v>
      </c>
      <c r="G138" t="s">
        <v>13</v>
      </c>
      <c r="H138" t="str">
        <f>VLOOKUP(Tabla3[[#This Row],[NUEVA RUTA]],Tabla1[#All],2,0)</f>
        <v>CENTRO-OCCIDENTE</v>
      </c>
      <c r="I138" t="str">
        <f>VLOOKUP($A138,Clientes!$A$1:$C$1999,3,0)</f>
        <v>CORPORAC SMART</v>
      </c>
      <c r="J138" s="16">
        <v>12</v>
      </c>
      <c r="K138" s="16" t="str">
        <f>VLOOKUP($J138,'ESTRUCTURA P&amp;B - LP'!$A$1:$F$40,5,0)</f>
        <v>JUAN LEÓN 12</v>
      </c>
      <c r="L138" s="16" t="str">
        <f>IFERROR(VLOOKUP($J138,'[2]POTENCIAL X ZONA'!$B$4:$G$21,6,0),0)</f>
        <v>P</v>
      </c>
      <c r="M138" s="60" t="str">
        <f>IFERROR(VLOOKUP($A138,'Convenio Clientes'!$D:$F,3,0),"SN CNV")</f>
        <v>20</v>
      </c>
      <c r="N138" s="60" t="s">
        <v>2227</v>
      </c>
      <c r="O138" s="16">
        <v>15</v>
      </c>
      <c r="P138" t="s">
        <v>163</v>
      </c>
      <c r="Q138" t="s">
        <v>2228</v>
      </c>
      <c r="R138" t="str">
        <f>VLOOKUP($N138,Tabla2[#All],3,0)</f>
        <v>DISTRIBUIDOR</v>
      </c>
      <c r="S138" t="s">
        <v>2461</v>
      </c>
      <c r="T138" t="s">
        <v>2462</v>
      </c>
      <c r="U138" t="s">
        <v>1652</v>
      </c>
    </row>
    <row r="139" spans="1:21" ht="15" customHeight="1">
      <c r="A139" s="50" t="s">
        <v>2040</v>
      </c>
      <c r="B139" s="19" t="s">
        <v>2041</v>
      </c>
      <c r="C139" s="16">
        <v>12</v>
      </c>
      <c r="D139" s="84">
        <v>12</v>
      </c>
      <c r="E139" t="str">
        <f>VLOOKUP($D139,'ESTRUCTURA P&amp;B - LP'!$A$1:$F$31,5,0)</f>
        <v>JUAN LEÓN 12</v>
      </c>
      <c r="F139" t="str">
        <f>VLOOKUP($D139,'ESTRUCTURA P&amp;B - LP'!$A$1:$F$31,6,0)</f>
        <v>DUBRASKA PÉREZ</v>
      </c>
      <c r="G139" t="s">
        <v>13</v>
      </c>
      <c r="H139" t="str">
        <f>VLOOKUP(Tabla3[[#This Row],[NUEVA RUTA]],Tabla1[#All],2,0)</f>
        <v>CENTRO-OCCIDENTE</v>
      </c>
      <c r="I139" t="str">
        <f>VLOOKUP($A139,Clientes!$A$1:$C$1999,3,0)</f>
        <v>CORPORAC SMART</v>
      </c>
      <c r="J139" s="16">
        <v>12</v>
      </c>
      <c r="K139" s="16" t="str">
        <f>VLOOKUP($J139,'ESTRUCTURA P&amp;B - LP'!$A$1:$F$40,5,0)</f>
        <v>JUAN LEÓN 12</v>
      </c>
      <c r="L139" s="16" t="str">
        <f>IFERROR(VLOOKUP($J139,'[2]POTENCIAL X ZONA'!$B$4:$G$21,6,0),0)</f>
        <v>P</v>
      </c>
      <c r="M139" s="16" t="str">
        <f>IFERROR(VLOOKUP($A139,'Convenio Clientes'!$D:$F,3,0),"SN CNV")</f>
        <v>20</v>
      </c>
      <c r="N139" s="60" t="s">
        <v>2227</v>
      </c>
      <c r="O139" s="16">
        <v>21</v>
      </c>
      <c r="P139" s="259" t="s">
        <v>2239</v>
      </c>
      <c r="Q139" t="s">
        <v>2240</v>
      </c>
      <c r="R139" t="str">
        <f>VLOOKUP($N139,Tabla2[#All],3,0)</f>
        <v>DISTRIBUIDOR</v>
      </c>
      <c r="S139" t="s">
        <v>3612</v>
      </c>
      <c r="T139" t="s">
        <v>47</v>
      </c>
      <c r="U139" t="s">
        <v>1652</v>
      </c>
    </row>
    <row r="140" spans="1:21" ht="15" customHeight="1">
      <c r="A140" s="50" t="s">
        <v>1748</v>
      </c>
      <c r="B140" s="19" t="s">
        <v>1749</v>
      </c>
      <c r="C140" s="16">
        <v>12</v>
      </c>
      <c r="D140" s="16">
        <v>12</v>
      </c>
      <c r="E140" t="str">
        <f>VLOOKUP($D140,'ESTRUCTURA P&amp;B - LP'!$A$1:$F$31,5,0)</f>
        <v>JUAN LEÓN 12</v>
      </c>
      <c r="F140" t="str">
        <f>VLOOKUP($D140,'ESTRUCTURA P&amp;B - LP'!$A$1:$F$31,6,0)</f>
        <v>DUBRASKA PÉREZ</v>
      </c>
      <c r="G140" t="s">
        <v>188</v>
      </c>
      <c r="H140" t="str">
        <f>VLOOKUP(Tabla3[[#This Row],[NUEVA RUTA]],Tabla1[#All],2,0)</f>
        <v>CENTRO-OCCIDENTE</v>
      </c>
      <c r="I140" t="str">
        <f>VLOOKUP($A140,Clientes!$A$1:$C$1999,3,0)</f>
        <v>CORPORAC SMART</v>
      </c>
      <c r="J140" s="16">
        <f>+D140</f>
        <v>12</v>
      </c>
      <c r="K140" s="16" t="str">
        <f>VLOOKUP($J140,'ESTRUCTURA P&amp;B - LP'!$A$1:$F$40,5,0)</f>
        <v>JUAN LEÓN 12</v>
      </c>
      <c r="L140" s="16" t="str">
        <f>IFERROR(VLOOKUP($J140,'[2]POTENCIAL X ZONA'!$B$4:$G$21,6,0),0)</f>
        <v>P</v>
      </c>
      <c r="M140" s="60" t="str">
        <f>IFERROR(VLOOKUP($A140,'Convenio Clientes'!$D:$F,3,0),"SN CNV")</f>
        <v>20</v>
      </c>
      <c r="N140" s="60" t="s">
        <v>2227</v>
      </c>
      <c r="O140" s="16">
        <v>21</v>
      </c>
      <c r="P140" s="259" t="s">
        <v>2239</v>
      </c>
      <c r="Q140" t="s">
        <v>2240</v>
      </c>
      <c r="R140" t="str">
        <f>VLOOKUP($N140,Tabla2[#All],3,0)</f>
        <v>DISTRIBUIDOR</v>
      </c>
      <c r="S140" t="s">
        <v>2463</v>
      </c>
      <c r="T140" t="s">
        <v>2464</v>
      </c>
      <c r="U140" t="s">
        <v>6705</v>
      </c>
    </row>
    <row r="141" spans="1:21" ht="15" customHeight="1">
      <c r="A141" s="50" t="s">
        <v>328</v>
      </c>
      <c r="B141" s="19" t="s">
        <v>329</v>
      </c>
      <c r="C141" s="16">
        <v>23</v>
      </c>
      <c r="D141" s="84">
        <v>23</v>
      </c>
      <c r="E141" t="str">
        <f>VLOOKUP($D141,'ESTRUCTURA P&amp;B - LP'!$A$1:$F$31,5,0)</f>
        <v>MARTHA VILORIA</v>
      </c>
      <c r="F141" t="str">
        <f>VLOOKUP($D141,'ESTRUCTURA P&amp;B - LP'!$A$1:$F$31,6,0)</f>
        <v>DUBRASKA PÉREZ</v>
      </c>
      <c r="G141" t="s">
        <v>1578</v>
      </c>
      <c r="H141" t="str">
        <f>VLOOKUP(Tabla3[[#This Row],[NUEVA RUTA]],Tabla1[#All],2,0)</f>
        <v>CENTRO-OCCIDENTE</v>
      </c>
      <c r="I141" t="str">
        <f>VLOOKUP($A141,Clientes!$A$1:$C$1999,3,0)</f>
        <v>COSM SANDRITA</v>
      </c>
      <c r="J141" s="16">
        <v>23</v>
      </c>
      <c r="K141" s="16" t="str">
        <f>VLOOKUP($J141,'ESTRUCTURA P&amp;B - LP'!$A$1:$F$40,5,0)</f>
        <v>MARTHA VILORIA</v>
      </c>
      <c r="L141" s="16" t="str">
        <f>IFERROR(VLOOKUP($J141,'[2]POTENCIAL X ZONA'!$B$4:$G$21,6,0),0)</f>
        <v>S</v>
      </c>
      <c r="M141" s="60" t="str">
        <f>IFERROR(VLOOKUP($A141,'Convenio Clientes'!$D:$F,3,0),"SN CNV")</f>
        <v>21</v>
      </c>
      <c r="N141" s="16" t="s">
        <v>2350</v>
      </c>
      <c r="O141" s="16">
        <v>15</v>
      </c>
      <c r="P141" t="s">
        <v>163</v>
      </c>
      <c r="Q141" t="s">
        <v>2228</v>
      </c>
      <c r="R141" t="str">
        <f>VLOOKUP($N141,Tabla2[#All],3,0)</f>
        <v>PERFUMERIAS INDEPENDIENTES</v>
      </c>
      <c r="S141" t="s">
        <v>2465</v>
      </c>
      <c r="T141" t="s">
        <v>2466</v>
      </c>
      <c r="U141" t="s">
        <v>330</v>
      </c>
    </row>
    <row r="142" spans="1:21" ht="15" customHeight="1">
      <c r="A142" s="50" t="s">
        <v>331</v>
      </c>
      <c r="B142" s="19" t="s">
        <v>332</v>
      </c>
      <c r="C142" s="16">
        <v>62</v>
      </c>
      <c r="D142" s="84">
        <v>62</v>
      </c>
      <c r="E142" t="str">
        <f>VLOOKUP($D142,'ESTRUCTURA P&amp;B - LP'!$A$1:$F$31,5,0)</f>
        <v>ANDREINA RANGEL 62</v>
      </c>
      <c r="F142" t="str">
        <f>VLOOKUP($D142,'ESTRUCTURA P&amp;B - LP'!$A$1:$F$31,6,0)</f>
        <v>ANDREINA RANGEL</v>
      </c>
      <c r="G142" t="s">
        <v>31</v>
      </c>
      <c r="H142" t="str">
        <f>VLOOKUP(Tabla3[[#This Row],[NUEVA RUTA]],Tabla1[#All],2,0)</f>
        <v>OCCIDENTE</v>
      </c>
      <c r="I142" t="str">
        <f>VLOOKUP($A142,Clientes!$A$1:$C$1999,3,0)</f>
        <v>CREDESA</v>
      </c>
      <c r="J142" s="16">
        <v>62</v>
      </c>
      <c r="K142" s="16" t="str">
        <f>VLOOKUP($J142,'ESTRUCTURA P&amp;B - LP'!$A$1:$F$40,5,0)</f>
        <v>ANDREINA RANGEL 62</v>
      </c>
      <c r="L142" s="16" t="str">
        <f>IFERROR(VLOOKUP($J142,'[2]POTENCIAL X ZONA'!$B$4:$G$21,6,0),0)</f>
        <v>S</v>
      </c>
      <c r="M142" s="60" t="str">
        <f>IFERROR(VLOOKUP($A142,'Convenio Clientes'!$D:$F,3,0),"SN CNV")</f>
        <v>21</v>
      </c>
      <c r="N142" s="16" t="s">
        <v>2278</v>
      </c>
      <c r="O142" s="16">
        <v>7</v>
      </c>
      <c r="P142" t="s">
        <v>2239</v>
      </c>
      <c r="Q142" t="s">
        <v>2240</v>
      </c>
      <c r="R142" t="str">
        <f>VLOOKUP($N142,Tabla2[#All],3,0)</f>
        <v>SUPERMERCADOS INDEPENDIENTES</v>
      </c>
      <c r="S142" t="s">
        <v>2467</v>
      </c>
      <c r="T142" t="s">
        <v>2468</v>
      </c>
      <c r="U142" t="s">
        <v>131</v>
      </c>
    </row>
    <row r="143" spans="1:21" ht="15" customHeight="1">
      <c r="A143" s="50" t="s">
        <v>2031</v>
      </c>
      <c r="B143" s="19" t="s">
        <v>2032</v>
      </c>
      <c r="C143" s="16">
        <v>60</v>
      </c>
      <c r="D143" s="84">
        <v>60</v>
      </c>
      <c r="E143" t="str">
        <f>VLOOKUP($D143,'ESTRUCTURA P&amp;B - LP'!$A$1:$F$31,5,0)</f>
        <v>JOSEPH PADILLA</v>
      </c>
      <c r="F143" t="str">
        <f>VLOOKUP($D143,'ESTRUCTURA P&amp;B - LP'!$A$1:$F$31,6,0)</f>
        <v>ANDREINA RANGEL</v>
      </c>
      <c r="G143" t="s">
        <v>70</v>
      </c>
      <c r="H143" t="str">
        <f>VLOOKUP(Tabla3[[#This Row],[NUEVA RUTA]],Tabla1[#All],2,0)</f>
        <v>OCCIDENTE</v>
      </c>
      <c r="I143" t="str">
        <f>VLOOKUP($A143,Clientes!$A$1:$C$1999,3,0)</f>
        <v>CRIST MEDICALS</v>
      </c>
      <c r="J143" s="16">
        <v>60</v>
      </c>
      <c r="K143" s="16" t="str">
        <f>VLOOKUP($J143,'ESTRUCTURA P&amp;B - LP'!$A$1:$F$40,5,0)</f>
        <v>JOSEPH PADILLA</v>
      </c>
      <c r="L143" s="16" t="str">
        <f>IFERROR(VLOOKUP($J143,'[2]POTENCIAL X ZONA'!$B$4:$G$21,6,0),0)</f>
        <v>S</v>
      </c>
      <c r="M143" s="16" t="str">
        <f>IFERROR(VLOOKUP($A143,'Convenio Clientes'!$D:$F,3,0),"SN CNV")</f>
        <v>26</v>
      </c>
      <c r="N143" s="16" t="s">
        <v>2327</v>
      </c>
      <c r="O143" s="16">
        <v>7</v>
      </c>
      <c r="P143" t="s">
        <v>2239</v>
      </c>
      <c r="Q143" t="s">
        <v>2240</v>
      </c>
      <c r="R143" t="str">
        <f>VLOOKUP($N143,Tabla2[#All],3,0)</f>
        <v>DROGUERIAS</v>
      </c>
      <c r="S143">
        <v>0</v>
      </c>
      <c r="T143">
        <v>0</v>
      </c>
      <c r="U143" t="s">
        <v>137</v>
      </c>
    </row>
    <row r="144" spans="1:21" ht="15" customHeight="1">
      <c r="A144" s="108" t="s">
        <v>6667</v>
      </c>
      <c r="B144" s="109" t="s">
        <v>6668</v>
      </c>
      <c r="C144" s="110">
        <v>60</v>
      </c>
      <c r="D144" s="111">
        <v>60</v>
      </c>
      <c r="E144" s="112" t="str">
        <f>VLOOKUP($D144,'ESTRUCTURA P&amp;B - LP'!$A$1:$F$31,5,0)</f>
        <v>JOSEPH PADILLA</v>
      </c>
      <c r="F144" s="112" t="str">
        <f>VLOOKUP($D144,'ESTRUCTURA P&amp;B - LP'!$A$1:$F$31,6,0)</f>
        <v>ANDREINA RANGEL</v>
      </c>
      <c r="G144" t="s">
        <v>70</v>
      </c>
      <c r="H144" t="s">
        <v>138</v>
      </c>
      <c r="I144" t="str">
        <f>VLOOKUP($A144,Clientes!$A$1:$C$1999,3,0)</f>
        <v>DAINCA COMERC</v>
      </c>
      <c r="J144" s="16">
        <v>60</v>
      </c>
      <c r="K144" s="110" t="str">
        <f>VLOOKUP($J144,'ESTRUCTURA P&amp;B - LP'!$A$1:$F$40,5,0)</f>
        <v>JOSEPH PADILLA</v>
      </c>
      <c r="L144" s="16" t="str">
        <f>IFERROR(VLOOKUP($J144,'[2]POTENCIAL X ZONA'!$B$4:$G$21,6,0),0)</f>
        <v>S</v>
      </c>
      <c r="M144" s="16" t="str">
        <f>IFERROR(VLOOKUP($A144,'Convenio Clientes'!$D:$F,3,0),"SN CNV")</f>
        <v>26</v>
      </c>
      <c r="N144" s="16" t="s">
        <v>2275</v>
      </c>
      <c r="O144" s="16">
        <v>0</v>
      </c>
      <c r="P144" t="s">
        <v>2235</v>
      </c>
      <c r="Q144" t="s">
        <v>2240</v>
      </c>
      <c r="R144" t="str">
        <f>VLOOKUP($N144,Tabla2[#All],3,0)</f>
        <v>MAYORISTAS</v>
      </c>
      <c r="U144" t="s">
        <v>6737</v>
      </c>
    </row>
    <row r="145" spans="1:21" ht="15" customHeight="1">
      <c r="A145" s="50" t="s">
        <v>1979</v>
      </c>
      <c r="B145" s="19" t="s">
        <v>1980</v>
      </c>
      <c r="C145" s="16">
        <v>99</v>
      </c>
      <c r="D145" s="84">
        <v>99</v>
      </c>
      <c r="E145" t="str">
        <f>VLOOKUP($D145,'ESTRUCTURA P&amp;B - LP'!$A$1:$F$31,5,0)</f>
        <v>E-COMMERCE</v>
      </c>
      <c r="F145" t="str">
        <f>VLOOKUP($D145,'ESTRUCTURA P&amp;B - LP'!$A$1:$F$31,6,0)</f>
        <v>E-COMMERCE</v>
      </c>
      <c r="G145" t="s">
        <v>47</v>
      </c>
      <c r="H145" t="str">
        <f>VLOOKUP(Tabla3[[#This Row],[NUEVA RUTA]],Tabla1[#All],2,0)</f>
        <v>E-COMMERCE</v>
      </c>
      <c r="I145" t="str">
        <f>VLOOKUP($A145,Clientes!$A$1:$C$1999,3,0)</f>
        <v>DANIELA EGURROL</v>
      </c>
      <c r="J145" s="16">
        <v>99</v>
      </c>
      <c r="K145" s="16" t="str">
        <f>VLOOKUP($J145,'ESTRUCTURA P&amp;B - LP'!$A$1:$F$40,5,0)</f>
        <v>E-COMMERCE</v>
      </c>
      <c r="L145" s="16">
        <f>IFERROR(VLOOKUP($J145,'[2]POTENCIAL X ZONA'!$B$4:$G$21,6,0),0)</f>
        <v>0</v>
      </c>
      <c r="M145" s="16" t="str">
        <f>IFERROR(VLOOKUP($A145,'Convenio Clientes'!$D:$F,3,0),"SN CNV")</f>
        <v>50</v>
      </c>
      <c r="N145" s="60" t="s">
        <v>2469</v>
      </c>
      <c r="O145" s="16">
        <v>0</v>
      </c>
      <c r="P145" t="s">
        <v>2235</v>
      </c>
      <c r="Q145" t="s">
        <v>2236</v>
      </c>
      <c r="R145" t="str">
        <f>VLOOKUP($N145,Tabla2[#All],3,0)</f>
        <v>ATENCION AL CLIENTE</v>
      </c>
      <c r="S145" t="s">
        <v>3601</v>
      </c>
      <c r="T145" t="s">
        <v>3602</v>
      </c>
      <c r="U145" t="s">
        <v>6717</v>
      </c>
    </row>
    <row r="146" spans="1:21" ht="15" customHeight="1">
      <c r="A146" s="50" t="s">
        <v>1726</v>
      </c>
      <c r="B146" s="19" t="s">
        <v>1727</v>
      </c>
      <c r="C146" s="16">
        <v>99</v>
      </c>
      <c r="D146" s="84">
        <v>99</v>
      </c>
      <c r="E146" t="str">
        <f>VLOOKUP($D146,'ESTRUCTURA P&amp;B - LP'!$A$1:$F$31,5,0)</f>
        <v>E-COMMERCE</v>
      </c>
      <c r="F146" t="str">
        <f>VLOOKUP($D146,'ESTRUCTURA P&amp;B - LP'!$A$1:$F$31,6,0)</f>
        <v>E-COMMERCE</v>
      </c>
      <c r="G146" t="s">
        <v>47</v>
      </c>
      <c r="H146" t="str">
        <f>VLOOKUP(Tabla3[[#This Row],[NUEVA RUTA]],Tabla1[#All],2,0)</f>
        <v>E-COMMERCE</v>
      </c>
      <c r="I146" t="str">
        <f>VLOOKUP($A146,Clientes!$A$1:$C$1999,3,0)</f>
        <v>DARIO GOMEZ</v>
      </c>
      <c r="J146" s="16">
        <v>99</v>
      </c>
      <c r="K146" s="16" t="str">
        <f>VLOOKUP($J146,'ESTRUCTURA P&amp;B - LP'!$A$1:$F$40,5,0)</f>
        <v>E-COMMERCE</v>
      </c>
      <c r="L146" s="16">
        <f>IFERROR(VLOOKUP($J146,'[2]POTENCIAL X ZONA'!$B$4:$G$21,6,0),0)</f>
        <v>0</v>
      </c>
      <c r="M146" s="16" t="str">
        <f>IFERROR(VLOOKUP($A146,'Convenio Clientes'!$D:$F,3,0),"SN CNV")</f>
        <v>50</v>
      </c>
      <c r="N146" s="60" t="s">
        <v>2469</v>
      </c>
      <c r="O146" s="16">
        <v>0</v>
      </c>
      <c r="P146" t="s">
        <v>2235</v>
      </c>
      <c r="Q146" t="s">
        <v>2236</v>
      </c>
      <c r="R146" t="str">
        <f>VLOOKUP($N146,Tabla2[#All],3,0)</f>
        <v>ATENCION AL CLIENTE</v>
      </c>
      <c r="S146" t="s">
        <v>2470</v>
      </c>
      <c r="T146" t="s">
        <v>2471</v>
      </c>
      <c r="U146" t="s">
        <v>1587</v>
      </c>
    </row>
    <row r="147" spans="1:21" ht="15" customHeight="1">
      <c r="A147" s="50" t="s">
        <v>1677</v>
      </c>
      <c r="B147" s="19" t="s">
        <v>1678</v>
      </c>
      <c r="C147" s="16">
        <v>60</v>
      </c>
      <c r="D147" s="84">
        <v>60</v>
      </c>
      <c r="E147" t="str">
        <f>VLOOKUP($D147,'ESTRUCTURA P&amp;B - LP'!$A$1:$F$31,5,0)</f>
        <v>JOSEPH PADILLA</v>
      </c>
      <c r="F147" t="str">
        <f>VLOOKUP($D147,'ESTRUCTURA P&amp;B - LP'!$A$1:$F$31,6,0)</f>
        <v>ANDREINA RANGEL</v>
      </c>
      <c r="G147" t="s">
        <v>70</v>
      </c>
      <c r="H147" t="str">
        <f>VLOOKUP(Tabla3[[#This Row],[NUEVA RUTA]],Tabla1[#All],2,0)</f>
        <v>OCCIDENTE</v>
      </c>
      <c r="I147" t="str">
        <f>VLOOKUP($A147,Clientes!$A$1:$C$1999,3,0)</f>
        <v>DEMACA ANDINA</v>
      </c>
      <c r="J147" s="16">
        <v>60</v>
      </c>
      <c r="K147" s="16" t="str">
        <f>VLOOKUP($J147,'ESTRUCTURA P&amp;B - LP'!$A$1:$F$40,5,0)</f>
        <v>JOSEPH PADILLA</v>
      </c>
      <c r="L147" s="16" t="str">
        <f>IFERROR(VLOOKUP($J147,'[2]POTENCIAL X ZONA'!$B$4:$G$21,6,0),0)</f>
        <v>S</v>
      </c>
      <c r="M147" s="16" t="str">
        <f>IFERROR(VLOOKUP($A147,'Convenio Clientes'!$D:$F,3,0),"SN CNV")</f>
        <v>20</v>
      </c>
      <c r="N147" s="60" t="s">
        <v>2227</v>
      </c>
      <c r="O147" s="16">
        <v>15</v>
      </c>
      <c r="P147" t="s">
        <v>163</v>
      </c>
      <c r="Q147" t="s">
        <v>2228</v>
      </c>
      <c r="R147" t="str">
        <f>VLOOKUP($N147,Tabla2[#All],3,0)</f>
        <v>DISTRIBUIDOR</v>
      </c>
      <c r="S147" t="s">
        <v>2472</v>
      </c>
      <c r="T147" t="s">
        <v>2473</v>
      </c>
      <c r="U147" t="s">
        <v>137</v>
      </c>
    </row>
    <row r="148" spans="1:21" ht="15" customHeight="1">
      <c r="A148" s="52" t="s">
        <v>2185</v>
      </c>
      <c r="B148" s="53" t="s">
        <v>2186</v>
      </c>
      <c r="C148" s="54">
        <v>99</v>
      </c>
      <c r="D148" s="85">
        <v>99</v>
      </c>
      <c r="E148" s="55" t="str">
        <f>VLOOKUP($D148,'ESTRUCTURA P&amp;B - LP'!$A$1:$F$31,5,0)</f>
        <v>E-COMMERCE</v>
      </c>
      <c r="F148" s="55" t="str">
        <f>VLOOKUP($D148,'ESTRUCTURA P&amp;B - LP'!$A$1:$F$31,6,0)</f>
        <v>E-COMMERCE</v>
      </c>
      <c r="G148" t="s">
        <v>55</v>
      </c>
      <c r="H148" t="str">
        <f>VLOOKUP(Tabla3[[#This Row],[NUEVA RUTA]],Tabla1[#All],2,0)</f>
        <v>E-COMMERCE</v>
      </c>
      <c r="I148" t="str">
        <f>VLOOKUP($A148,Clientes!$A$1:$C$1999,3,0)</f>
        <v>DENNIS MENDOZA</v>
      </c>
      <c r="J148" s="16">
        <v>99</v>
      </c>
      <c r="K148" s="16" t="str">
        <f>VLOOKUP($J148,'ESTRUCTURA P&amp;B - LP'!$A$1:$F$40,5,0)</f>
        <v>E-COMMERCE</v>
      </c>
      <c r="L148" s="16">
        <f>IFERROR(VLOOKUP($J148,'[2]POTENCIAL X ZONA'!$B$4:$G$21,6,0),0)</f>
        <v>0</v>
      </c>
      <c r="M148" s="16" t="str">
        <f>IFERROR(VLOOKUP($A148,'Convenio Clientes'!$D:$F,3,0),"SN CNV")</f>
        <v>50</v>
      </c>
      <c r="N148" s="60" t="s">
        <v>2469</v>
      </c>
      <c r="O148" s="16">
        <v>0</v>
      </c>
      <c r="P148" t="s">
        <v>2235</v>
      </c>
      <c r="Q148" t="s">
        <v>2236</v>
      </c>
      <c r="R148" t="str">
        <f>VLOOKUP($N148,Tabla2[#All],3,0)</f>
        <v>ATENCION AL CLIENTE</v>
      </c>
      <c r="U148" t="s">
        <v>1587</v>
      </c>
    </row>
    <row r="149" spans="1:21" ht="15" customHeight="1">
      <c r="A149" s="50" t="s">
        <v>1768</v>
      </c>
      <c r="B149" s="19" t="s">
        <v>1769</v>
      </c>
      <c r="C149" s="16">
        <v>95</v>
      </c>
      <c r="D149" s="16">
        <v>95</v>
      </c>
      <c r="E149" t="str">
        <f>VLOOKUP($D149,'ESTRUCTURA P&amp;B - LP'!$A$1:$F$31,5,0)</f>
        <v>EVENTUALES</v>
      </c>
      <c r="F149" t="str">
        <f>VLOOKUP($D149,'ESTRUCTURA P&amp;B - LP'!$A$1:$F$31,6,0)</f>
        <v>ROSLI APONTE</v>
      </c>
      <c r="G149" t="s">
        <v>13</v>
      </c>
      <c r="H149" t="str">
        <f>VLOOKUP(Tabla3[[#This Row],[NUEVA RUTA]],Tabla1[#All],2,0)</f>
        <v>OFICINA</v>
      </c>
      <c r="I149" t="str">
        <f>VLOOKUP($A149,Clientes!$A$1:$C$1999,3,0)</f>
        <v>DERNIER COSMETI</v>
      </c>
      <c r="J149" s="16">
        <f>+D149</f>
        <v>95</v>
      </c>
      <c r="K149" s="16" t="str">
        <f>VLOOKUP($J149,'ESTRUCTURA P&amp;B - LP'!$A$1:$F$40,5,0)</f>
        <v>EVENTUALES</v>
      </c>
      <c r="L149" s="16">
        <f>IFERROR(VLOOKUP($J149,'[2]POTENCIAL X ZONA'!$B$4:$G$21,6,0),0)</f>
        <v>0</v>
      </c>
      <c r="M149" s="16" t="str">
        <f>IFERROR(VLOOKUP($A149,'Convenio Clientes'!$D:$F,3,0),"SN CNV")</f>
        <v>21</v>
      </c>
      <c r="N149" s="60" t="s">
        <v>2474</v>
      </c>
      <c r="O149" s="16">
        <v>7</v>
      </c>
      <c r="P149" t="s">
        <v>2235</v>
      </c>
      <c r="Q149" t="s">
        <v>2236</v>
      </c>
      <c r="R149" t="str">
        <f>VLOOKUP($N149,Tabla2[#All],3,0)</f>
        <v>CLUSTER</v>
      </c>
      <c r="S149" t="s">
        <v>2475</v>
      </c>
      <c r="T149" t="s">
        <v>2476</v>
      </c>
      <c r="U149" t="s">
        <v>1652</v>
      </c>
    </row>
    <row r="150" spans="1:21" ht="15" customHeight="1">
      <c r="A150" s="50" t="s">
        <v>1468</v>
      </c>
      <c r="B150" s="19" t="s">
        <v>1469</v>
      </c>
      <c r="C150" s="16">
        <v>10</v>
      </c>
      <c r="D150" s="84">
        <v>10</v>
      </c>
      <c r="E150" t="str">
        <f>VLOOKUP($D150,'ESTRUCTURA P&amp;B - LP'!$A$1:$F$31,5,0)</f>
        <v>MILAGROS FERNANDEZ 10</v>
      </c>
      <c r="F150" t="str">
        <f>VLOOKUP($D150,'ESTRUCTURA P&amp;B - LP'!$A$1:$F$31,6,0)</f>
        <v>MILAGROS FERNANDEZ</v>
      </c>
      <c r="G150" t="s">
        <v>102</v>
      </c>
      <c r="H150" t="str">
        <f>VLOOKUP(Tabla3[[#This Row],[NUEVA RUTA]],Tabla1[#All],2,0)</f>
        <v>CAPITAL</v>
      </c>
      <c r="I150" t="str">
        <f>VLOOKUP($A150,Clientes!$A$1:$C$1999,3,0)</f>
        <v>DES CASA ROSADA</v>
      </c>
      <c r="J150" s="16">
        <f>+D150</f>
        <v>10</v>
      </c>
      <c r="K150" s="16" t="str">
        <f>VLOOKUP($J150,'ESTRUCTURA P&amp;B - LP'!$A$1:$F$40,5,0)</f>
        <v>MILAGROS FERNANDEZ 10</v>
      </c>
      <c r="L150" s="16" t="str">
        <f>IFERROR(VLOOKUP($J150,'[2]POTENCIAL X ZONA'!$B$4:$G$21,6,0),0)</f>
        <v>B</v>
      </c>
      <c r="M150" s="60" t="str">
        <f>IFERROR(VLOOKUP($A150,'Convenio Clientes'!$D:$F,3,0),"SN CNV")</f>
        <v>21</v>
      </c>
      <c r="N150" s="16" t="s">
        <v>2227</v>
      </c>
      <c r="O150" s="16">
        <v>0</v>
      </c>
      <c r="P150" t="s">
        <v>163</v>
      </c>
      <c r="Q150" t="s">
        <v>2228</v>
      </c>
      <c r="R150" t="str">
        <f>VLOOKUP($N150,Tabla2[#All],3,0)</f>
        <v>DISTRIBUIDOR</v>
      </c>
      <c r="S150" t="s">
        <v>2477</v>
      </c>
      <c r="T150" t="s">
        <v>2478</v>
      </c>
      <c r="U150" t="s">
        <v>366</v>
      </c>
    </row>
    <row r="151" spans="1:21" ht="15" customHeight="1">
      <c r="A151" s="50" t="s">
        <v>345</v>
      </c>
      <c r="B151" s="19" t="s">
        <v>346</v>
      </c>
      <c r="C151" s="16">
        <v>98</v>
      </c>
      <c r="D151" s="84">
        <v>98</v>
      </c>
      <c r="E151" t="str">
        <f>VLOOKUP($D151,'ESTRUCTURA P&amp;B - LP'!$A$1:$F$31,5,0)</f>
        <v>INACTIVO</v>
      </c>
      <c r="F151" t="str">
        <f>VLOOKUP($D151,'ESTRUCTURA P&amp;B - LP'!$A$1:$F$31,6,0)</f>
        <v>INACTIVO</v>
      </c>
      <c r="G151" t="s">
        <v>47</v>
      </c>
      <c r="H151" t="str">
        <f>VLOOKUP(Tabla3[[#This Row],[NUEVA RUTA]],Tabla1[#All],2,0)</f>
        <v>INACTIVO</v>
      </c>
      <c r="I151" t="str">
        <f>VLOOKUP($A151,Clientes!$A$1:$C$1999,3,0)</f>
        <v>DIA DIA</v>
      </c>
      <c r="J151" s="16">
        <v>0</v>
      </c>
      <c r="K151" s="16" t="str">
        <f>VLOOKUP($J151,'ESTRUCTURA P&amp;B - LP'!$A$1:$F$40,5,0)</f>
        <v>INACTIVO</v>
      </c>
      <c r="L151" s="16">
        <f>IFERROR(VLOOKUP($J151,'[2]POTENCIAL X ZONA'!$B$4:$G$21,6,0),0)</f>
        <v>0</v>
      </c>
      <c r="M151" s="16" t="str">
        <f>IFERROR(VLOOKUP($A151,'Convenio Clientes'!$D:$F,3,0),"SN CNV")</f>
        <v>01</v>
      </c>
      <c r="N151" s="16" t="s">
        <v>2231</v>
      </c>
      <c r="O151" s="16">
        <v>0</v>
      </c>
      <c r="P151" t="s">
        <v>163</v>
      </c>
      <c r="Q151" t="s">
        <v>2228</v>
      </c>
      <c r="R151" t="str">
        <f>VLOOKUP($N151,Tabla2[#All],3,0)</f>
        <v>CADENAS - SUPERMERCADOS</v>
      </c>
      <c r="S151" t="s">
        <v>2479</v>
      </c>
      <c r="T151" t="s">
        <v>2394</v>
      </c>
      <c r="U151" t="s">
        <v>1587</v>
      </c>
    </row>
    <row r="152" spans="1:21" ht="15" customHeight="1">
      <c r="A152" s="50" t="s">
        <v>347</v>
      </c>
      <c r="B152" s="19" t="s">
        <v>348</v>
      </c>
      <c r="C152" s="16">
        <v>12</v>
      </c>
      <c r="D152" s="84">
        <v>12</v>
      </c>
      <c r="E152" t="str">
        <f>VLOOKUP($D152,'ESTRUCTURA P&amp;B - LP'!$A$1:$F$31,5,0)</f>
        <v>JUAN LEÓN 12</v>
      </c>
      <c r="F152" t="str">
        <f>VLOOKUP($D152,'ESTRUCTURA P&amp;B - LP'!$A$1:$F$31,6,0)</f>
        <v>DUBRASKA PÉREZ</v>
      </c>
      <c r="G152" t="s">
        <v>13</v>
      </c>
      <c r="H152" t="str">
        <f>VLOOKUP(Tabla3[[#This Row],[NUEVA RUTA]],Tabla1[#All],2,0)</f>
        <v>CENTRO-OCCIDENTE</v>
      </c>
      <c r="I152" t="str">
        <f>VLOOKUP($A152,Clientes!$A$1:$C$1999,3,0)</f>
        <v>DIADEMAS UNIDAS</v>
      </c>
      <c r="J152" s="16">
        <v>12</v>
      </c>
      <c r="K152" s="16" t="str">
        <f>VLOOKUP($J152,'ESTRUCTURA P&amp;B - LP'!$A$1:$F$40,5,0)</f>
        <v>JUAN LEÓN 12</v>
      </c>
      <c r="L152" s="16" t="str">
        <f>IFERROR(VLOOKUP($J152,'[2]POTENCIAL X ZONA'!$B$4:$G$21,6,0),0)</f>
        <v>P</v>
      </c>
      <c r="M152" s="16" t="str">
        <f>IFERROR(VLOOKUP($A152,'Convenio Clientes'!$D:$F,3,0),"SN CNV")</f>
        <v>01</v>
      </c>
      <c r="N152" s="16" t="s">
        <v>2350</v>
      </c>
      <c r="O152" s="16">
        <v>15</v>
      </c>
      <c r="P152" t="s">
        <v>163</v>
      </c>
      <c r="Q152" t="s">
        <v>2228</v>
      </c>
      <c r="R152" t="str">
        <f>VLOOKUP($N152,Tabla2[#All],3,0)</f>
        <v>PERFUMERIAS INDEPENDIENTES</v>
      </c>
      <c r="S152" t="s">
        <v>2480</v>
      </c>
      <c r="T152" t="s">
        <v>2481</v>
      </c>
      <c r="U152" t="s">
        <v>1652</v>
      </c>
    </row>
    <row r="153" spans="1:21" ht="15" customHeight="1">
      <c r="A153" s="50" t="s">
        <v>349</v>
      </c>
      <c r="B153" s="19" t="s">
        <v>350</v>
      </c>
      <c r="C153" s="16">
        <v>50</v>
      </c>
      <c r="D153" s="84">
        <v>50</v>
      </c>
      <c r="E153" t="str">
        <f>VLOOKUP($D153,'ESTRUCTURA P&amp;B - LP'!$A$1:$F$31,5,0)</f>
        <v>BETSY CASTRO</v>
      </c>
      <c r="F153" t="str">
        <f>VLOOKUP($D153,'ESTRUCTURA P&amp;B - LP'!$A$1:$F$31,6,0)</f>
        <v>MILAGROS FERNANDEZ</v>
      </c>
      <c r="G153" t="s">
        <v>47</v>
      </c>
      <c r="H153" t="str">
        <f>VLOOKUP(Tabla3[[#This Row],[NUEVA RUTA]],Tabla1[#All],2,0)</f>
        <v>CAPITAL</v>
      </c>
      <c r="I153" t="str">
        <f>VLOOKUP($A153,Clientes!$A$1:$C$1999,3,0)</f>
        <v>DIAMEDICA C.A</v>
      </c>
      <c r="J153" s="16">
        <v>0</v>
      </c>
      <c r="K153" s="16" t="str">
        <f>VLOOKUP($J153,'ESTRUCTURA P&amp;B - LP'!$A$1:$F$40,5,0)</f>
        <v>INACTIVO</v>
      </c>
      <c r="L153" s="16">
        <f>IFERROR(VLOOKUP($J153,'[2]POTENCIAL X ZONA'!$B$4:$G$21,6,0),0)</f>
        <v>0</v>
      </c>
      <c r="M153" s="16" t="str">
        <f>IFERROR(VLOOKUP($A153,'Convenio Clientes'!$D:$F,3,0),"SN CNV")</f>
        <v>01</v>
      </c>
      <c r="N153" s="16" t="s">
        <v>2327</v>
      </c>
      <c r="O153" s="16">
        <v>0</v>
      </c>
      <c r="P153" t="s">
        <v>163</v>
      </c>
      <c r="Q153" t="s">
        <v>2228</v>
      </c>
      <c r="R153" t="str">
        <f>VLOOKUP($N153,Tabla2[#All],3,0)</f>
        <v>DROGUERIAS</v>
      </c>
      <c r="S153" t="s">
        <v>2482</v>
      </c>
      <c r="T153" t="s">
        <v>2483</v>
      </c>
      <c r="U153" t="s">
        <v>1587</v>
      </c>
    </row>
    <row r="154" spans="1:21" ht="15" customHeight="1">
      <c r="A154" s="50" t="s">
        <v>1901</v>
      </c>
      <c r="B154" s="19" t="s">
        <v>1902</v>
      </c>
      <c r="C154" s="16">
        <v>60</v>
      </c>
      <c r="D154" s="84">
        <v>61</v>
      </c>
      <c r="E154" t="str">
        <f>VLOOKUP($D154,'ESTRUCTURA P&amp;B - LP'!$A$1:$F$31,5,0)</f>
        <v>JOSEPH PADILLA 61</v>
      </c>
      <c r="F154" t="str">
        <f>VLOOKUP($D154,'ESTRUCTURA P&amp;B - LP'!$A$1:$F$31,6,0)</f>
        <v>ANDREINA RANGEL</v>
      </c>
      <c r="G154" t="s">
        <v>70</v>
      </c>
      <c r="H154" t="str">
        <f>VLOOKUP(Tabla3[[#This Row],[NUEVA RUTA]],Tabla1[#All],2,0)</f>
        <v>OCCIDENTE</v>
      </c>
      <c r="I154" t="str">
        <f>VLOOKUP($A154,Clientes!$A$1:$C$1999,3,0)</f>
        <v>DIST INSUMEDICO</v>
      </c>
      <c r="J154" s="16">
        <v>60</v>
      </c>
      <c r="K154" s="16" t="str">
        <f>VLOOKUP($J154,'ESTRUCTURA P&amp;B - LP'!$A$1:$F$40,5,0)</f>
        <v>JOSEPH PADILLA</v>
      </c>
      <c r="L154" s="16" t="str">
        <f>IFERROR(VLOOKUP($J154,'[2]POTENCIAL X ZONA'!$B$4:$G$21,6,0),0)</f>
        <v>S</v>
      </c>
      <c r="M154" s="16" t="str">
        <f>IFERROR(VLOOKUP($A154,'Convenio Clientes'!$D:$F,3,0),"SN CNV")</f>
        <v>26</v>
      </c>
      <c r="N154" s="60" t="s">
        <v>2327</v>
      </c>
      <c r="O154" s="16">
        <v>15</v>
      </c>
      <c r="P154" s="261" t="s">
        <v>163</v>
      </c>
      <c r="Q154" s="262" t="s">
        <v>2228</v>
      </c>
      <c r="R154" t="str">
        <f>VLOOKUP($N154,Tabla2[#All],3,0)</f>
        <v>DROGUERIAS</v>
      </c>
      <c r="S154" t="s">
        <v>3542</v>
      </c>
      <c r="T154" t="s">
        <v>3543</v>
      </c>
      <c r="U154" t="s">
        <v>137</v>
      </c>
    </row>
    <row r="155" spans="1:21" ht="15" customHeight="1">
      <c r="A155" s="50" t="s">
        <v>351</v>
      </c>
      <c r="B155" s="19" t="s">
        <v>352</v>
      </c>
      <c r="C155" s="16">
        <v>51</v>
      </c>
      <c r="D155" s="84">
        <v>51</v>
      </c>
      <c r="E155" t="str">
        <f>VLOOKUP($D155,'ESTRUCTURA P&amp;B - LP'!$A$1:$F$31,5,0)</f>
        <v>DIANA DELGADO 51</v>
      </c>
      <c r="F155" t="str">
        <f>VLOOKUP($D155,'ESTRUCTURA P&amp;B - LP'!$A$1:$F$31,6,0)</f>
        <v>DIANA DELGADO</v>
      </c>
      <c r="G155" t="s">
        <v>281</v>
      </c>
      <c r="H155" t="str">
        <f>VLOOKUP(Tabla3[[#This Row],[NUEVA RUTA]],Tabla1[#All],2,0)</f>
        <v>ORIENTE NORTE</v>
      </c>
      <c r="I155" t="str">
        <f>VLOOKUP($A155,Clientes!$A$1:$C$1999,3,0)</f>
        <v>DIFARVENSA BARC</v>
      </c>
      <c r="J155" s="16">
        <v>51</v>
      </c>
      <c r="K155" s="16" t="str">
        <f>VLOOKUP($J155,'ESTRUCTURA P&amp;B - LP'!$A$1:$F$40,5,0)</f>
        <v>DIANA DELGADO 51</v>
      </c>
      <c r="L155" s="16" t="str">
        <f>IFERROR(VLOOKUP($J155,'[2]POTENCIAL X ZONA'!$B$4:$G$21,6,0),0)</f>
        <v>P</v>
      </c>
      <c r="M155" s="16" t="str">
        <f>IFERROR(VLOOKUP($A155,'Convenio Clientes'!$D:$F,3,0),"SN CNV")</f>
        <v>20</v>
      </c>
      <c r="N155" s="16" t="s">
        <v>2227</v>
      </c>
      <c r="O155" s="16">
        <v>30</v>
      </c>
      <c r="P155" s="259" t="s">
        <v>2239</v>
      </c>
      <c r="Q155" t="s">
        <v>2240</v>
      </c>
      <c r="R155" t="str">
        <f>VLOOKUP($N155,Tabla2[#All],3,0)</f>
        <v>DISTRIBUIDOR</v>
      </c>
      <c r="S155" t="s">
        <v>2484</v>
      </c>
      <c r="T155" t="s">
        <v>2485</v>
      </c>
      <c r="U155" t="s">
        <v>6721</v>
      </c>
    </row>
    <row r="156" spans="1:21" ht="15" customHeight="1">
      <c r="A156" s="50" t="s">
        <v>1429</v>
      </c>
      <c r="B156" s="19" t="s">
        <v>1430</v>
      </c>
      <c r="C156" s="16">
        <v>20</v>
      </c>
      <c r="D156" s="84">
        <v>20</v>
      </c>
      <c r="E156" t="str">
        <f>VLOOKUP($D156,'ESTRUCTURA P&amp;B - LP'!$A$1:$F$31,5,0)</f>
        <v>JUAN LEÓN 20</v>
      </c>
      <c r="F156" t="str">
        <f>VLOOKUP($D156,'ESTRUCTURA P&amp;B - LP'!$A$1:$F$31,6,0)</f>
        <v>DUBRASKA PÉREZ</v>
      </c>
      <c r="G156" t="s">
        <v>102</v>
      </c>
      <c r="H156" t="str">
        <f>VLOOKUP(Tabla3[[#This Row],[NUEVA RUTA]],Tabla1[#All],2,0)</f>
        <v>CENTRO-OCCIDENTE</v>
      </c>
      <c r="I156" t="str">
        <f>VLOOKUP($A156,Clientes!$A$1:$C$1999,3,0)</f>
        <v>DIFARVENSA CTRO</v>
      </c>
      <c r="J156" s="16">
        <v>20</v>
      </c>
      <c r="K156" s="16" t="str">
        <f>VLOOKUP($J156,'ESTRUCTURA P&amp;B - LP'!$A$1:$F$40,5,0)</f>
        <v>JUAN LEÓN 20</v>
      </c>
      <c r="L156" s="16" t="str">
        <f>IFERROR(VLOOKUP($J156,'[2]POTENCIAL X ZONA'!$B$4:$G$21,6,0),0)</f>
        <v>P</v>
      </c>
      <c r="M156" s="60" t="str">
        <f>IFERROR(VLOOKUP($A156,'Convenio Clientes'!$D:$F,3,0),"SN CNV")</f>
        <v>21</v>
      </c>
      <c r="N156" s="16" t="s">
        <v>2227</v>
      </c>
      <c r="O156" s="16">
        <v>7</v>
      </c>
      <c r="P156" t="s">
        <v>163</v>
      </c>
      <c r="Q156" s="133" t="s">
        <v>2228</v>
      </c>
      <c r="R156" t="str">
        <f>VLOOKUP($N156,Tabla2[#All],3,0)</f>
        <v>DISTRIBUIDOR</v>
      </c>
      <c r="S156" t="s">
        <v>2486</v>
      </c>
      <c r="T156" t="s">
        <v>2487</v>
      </c>
      <c r="U156" t="s">
        <v>51</v>
      </c>
    </row>
    <row r="157" spans="1:21" ht="15" customHeight="1">
      <c r="A157" s="50" t="s">
        <v>354</v>
      </c>
      <c r="B157" s="19" t="s">
        <v>355</v>
      </c>
      <c r="C157" s="16">
        <v>52</v>
      </c>
      <c r="D157" s="84">
        <v>52</v>
      </c>
      <c r="E157" t="str">
        <f>VLOOKUP($D157,'ESTRUCTURA P&amp;B - LP'!$A$1:$F$31,5,0)</f>
        <v>DIANA DELGADO 52</v>
      </c>
      <c r="F157" t="str">
        <f>VLOOKUP($D157,'ESTRUCTURA P&amp;B - LP'!$A$1:$F$31,6,0)</f>
        <v>DIANA DELGADO</v>
      </c>
      <c r="G157" t="s">
        <v>188</v>
      </c>
      <c r="H157" t="str">
        <f>VLOOKUP(Tabla3[[#This Row],[NUEVA RUTA]],Tabla1[#All],2,0)</f>
        <v>ORIENTE SUR</v>
      </c>
      <c r="I157" t="str">
        <f>VLOOKUP($A157,Clientes!$A$1:$C$1999,3,0)</f>
        <v>DIFARVENSA SUR</v>
      </c>
      <c r="J157" s="16">
        <v>52</v>
      </c>
      <c r="K157" s="16" t="str">
        <f>VLOOKUP($J157,'ESTRUCTURA P&amp;B - LP'!$A$1:$F$40,5,0)</f>
        <v>DIANA DELGADO 52</v>
      </c>
      <c r="L157" s="16" t="str">
        <f>IFERROR(VLOOKUP($J157,'[2]POTENCIAL X ZONA'!$B$4:$G$21,6,0),0)</f>
        <v>S</v>
      </c>
      <c r="M157" s="16" t="str">
        <f>IFERROR(VLOOKUP($A157,'Convenio Clientes'!$D:$F,3,0),"SN CNV")</f>
        <v>10</v>
      </c>
      <c r="N157" s="16" t="s">
        <v>2227</v>
      </c>
      <c r="O157" s="16">
        <v>7</v>
      </c>
      <c r="P157" t="s">
        <v>163</v>
      </c>
      <c r="Q157" t="s">
        <v>2228</v>
      </c>
      <c r="R157" t="str">
        <f>VLOOKUP($N157,Tabla2[#All],3,0)</f>
        <v>DISTRIBUIDOR</v>
      </c>
      <c r="S157" t="s">
        <v>2488</v>
      </c>
      <c r="T157" t="s">
        <v>2489</v>
      </c>
      <c r="U157" t="s">
        <v>6705</v>
      </c>
    </row>
    <row r="158" spans="1:21" ht="15" customHeight="1">
      <c r="A158" s="50" t="s">
        <v>1989</v>
      </c>
      <c r="B158" s="19" t="s">
        <v>1990</v>
      </c>
      <c r="C158" s="16">
        <v>99</v>
      </c>
      <c r="D158" s="84">
        <v>99</v>
      </c>
      <c r="E158" t="str">
        <f>VLOOKUP($D158,'ESTRUCTURA P&amp;B - LP'!$A$1:$F$31,5,0)</f>
        <v>E-COMMERCE</v>
      </c>
      <c r="F158" t="str">
        <f>VLOOKUP($D158,'ESTRUCTURA P&amp;B - LP'!$A$1:$F$31,6,0)</f>
        <v>E-COMMERCE</v>
      </c>
      <c r="G158" t="s">
        <v>55</v>
      </c>
      <c r="H158" t="str">
        <f>VLOOKUP(Tabla3[[#This Row],[NUEVA RUTA]],Tabla1[#All],2,0)</f>
        <v>E-COMMERCE</v>
      </c>
      <c r="I158" t="str">
        <f>VLOOKUP($A158,Clientes!$A$1:$C$1999,3,0)</f>
        <v>DIGNA RAMOS</v>
      </c>
      <c r="J158" s="16">
        <v>99</v>
      </c>
      <c r="K158" s="16" t="str">
        <f>VLOOKUP($J158,'ESTRUCTURA P&amp;B - LP'!$A$1:$F$40,5,0)</f>
        <v>E-COMMERCE</v>
      </c>
      <c r="L158" s="16">
        <f>IFERROR(VLOOKUP($J158,'[2]POTENCIAL X ZONA'!$B$4:$G$21,6,0),0)</f>
        <v>0</v>
      </c>
      <c r="M158" s="16" t="str">
        <f>IFERROR(VLOOKUP($A158,'Convenio Clientes'!$D:$F,3,0),"SN CNV")</f>
        <v>50</v>
      </c>
      <c r="N158" s="60" t="s">
        <v>2469</v>
      </c>
      <c r="O158" s="16">
        <v>0</v>
      </c>
      <c r="P158" t="s">
        <v>2235</v>
      </c>
      <c r="Q158" t="s">
        <v>2236</v>
      </c>
      <c r="R158" t="str">
        <f>VLOOKUP($N158,Tabla2[#All],3,0)</f>
        <v>ATENCION AL CLIENTE</v>
      </c>
      <c r="S158" t="s">
        <v>3609</v>
      </c>
      <c r="T158">
        <v>0</v>
      </c>
      <c r="U158" t="s">
        <v>1587</v>
      </c>
    </row>
    <row r="159" spans="1:21" ht="15" customHeight="1">
      <c r="A159" s="50" t="s">
        <v>1441</v>
      </c>
      <c r="B159" s="19" t="s">
        <v>1442</v>
      </c>
      <c r="C159" s="16">
        <v>51</v>
      </c>
      <c r="D159" s="84">
        <v>51</v>
      </c>
      <c r="E159" t="str">
        <f>VLOOKUP($D159,'ESTRUCTURA P&amp;B - LP'!$A$1:$F$31,5,0)</f>
        <v>DIANA DELGADO 51</v>
      </c>
      <c r="F159" t="str">
        <f>VLOOKUP($D159,'ESTRUCTURA P&amp;B - LP'!$A$1:$F$31,6,0)</f>
        <v>DIANA DELGADO</v>
      </c>
      <c r="G159" t="s">
        <v>281</v>
      </c>
      <c r="H159" t="str">
        <f>VLOOKUP(Tabla3[[#This Row],[NUEVA RUTA]],Tabla1[#All],2,0)</f>
        <v>ORIENTE NORTE</v>
      </c>
      <c r="I159" t="str">
        <f>VLOOKUP($A159,Clientes!$A$1:$C$1999,3,0)</f>
        <v>DISBELROS 3000,</v>
      </c>
      <c r="J159" s="16">
        <v>0</v>
      </c>
      <c r="K159" s="16" t="str">
        <f>VLOOKUP($J159,'ESTRUCTURA P&amp;B - LP'!$A$1:$F$40,5,0)</f>
        <v>INACTIVO</v>
      </c>
      <c r="L159" s="16">
        <f>IFERROR(VLOOKUP($J159,'[2]POTENCIAL X ZONA'!$B$4:$G$21,6,0),0)</f>
        <v>0</v>
      </c>
      <c r="M159" s="16" t="str">
        <f>IFERROR(VLOOKUP($A159,'Convenio Clientes'!$D:$F,3,0),"SN CNV")</f>
        <v>10</v>
      </c>
      <c r="N159" s="16" t="s">
        <v>2227</v>
      </c>
      <c r="O159" s="16">
        <v>0</v>
      </c>
      <c r="P159" t="s">
        <v>163</v>
      </c>
      <c r="Q159" t="s">
        <v>2228</v>
      </c>
      <c r="R159" t="str">
        <f>VLOOKUP($N159,Tabla2[#All],3,0)</f>
        <v>DISTRIBUIDOR</v>
      </c>
      <c r="S159" t="s">
        <v>2490</v>
      </c>
      <c r="T159" t="s">
        <v>2491</v>
      </c>
      <c r="U159" t="s">
        <v>6701</v>
      </c>
    </row>
    <row r="160" spans="1:21" ht="15" customHeight="1">
      <c r="A160" s="50" t="s">
        <v>1438</v>
      </c>
      <c r="B160" s="19" t="s">
        <v>1439</v>
      </c>
      <c r="C160" s="16">
        <v>51</v>
      </c>
      <c r="D160" s="84">
        <v>51</v>
      </c>
      <c r="E160" t="str">
        <f>VLOOKUP($D160,'ESTRUCTURA P&amp;B - LP'!$A$1:$F$31,5,0)</f>
        <v>DIANA DELGADO 51</v>
      </c>
      <c r="F160" t="str">
        <f>VLOOKUP($D160,'ESTRUCTURA P&amp;B - LP'!$A$1:$F$31,6,0)</f>
        <v>DIANA DELGADO</v>
      </c>
      <c r="G160" t="s">
        <v>281</v>
      </c>
      <c r="H160" t="str">
        <f>VLOOKUP(Tabla3[[#This Row],[NUEVA RUTA]],Tabla1[#All],2,0)</f>
        <v>ORIENTE NORTE</v>
      </c>
      <c r="I160" t="str">
        <f>VLOOKUP($A160,Clientes!$A$1:$C$1999,3,0)</f>
        <v>DISBOTFI,C.A</v>
      </c>
      <c r="J160" s="16">
        <v>0</v>
      </c>
      <c r="K160" s="16" t="str">
        <f>VLOOKUP($J160,'ESTRUCTURA P&amp;B - LP'!$A$1:$F$40,5,0)</f>
        <v>INACTIVO</v>
      </c>
      <c r="L160" s="16">
        <f>IFERROR(VLOOKUP($J160,'[2]POTENCIAL X ZONA'!$B$4:$G$21,6,0),0)</f>
        <v>0</v>
      </c>
      <c r="M160" s="16" t="str">
        <f>IFERROR(VLOOKUP($A160,'Convenio Clientes'!$D:$F,3,0),"SN CNV")</f>
        <v>10</v>
      </c>
      <c r="N160" s="16" t="s">
        <v>2227</v>
      </c>
      <c r="O160" s="16">
        <v>0</v>
      </c>
      <c r="P160" t="s">
        <v>163</v>
      </c>
      <c r="Q160" t="s">
        <v>2228</v>
      </c>
      <c r="R160" t="str">
        <f>VLOOKUP($N160,Tabla2[#All],3,0)</f>
        <v>DISTRIBUIDOR</v>
      </c>
      <c r="S160" t="s">
        <v>2492</v>
      </c>
      <c r="T160" t="s">
        <v>2493</v>
      </c>
      <c r="U160" t="s">
        <v>6701</v>
      </c>
    </row>
    <row r="161" spans="1:22" ht="15" customHeight="1">
      <c r="A161" s="50" t="s">
        <v>360</v>
      </c>
      <c r="B161" s="19" t="s">
        <v>361</v>
      </c>
      <c r="C161" s="16">
        <v>23</v>
      </c>
      <c r="D161" s="84">
        <v>23</v>
      </c>
      <c r="E161" t="str">
        <f>VLOOKUP($D161,'ESTRUCTURA P&amp;B - LP'!$A$1:$F$31,5,0)</f>
        <v>MARTHA VILORIA</v>
      </c>
      <c r="F161" t="str">
        <f>VLOOKUP($D161,'ESTRUCTURA P&amp;B - LP'!$A$1:$F$31,6,0)</f>
        <v>DUBRASKA PÉREZ</v>
      </c>
      <c r="G161" t="s">
        <v>215</v>
      </c>
      <c r="H161" t="str">
        <f>VLOOKUP(Tabla3[[#This Row],[NUEVA RUTA]],Tabla1[#All],2,0)</f>
        <v>CENTRO-OCCIDENTE</v>
      </c>
      <c r="I161" t="str">
        <f>VLOOKUP($A161,Clientes!$A$1:$C$1999,3,0)</f>
        <v>DISCOBAR CA</v>
      </c>
      <c r="J161" s="16">
        <v>23</v>
      </c>
      <c r="K161" s="16" t="str">
        <f>VLOOKUP($J161,'ESTRUCTURA P&amp;B - LP'!$A$1:$F$40,5,0)</f>
        <v>MARTHA VILORIA</v>
      </c>
      <c r="L161" s="16" t="str">
        <f>IFERROR(VLOOKUP($J161,'[2]POTENCIAL X ZONA'!$B$4:$G$21,6,0),0)</f>
        <v>S</v>
      </c>
      <c r="M161" s="60" t="str">
        <f>IFERROR(VLOOKUP($A161,'Convenio Clientes'!$D:$F,3,0),"SN CNV")</f>
        <v>20</v>
      </c>
      <c r="N161" s="16" t="s">
        <v>2227</v>
      </c>
      <c r="O161" s="16">
        <v>30</v>
      </c>
      <c r="P161" t="s">
        <v>163</v>
      </c>
      <c r="Q161" t="s">
        <v>2228</v>
      </c>
      <c r="R161" t="str">
        <f>VLOOKUP($N161,Tabla2[#All],3,0)</f>
        <v>DISTRIBUIDOR</v>
      </c>
      <c r="S161" t="s">
        <v>2494</v>
      </c>
      <c r="T161" t="s">
        <v>2495</v>
      </c>
      <c r="U161" t="s">
        <v>210</v>
      </c>
    </row>
    <row r="162" spans="1:22" ht="15" customHeight="1">
      <c r="A162" s="50" t="s">
        <v>362</v>
      </c>
      <c r="B162" s="19" t="s">
        <v>363</v>
      </c>
      <c r="C162" s="16">
        <v>60</v>
      </c>
      <c r="D162" s="84">
        <v>60</v>
      </c>
      <c r="E162" t="str">
        <f>VLOOKUP($D162,'ESTRUCTURA P&amp;B - LP'!$A$1:$F$31,5,0)</f>
        <v>JOSEPH PADILLA</v>
      </c>
      <c r="F162" t="str">
        <f>VLOOKUP($D162,'ESTRUCTURA P&amp;B - LP'!$A$1:$F$31,6,0)</f>
        <v>ANDREINA RANGEL</v>
      </c>
      <c r="G162" t="s">
        <v>13</v>
      </c>
      <c r="H162" t="str">
        <f>VLOOKUP(Tabla3[[#This Row],[NUEVA RUTA]],Tabla1[#All],2,0)</f>
        <v>OCCIDENTE</v>
      </c>
      <c r="I162" t="str">
        <f>VLOOKUP($A162,Clientes!$A$1:$C$1999,3,0)</f>
        <v>DISCOCENCA BR</v>
      </c>
      <c r="J162" s="16">
        <v>0</v>
      </c>
      <c r="K162" s="16" t="str">
        <f>VLOOKUP($J162,'ESTRUCTURA P&amp;B - LP'!$A$1:$F$40,5,0)</f>
        <v>INACTIVO</v>
      </c>
      <c r="L162" s="16">
        <f>IFERROR(VLOOKUP($J162,'[2]POTENCIAL X ZONA'!$B$4:$G$21,6,0),0)</f>
        <v>0</v>
      </c>
      <c r="M162" s="16" t="str">
        <f>IFERROR(VLOOKUP($A162,'Convenio Clientes'!$D:$F,3,0),"SN CNV")</f>
        <v>01</v>
      </c>
      <c r="N162" s="16" t="s">
        <v>2275</v>
      </c>
      <c r="O162" s="16">
        <v>0</v>
      </c>
      <c r="P162" t="s">
        <v>163</v>
      </c>
      <c r="Q162" t="s">
        <v>2228</v>
      </c>
      <c r="R162" t="str">
        <f>VLOOKUP($N162,Tabla2[#All],3,0)</f>
        <v>MAYORISTAS</v>
      </c>
      <c r="S162" t="s">
        <v>2496</v>
      </c>
      <c r="T162" t="s">
        <v>2497</v>
      </c>
      <c r="U162" t="s">
        <v>6738</v>
      </c>
    </row>
    <row r="163" spans="1:22" ht="15" customHeight="1">
      <c r="A163" s="50" t="s">
        <v>1807</v>
      </c>
      <c r="B163" s="19" t="s">
        <v>1808</v>
      </c>
      <c r="C163" s="16">
        <v>61</v>
      </c>
      <c r="D163" s="84">
        <v>61</v>
      </c>
      <c r="E163" t="str">
        <f>VLOOKUP($D163,'ESTRUCTURA P&amp;B - LP'!$A$1:$F$31,5,0)</f>
        <v>JOSEPH PADILLA 61</v>
      </c>
      <c r="F163" t="str">
        <f>VLOOKUP($D163,'ESTRUCTURA P&amp;B - LP'!$A$1:$F$31,6,0)</f>
        <v>ANDREINA RANGEL</v>
      </c>
      <c r="G163" t="s">
        <v>44</v>
      </c>
      <c r="H163" t="str">
        <f>VLOOKUP(Tabla3[[#This Row],[NUEVA RUTA]],Tabla1[#All],2,0)</f>
        <v>OCCIDENTE</v>
      </c>
      <c r="I163" t="str">
        <f>VLOOKUP($A163,Clientes!$A$1:$C$1999,3,0)</f>
        <v>DISERMAT, C.A</v>
      </c>
      <c r="J163" s="16">
        <v>61</v>
      </c>
      <c r="K163" s="16" t="str">
        <f>VLOOKUP($J163,'ESTRUCTURA P&amp;B - LP'!$A$1:$F$40,5,0)</f>
        <v>JOSEPH PADILLA 61</v>
      </c>
      <c r="L163" s="16" t="str">
        <f>IFERROR(VLOOKUP($J163,'[2]POTENCIAL X ZONA'!$B$4:$G$21,6,0),0)</f>
        <v>P</v>
      </c>
      <c r="M163" s="60" t="str">
        <f>IFERROR(VLOOKUP($A163,'Convenio Clientes'!$D:$F,3,0),"SN CNV")</f>
        <v>26</v>
      </c>
      <c r="N163" s="16" t="s">
        <v>2227</v>
      </c>
      <c r="O163" s="16">
        <v>21</v>
      </c>
      <c r="P163" t="s">
        <v>2235</v>
      </c>
      <c r="Q163" t="s">
        <v>2240</v>
      </c>
      <c r="R163" t="str">
        <f>VLOOKUP($N163,Tabla2[#All],3,0)</f>
        <v>DISTRIBUIDOR</v>
      </c>
      <c r="S163" t="s">
        <v>3474</v>
      </c>
      <c r="T163" t="s">
        <v>3475</v>
      </c>
      <c r="U163" t="s">
        <v>44</v>
      </c>
    </row>
    <row r="164" spans="1:22" ht="15" customHeight="1">
      <c r="A164" s="50" t="s">
        <v>364</v>
      </c>
      <c r="B164" s="19" t="s">
        <v>365</v>
      </c>
      <c r="C164" s="16">
        <v>11</v>
      </c>
      <c r="D164" s="84">
        <v>20</v>
      </c>
      <c r="E164" t="str">
        <f>VLOOKUP($D164,'ESTRUCTURA P&amp;B - LP'!$A$1:$F$31,5,0)</f>
        <v>JUAN LEÓN 20</v>
      </c>
      <c r="F164" t="str">
        <f>VLOOKUP($D164,'ESTRUCTURA P&amp;B - LP'!$A$1:$F$31,6,0)</f>
        <v>DUBRASKA PÉREZ</v>
      </c>
      <c r="G164" t="s">
        <v>102</v>
      </c>
      <c r="H164" t="str">
        <f>VLOOKUP(Tabla3[[#This Row],[NUEVA RUTA]],Tabla1[#All],2,0)</f>
        <v>CENTRO-OCCIDENTE</v>
      </c>
      <c r="I164" t="str">
        <f>VLOOKUP($A164,Clientes!$A$1:$C$1999,3,0)</f>
        <v>65 LOCATEL</v>
      </c>
      <c r="J164" s="16">
        <v>0</v>
      </c>
      <c r="K164" s="16" t="str">
        <f>VLOOKUP($J164,'ESTRUCTURA P&amp;B - LP'!$A$1:$F$40,5,0)</f>
        <v>INACTIVO</v>
      </c>
      <c r="L164" s="16">
        <f>IFERROR(VLOOKUP($J164,'[2]POTENCIAL X ZONA'!$B$4:$G$21,6,0),0)</f>
        <v>0</v>
      </c>
      <c r="M164" s="16" t="str">
        <f>IFERROR(VLOOKUP($A164,'Convenio Clientes'!$D:$F,3,0),"SN CNV")</f>
        <v>01</v>
      </c>
      <c r="N164" s="16" t="s">
        <v>2253</v>
      </c>
      <c r="O164" s="16">
        <v>15</v>
      </c>
      <c r="P164" t="s">
        <v>163</v>
      </c>
      <c r="Q164" t="s">
        <v>2228</v>
      </c>
      <c r="R164" t="str">
        <f>VLOOKUP($N164,Tabla2[#All],3,0)</f>
        <v>CADENAS - FARMACIAS</v>
      </c>
      <c r="S164" t="s">
        <v>2499</v>
      </c>
      <c r="T164" t="s">
        <v>2500</v>
      </c>
      <c r="U164" t="s">
        <v>366</v>
      </c>
    </row>
    <row r="165" spans="1:22" ht="15" customHeight="1">
      <c r="A165" s="50" t="s">
        <v>367</v>
      </c>
      <c r="B165" s="19" t="s">
        <v>368</v>
      </c>
      <c r="C165" s="16">
        <v>52</v>
      </c>
      <c r="D165" s="84">
        <v>52</v>
      </c>
      <c r="E165" t="str">
        <f>VLOOKUP($D165,'ESTRUCTURA P&amp;B - LP'!$A$1:$F$31,5,0)</f>
        <v>DIANA DELGADO 52</v>
      </c>
      <c r="F165" t="str">
        <f>VLOOKUP($D165,'ESTRUCTURA P&amp;B - LP'!$A$1:$F$31,6,0)</f>
        <v>DIANA DELGADO</v>
      </c>
      <c r="G165" t="s">
        <v>188</v>
      </c>
      <c r="H165" t="str">
        <f>VLOOKUP(Tabla3[[#This Row],[NUEVA RUTA]],Tabla1[#All],2,0)</f>
        <v>ORIENTE SUR</v>
      </c>
      <c r="I165" t="str">
        <f>VLOOKUP($A165,Clientes!$A$1:$C$1999,3,0)</f>
        <v>DISJOGRECA</v>
      </c>
      <c r="J165" s="16">
        <v>52</v>
      </c>
      <c r="K165" s="16" t="str">
        <f>VLOOKUP($J165,'ESTRUCTURA P&amp;B - LP'!$A$1:$F$40,5,0)</f>
        <v>DIANA DELGADO 52</v>
      </c>
      <c r="L165" s="16" t="str">
        <f>IFERROR(VLOOKUP($J165,'[2]POTENCIAL X ZONA'!$B$4:$G$21,6,0),0)</f>
        <v>S</v>
      </c>
      <c r="M165" s="16" t="str">
        <f>IFERROR(VLOOKUP($A165,'Convenio Clientes'!$D:$F,3,0),"SN CNV")</f>
        <v>10</v>
      </c>
      <c r="N165" s="16" t="s">
        <v>2227</v>
      </c>
      <c r="O165" s="16">
        <v>15</v>
      </c>
      <c r="P165" t="s">
        <v>163</v>
      </c>
      <c r="Q165" t="s">
        <v>2228</v>
      </c>
      <c r="R165" t="str">
        <f>VLOOKUP($N165,Tabla2[#All],3,0)</f>
        <v>DISTRIBUIDOR</v>
      </c>
      <c r="S165" t="s">
        <v>2501</v>
      </c>
      <c r="T165" t="s">
        <v>2502</v>
      </c>
      <c r="U165" t="s">
        <v>6705</v>
      </c>
    </row>
    <row r="166" spans="1:22" ht="15" customHeight="1">
      <c r="A166" s="50" t="s">
        <v>1514</v>
      </c>
      <c r="B166" s="19" t="s">
        <v>1515</v>
      </c>
      <c r="C166" s="16">
        <v>52</v>
      </c>
      <c r="D166" s="84">
        <v>52</v>
      </c>
      <c r="E166" t="str">
        <f>VLOOKUP($D166,'ESTRUCTURA P&amp;B - LP'!$A$1:$F$31,5,0)</f>
        <v>DIANA DELGADO 52</v>
      </c>
      <c r="F166" t="str">
        <f>VLOOKUP($D166,'ESTRUCTURA P&amp;B - LP'!$A$1:$F$31,6,0)</f>
        <v>DIANA DELGADO</v>
      </c>
      <c r="G166" t="s">
        <v>1479</v>
      </c>
      <c r="H166" t="str">
        <f>VLOOKUP(Tabla3[[#This Row],[NUEVA RUTA]],Tabla1[#All],2,0)</f>
        <v>ORIENTE SUR</v>
      </c>
      <c r="I166" t="str">
        <f>VLOOKUP($A166,Clientes!$A$1:$C$1999,3,0)</f>
        <v>DISJOGRECA</v>
      </c>
      <c r="J166" s="16">
        <v>52</v>
      </c>
      <c r="K166" s="16" t="str">
        <f>VLOOKUP($J166,'ESTRUCTURA P&amp;B - LP'!$A$1:$F$40,5,0)</f>
        <v>DIANA DELGADO 52</v>
      </c>
      <c r="L166" s="16" t="str">
        <f>IFERROR(VLOOKUP($J166,'[2]POTENCIAL X ZONA'!$B$4:$G$21,6,0),0)</f>
        <v>S</v>
      </c>
      <c r="M166" s="60" t="str">
        <f>IFERROR(VLOOKUP($A166,'Convenio Clientes'!$D:$F,3,0),"SN CNV")</f>
        <v>21</v>
      </c>
      <c r="N166" s="16" t="s">
        <v>2227</v>
      </c>
      <c r="O166" s="16">
        <v>15</v>
      </c>
      <c r="P166" t="s">
        <v>163</v>
      </c>
      <c r="Q166" s="133" t="s">
        <v>2228</v>
      </c>
      <c r="R166" t="str">
        <f>VLOOKUP($N166,Tabla2[#All],3,0)</f>
        <v>DISTRIBUIDOR</v>
      </c>
      <c r="S166" t="s">
        <v>2503</v>
      </c>
      <c r="T166" t="s">
        <v>2504</v>
      </c>
      <c r="U166" t="s">
        <v>537</v>
      </c>
    </row>
    <row r="167" spans="1:22" ht="15" customHeight="1">
      <c r="A167" s="50" t="s">
        <v>1892</v>
      </c>
      <c r="B167" s="19" t="s">
        <v>1893</v>
      </c>
      <c r="C167" s="16">
        <v>23</v>
      </c>
      <c r="D167" s="84">
        <v>23</v>
      </c>
      <c r="E167" t="str">
        <f>VLOOKUP($D167,'ESTRUCTURA P&amp;B - LP'!$A$1:$F$31,5,0)</f>
        <v>MARTHA VILORIA</v>
      </c>
      <c r="F167" t="str">
        <f>VLOOKUP($D167,'ESTRUCTURA P&amp;B - LP'!$A$1:$F$31,6,0)</f>
        <v>DUBRASKA PÉREZ</v>
      </c>
      <c r="G167" t="s">
        <v>215</v>
      </c>
      <c r="H167" t="str">
        <f>VLOOKUP(Tabla3[[#This Row],[NUEVA RUTA]],Tabla1[#All],2,0)</f>
        <v>CENTRO-OCCIDENTE</v>
      </c>
      <c r="I167" t="str">
        <f>VLOOKUP($A167,Clientes!$A$1:$C$1999,3,0)</f>
        <v>DISLARA&amp;CIA</v>
      </c>
      <c r="J167" s="16">
        <v>23</v>
      </c>
      <c r="K167" s="16" t="str">
        <f>VLOOKUP($J167,'ESTRUCTURA P&amp;B - LP'!$A$1:$F$40,5,0)</f>
        <v>MARTHA VILORIA</v>
      </c>
      <c r="L167" s="16" t="str">
        <f>IFERROR(VLOOKUP($J167,'[2]POTENCIAL X ZONA'!$B$4:$G$21,6,0),0)</f>
        <v>S</v>
      </c>
      <c r="M167" s="16" t="str">
        <f>IFERROR(VLOOKUP($A167,'Convenio Clientes'!$D:$F,3,0),"SN CNV")</f>
        <v>20</v>
      </c>
      <c r="N167" s="60" t="s">
        <v>2227</v>
      </c>
      <c r="O167" s="16">
        <v>30</v>
      </c>
      <c r="P167" s="259" t="s">
        <v>2239</v>
      </c>
      <c r="Q167" t="s">
        <v>2240</v>
      </c>
      <c r="R167" t="str">
        <f>VLOOKUP($N167,Tabla2[#All],3,0)</f>
        <v>DISTRIBUIDOR</v>
      </c>
      <c r="S167" t="s">
        <v>3535</v>
      </c>
      <c r="T167" t="s">
        <v>3536</v>
      </c>
      <c r="U167" t="s">
        <v>210</v>
      </c>
    </row>
    <row r="168" spans="1:22" ht="15" customHeight="1">
      <c r="A168" s="50" t="s">
        <v>1849</v>
      </c>
      <c r="B168" s="19" t="s">
        <v>1850</v>
      </c>
      <c r="C168" s="16">
        <v>50</v>
      </c>
      <c r="D168" s="84">
        <v>50</v>
      </c>
      <c r="E168" t="str">
        <f>VLOOKUP($D168,'ESTRUCTURA P&amp;B - LP'!$A$1:$F$31,5,0)</f>
        <v>BETSY CASTRO</v>
      </c>
      <c r="F168" t="str">
        <f>VLOOKUP($D168,'ESTRUCTURA P&amp;B - LP'!$A$1:$F$31,6,0)</f>
        <v>MILAGROS FERNANDEZ</v>
      </c>
      <c r="G168" t="s">
        <v>55</v>
      </c>
      <c r="H168" t="str">
        <f>VLOOKUP(Tabla3[[#This Row],[NUEVA RUTA]],Tabla1[#All],2,0)</f>
        <v>CAPITAL</v>
      </c>
      <c r="I168" t="str">
        <f>VLOOKUP($A168,Clientes!$A$1:$C$1999,3,0)</f>
        <v>DIST OSO PANDA</v>
      </c>
      <c r="J168" s="16">
        <v>50</v>
      </c>
      <c r="K168" s="16" t="str">
        <f>VLOOKUP($J168,'ESTRUCTURA P&amp;B - LP'!$A$1:$F$40,5,0)</f>
        <v>BETSY CASTRO</v>
      </c>
      <c r="L168" s="16" t="str">
        <f>IFERROR(VLOOKUP($J168,'[2]POTENCIAL X ZONA'!$B$4:$G$21,6,0),0)</f>
        <v>B</v>
      </c>
      <c r="M168" s="60" t="str">
        <f>IFERROR(VLOOKUP($A168,'Convenio Clientes'!$D:$F,3,0),"SN CNV")</f>
        <v>20</v>
      </c>
      <c r="N168" s="60" t="s">
        <v>2227</v>
      </c>
      <c r="O168" s="16">
        <v>21</v>
      </c>
      <c r="P168" t="s">
        <v>163</v>
      </c>
      <c r="Q168" t="s">
        <v>2228</v>
      </c>
      <c r="R168" t="str">
        <f>VLOOKUP($N168,Tabla2[#All],3,0)</f>
        <v>DISTRIBUIDOR</v>
      </c>
      <c r="S168" t="s">
        <v>3509</v>
      </c>
      <c r="T168" t="s">
        <v>3510</v>
      </c>
      <c r="U168" t="s">
        <v>1587</v>
      </c>
    </row>
    <row r="169" spans="1:22" ht="15" customHeight="1">
      <c r="A169" s="50" t="s">
        <v>369</v>
      </c>
      <c r="B169" s="19" t="s">
        <v>370</v>
      </c>
      <c r="C169" s="16">
        <v>62</v>
      </c>
      <c r="D169" s="84">
        <v>62</v>
      </c>
      <c r="E169" t="str">
        <f>VLOOKUP($D169,'ESTRUCTURA P&amp;B - LP'!$A$1:$F$31,5,0)</f>
        <v>ANDREINA RANGEL 62</v>
      </c>
      <c r="F169" t="str">
        <f>VLOOKUP($D169,'ESTRUCTURA P&amp;B - LP'!$A$1:$F$31,6,0)</f>
        <v>ANDREINA RANGEL</v>
      </c>
      <c r="G169" t="s">
        <v>31</v>
      </c>
      <c r="H169" t="str">
        <f>VLOOKUP(Tabla3[[#This Row],[NUEVA RUTA]],Tabla1[#All],2,0)</f>
        <v>OCCIDENTE</v>
      </c>
      <c r="I169" t="str">
        <f>VLOOKUP($A169,Clientes!$A$1:$C$1999,3,0)</f>
        <v>DISTRIBUCION 88</v>
      </c>
      <c r="J169" s="16">
        <v>62</v>
      </c>
      <c r="K169" s="16" t="str">
        <f>VLOOKUP($J169,'ESTRUCTURA P&amp;B - LP'!$A$1:$F$40,5,0)</f>
        <v>ANDREINA RANGEL 62</v>
      </c>
      <c r="L169" s="16" t="str">
        <f>IFERROR(VLOOKUP($J169,'[2]POTENCIAL X ZONA'!$B$4:$G$21,6,0),0)</f>
        <v>S</v>
      </c>
      <c r="M169" s="16" t="str">
        <f>IFERROR(VLOOKUP($A169,'Convenio Clientes'!$D:$F,3,0),"SN CNV")</f>
        <v>20</v>
      </c>
      <c r="N169" s="16" t="s">
        <v>2227</v>
      </c>
      <c r="O169" s="16">
        <v>0</v>
      </c>
      <c r="P169" t="s">
        <v>163</v>
      </c>
      <c r="Q169" t="s">
        <v>2228</v>
      </c>
      <c r="R169" t="str">
        <f>VLOOKUP($N169,Tabla2[#All],3,0)</f>
        <v>DISTRIBUIDOR</v>
      </c>
      <c r="S169" t="s">
        <v>2505</v>
      </c>
      <c r="T169" t="s">
        <v>2506</v>
      </c>
      <c r="U169" t="s">
        <v>131</v>
      </c>
      <c r="V169" t="s">
        <v>6972</v>
      </c>
    </row>
    <row r="170" spans="1:22" ht="15" customHeight="1">
      <c r="A170" s="50" t="s">
        <v>371</v>
      </c>
      <c r="B170" s="19" t="s">
        <v>372</v>
      </c>
      <c r="C170" s="16">
        <v>98</v>
      </c>
      <c r="D170" s="84">
        <v>98</v>
      </c>
      <c r="E170" t="str">
        <f>VLOOKUP($D170,'ESTRUCTURA P&amp;B - LP'!$A$1:$F$31,5,0)</f>
        <v>INACTIVO</v>
      </c>
      <c r="F170" t="str">
        <f>VLOOKUP($D170,'ESTRUCTURA P&amp;B - LP'!$A$1:$F$31,6,0)</f>
        <v>INACTIVO</v>
      </c>
      <c r="G170" t="s">
        <v>31</v>
      </c>
      <c r="H170" t="str">
        <f>VLOOKUP(Tabla3[[#This Row],[NUEVA RUTA]],Tabla1[#All],2,0)</f>
        <v>INACTIVO</v>
      </c>
      <c r="I170" t="str">
        <f>VLOOKUP($A170,Clientes!$A$1:$C$1999,3,0)</f>
        <v>DISTOCCA</v>
      </c>
      <c r="J170" s="16">
        <v>0</v>
      </c>
      <c r="K170" s="16" t="str">
        <f>VLOOKUP($J170,'ESTRUCTURA P&amp;B - LP'!$A$1:$F$40,5,0)</f>
        <v>INACTIVO</v>
      </c>
      <c r="L170" s="16">
        <f>IFERROR(VLOOKUP($J170,'[2]POTENCIAL X ZONA'!$B$4:$G$21,6,0),0)</f>
        <v>0</v>
      </c>
      <c r="M170" s="16" t="str">
        <f>IFERROR(VLOOKUP($A170,'Convenio Clientes'!$D:$F,3,0),"SN CNV")</f>
        <v>01</v>
      </c>
      <c r="N170" s="16" t="s">
        <v>2227</v>
      </c>
      <c r="O170" s="16">
        <v>0</v>
      </c>
      <c r="P170" t="s">
        <v>163</v>
      </c>
      <c r="Q170" t="s">
        <v>2228</v>
      </c>
      <c r="R170" t="str">
        <f>VLOOKUP($N170,Tabla2[#All],3,0)</f>
        <v>DISTRIBUIDOR</v>
      </c>
      <c r="S170" t="s">
        <v>2507</v>
      </c>
      <c r="T170" t="s">
        <v>2508</v>
      </c>
      <c r="U170" t="s">
        <v>131</v>
      </c>
    </row>
    <row r="171" spans="1:22" ht="15" customHeight="1">
      <c r="A171" s="50" t="s">
        <v>2037</v>
      </c>
      <c r="B171" s="19" t="s">
        <v>2038</v>
      </c>
      <c r="C171" s="16">
        <v>53</v>
      </c>
      <c r="D171" s="84">
        <v>53</v>
      </c>
      <c r="E171" t="str">
        <f>VLOOKUP($D171,'ESTRUCTURA P&amp;B - LP'!$A$1:$F$31,5,0)</f>
        <v>DUBRASKA PÉREZ 53</v>
      </c>
      <c r="F171" t="str">
        <f>VLOOKUP($D171,'ESTRUCTURA P&amp;B - LP'!$A$1:$F$31,6,0)</f>
        <v>DUBRASKA PÉREZ</v>
      </c>
      <c r="G171" t="s">
        <v>47</v>
      </c>
      <c r="H171" t="str">
        <f>VLOOKUP(Tabla3[[#This Row],[NUEVA RUTA]],Tabla1[#All],2,0)</f>
        <v>ZONA INSULAR</v>
      </c>
      <c r="I171" t="str">
        <f>VLOOKUP($A171,Clientes!$A$1:$C$1999,3,0)</f>
        <v>DIST DIPROCHER</v>
      </c>
      <c r="J171" s="16">
        <v>53</v>
      </c>
      <c r="K171" s="16" t="str">
        <f>VLOOKUP($J171,'ESTRUCTURA P&amp;B - LP'!$A$1:$F$40,5,0)</f>
        <v>DUBRASKA PÉREZ 53</v>
      </c>
      <c r="L171" s="16" t="str">
        <f>IFERROR(VLOOKUP($J171,'[2]POTENCIAL X ZONA'!$B$4:$G$21,6,0),0)</f>
        <v>B</v>
      </c>
      <c r="M171" s="16" t="str">
        <f>IFERROR(VLOOKUP($A171,'Convenio Clientes'!$D:$F,3,0),"SN CNV")</f>
        <v>20</v>
      </c>
      <c r="N171" s="60" t="s">
        <v>2227</v>
      </c>
      <c r="O171" s="16">
        <v>30</v>
      </c>
      <c r="P171" t="s">
        <v>163</v>
      </c>
      <c r="Q171" t="s">
        <v>2228</v>
      </c>
      <c r="R171" t="str">
        <f>VLOOKUP($N171,Tabla2[#All],3,0)</f>
        <v>DISTRIBUIDOR</v>
      </c>
      <c r="U171" t="s">
        <v>6739</v>
      </c>
    </row>
    <row r="172" spans="1:22" ht="15" customHeight="1">
      <c r="A172" s="50" t="s">
        <v>373</v>
      </c>
      <c r="B172" s="19" t="s">
        <v>374</v>
      </c>
      <c r="C172" s="16">
        <v>64</v>
      </c>
      <c r="D172" s="84">
        <v>98</v>
      </c>
      <c r="E172" t="str">
        <f>VLOOKUP($D172,'ESTRUCTURA P&amp;B - LP'!$A$1:$F$31,5,0)</f>
        <v>INACTIVO</v>
      </c>
      <c r="F172" t="str">
        <f>VLOOKUP($D172,'ESTRUCTURA P&amp;B - LP'!$A$1:$F$31,6,0)</f>
        <v>INACTIVO</v>
      </c>
      <c r="G172" t="s">
        <v>31</v>
      </c>
      <c r="H172" t="str">
        <f>VLOOKUP(Tabla3[[#This Row],[NUEVA RUTA]],Tabla1[#All],2,0)</f>
        <v>INACTIVO</v>
      </c>
      <c r="I172" t="str">
        <f>VLOOKUP($A172,Clientes!$A$1:$C$1999,3,0)</f>
        <v>DISTRIB MAXIMA</v>
      </c>
      <c r="J172" s="16">
        <v>0</v>
      </c>
      <c r="K172" s="16" t="str">
        <f>VLOOKUP($J172,'ESTRUCTURA P&amp;B - LP'!$A$1:$F$40,5,0)</f>
        <v>INACTIVO</v>
      </c>
      <c r="L172" s="16">
        <f>IFERROR(VLOOKUP($J172,'[2]POTENCIAL X ZONA'!$B$4:$G$21,6,0),0)</f>
        <v>0</v>
      </c>
      <c r="M172" s="16" t="str">
        <f>IFERROR(VLOOKUP($A172,'Convenio Clientes'!$D:$F,3,0),"SN CNV")</f>
        <v>01</v>
      </c>
      <c r="N172" s="16" t="s">
        <v>2227</v>
      </c>
      <c r="O172" s="16">
        <v>0</v>
      </c>
      <c r="P172" t="s">
        <v>163</v>
      </c>
      <c r="Q172" t="s">
        <v>2228</v>
      </c>
      <c r="R172" t="str">
        <f>VLOOKUP($N172,Tabla2[#All],3,0)</f>
        <v>DISTRIBUIDOR</v>
      </c>
      <c r="S172" t="s">
        <v>2509</v>
      </c>
      <c r="T172" t="s">
        <v>2510</v>
      </c>
      <c r="U172" t="s">
        <v>131</v>
      </c>
    </row>
    <row r="173" spans="1:22" ht="15" customHeight="1">
      <c r="A173" s="50" t="s">
        <v>375</v>
      </c>
      <c r="B173" s="19" t="s">
        <v>376</v>
      </c>
      <c r="C173" s="16">
        <v>50</v>
      </c>
      <c r="D173" s="84">
        <v>50</v>
      </c>
      <c r="E173" t="str">
        <f>VLOOKUP($D173,'ESTRUCTURA P&amp;B - LP'!$A$1:$F$31,5,0)</f>
        <v>BETSY CASTRO</v>
      </c>
      <c r="F173" t="str">
        <f>VLOOKUP($D173,'ESTRUCTURA P&amp;B - LP'!$A$1:$F$31,6,0)</f>
        <v>MILAGROS FERNANDEZ</v>
      </c>
      <c r="G173" t="s">
        <v>47</v>
      </c>
      <c r="H173" t="str">
        <f>VLOOKUP(Tabla3[[#This Row],[NUEVA RUTA]],Tabla1[#All],2,0)</f>
        <v>CAPITAL</v>
      </c>
      <c r="I173" t="str">
        <f>VLOOKUP($A173,Clientes!$A$1:$C$1999,3,0)</f>
        <v>DIST SUMISALUD</v>
      </c>
      <c r="J173" s="16">
        <v>50</v>
      </c>
      <c r="K173" s="16" t="str">
        <f>VLOOKUP($J173,'ESTRUCTURA P&amp;B - LP'!$A$1:$F$40,5,0)</f>
        <v>BETSY CASTRO</v>
      </c>
      <c r="L173" s="16" t="str">
        <f>IFERROR(VLOOKUP($J173,'[2]POTENCIAL X ZONA'!$B$4:$G$21,6,0),0)</f>
        <v>B</v>
      </c>
      <c r="M173" s="16" t="str">
        <f>IFERROR(VLOOKUP($A173,'Convenio Clientes'!$D:$F,3,0),"SN CNV")</f>
        <v>01</v>
      </c>
      <c r="N173" s="16" t="s">
        <v>2227</v>
      </c>
      <c r="O173" s="16">
        <v>7</v>
      </c>
      <c r="P173" t="s">
        <v>163</v>
      </c>
      <c r="Q173" t="s">
        <v>2228</v>
      </c>
      <c r="R173" t="str">
        <f>VLOOKUP($N173,Tabla2[#All],3,0)</f>
        <v>DISTRIBUIDOR</v>
      </c>
      <c r="S173" t="s">
        <v>2511</v>
      </c>
      <c r="T173" t="s">
        <v>2512</v>
      </c>
      <c r="U173" t="s">
        <v>1587</v>
      </c>
    </row>
    <row r="174" spans="1:22" ht="15" customHeight="1">
      <c r="A174" s="50" t="s">
        <v>377</v>
      </c>
      <c r="B174" s="19" t="s">
        <v>378</v>
      </c>
      <c r="C174" s="16">
        <v>52</v>
      </c>
      <c r="D174" s="84">
        <v>52</v>
      </c>
      <c r="E174" t="str">
        <f>VLOOKUP($D174,'ESTRUCTURA P&amp;B - LP'!$A$1:$F$31,5,0)</f>
        <v>DIANA DELGADO 52</v>
      </c>
      <c r="F174" t="str">
        <f>VLOOKUP($D174,'ESTRUCTURA P&amp;B - LP'!$A$1:$F$31,6,0)</f>
        <v>DIANA DELGADO</v>
      </c>
      <c r="G174" t="s">
        <v>188</v>
      </c>
      <c r="H174" t="str">
        <f>VLOOKUP(Tabla3[[#This Row],[NUEVA RUTA]],Tabla1[#All],2,0)</f>
        <v>ORIENTE SUR</v>
      </c>
      <c r="I174" t="str">
        <f>VLOOKUP($A174,Clientes!$A$1:$C$1999,3,0)</f>
        <v>DIST ROMHER</v>
      </c>
      <c r="J174" s="16">
        <v>52</v>
      </c>
      <c r="K174" s="16" t="str">
        <f>VLOOKUP($J174,'ESTRUCTURA P&amp;B - LP'!$A$1:$F$40,5,0)</f>
        <v>DIANA DELGADO 52</v>
      </c>
      <c r="L174" s="16" t="str">
        <f>IFERROR(VLOOKUP($J174,'[2]POTENCIAL X ZONA'!$B$4:$G$21,6,0),0)</f>
        <v>S</v>
      </c>
      <c r="M174" s="16" t="str">
        <f>IFERROR(VLOOKUP($A174,'Convenio Clientes'!$D:$F,3,0),"SN CNV")</f>
        <v>10</v>
      </c>
      <c r="N174" s="16" t="s">
        <v>2227</v>
      </c>
      <c r="O174" s="16">
        <v>15</v>
      </c>
      <c r="P174" t="s">
        <v>163</v>
      </c>
      <c r="Q174" t="s">
        <v>2228</v>
      </c>
      <c r="R174" t="str">
        <f>VLOOKUP($N174,Tabla2[#All],3,0)</f>
        <v>DISTRIBUIDOR</v>
      </c>
      <c r="S174" t="s">
        <v>2513</v>
      </c>
      <c r="T174" t="s">
        <v>2514</v>
      </c>
      <c r="U174" t="s">
        <v>6711</v>
      </c>
    </row>
    <row r="175" spans="1:22" ht="15" customHeight="1">
      <c r="A175" s="50" t="s">
        <v>380</v>
      </c>
      <c r="B175" s="19" t="s">
        <v>381</v>
      </c>
      <c r="C175" s="16">
        <v>51</v>
      </c>
      <c r="D175" s="84">
        <v>51</v>
      </c>
      <c r="E175" t="str">
        <f>VLOOKUP($D175,'ESTRUCTURA P&amp;B - LP'!$A$1:$F$31,5,0)</f>
        <v>DIANA DELGADO 51</v>
      </c>
      <c r="F175" t="str">
        <f>VLOOKUP($D175,'ESTRUCTURA P&amp;B - LP'!$A$1:$F$31,6,0)</f>
        <v>DIANA DELGADO</v>
      </c>
      <c r="G175" t="s">
        <v>281</v>
      </c>
      <c r="H175" t="str">
        <f>VLOOKUP(Tabla3[[#This Row],[NUEVA RUTA]],Tabla1[#All],2,0)</f>
        <v>ORIENTE NORTE</v>
      </c>
      <c r="I175" t="str">
        <f>VLOOKUP($A175,Clientes!$A$1:$C$1999,3,0)</f>
        <v>DIST ROMHER</v>
      </c>
      <c r="J175" s="16">
        <v>51</v>
      </c>
      <c r="K175" s="16" t="str">
        <f>VLOOKUP($J175,'ESTRUCTURA P&amp;B - LP'!$A$1:$F$40,5,0)</f>
        <v>DIANA DELGADO 51</v>
      </c>
      <c r="L175" s="16" t="str">
        <f>IFERROR(VLOOKUP($J175,'[2]POTENCIAL X ZONA'!$B$4:$G$21,6,0),0)</f>
        <v>P</v>
      </c>
      <c r="M175" s="16" t="str">
        <f>IFERROR(VLOOKUP($A175,'Convenio Clientes'!$D:$F,3,0),"SN CNV")</f>
        <v>01</v>
      </c>
      <c r="N175" s="16" t="s">
        <v>2227</v>
      </c>
      <c r="O175" s="16">
        <v>15</v>
      </c>
      <c r="P175" t="s">
        <v>163</v>
      </c>
      <c r="Q175" t="s">
        <v>2228</v>
      </c>
      <c r="R175" t="str">
        <f>VLOOKUP($N175,Tabla2[#All],3,0)</f>
        <v>DISTRIBUIDOR</v>
      </c>
      <c r="S175" t="s">
        <v>2515</v>
      </c>
      <c r="T175" t="s">
        <v>2516</v>
      </c>
      <c r="U175" t="s">
        <v>6721</v>
      </c>
    </row>
    <row r="176" spans="1:22" ht="15" customHeight="1">
      <c r="A176" s="50" t="s">
        <v>2121</v>
      </c>
      <c r="B176" s="19" t="s">
        <v>2122</v>
      </c>
      <c r="C176" s="16">
        <v>60</v>
      </c>
      <c r="D176" s="84">
        <v>60</v>
      </c>
      <c r="E176" t="str">
        <f>VLOOKUP($D176,'ESTRUCTURA P&amp;B - LP'!$A$1:$F$31,5,0)</f>
        <v>JOSEPH PADILLA</v>
      </c>
      <c r="F176" t="str">
        <f>VLOOKUP($D176,'ESTRUCTURA P&amp;B - LP'!$A$1:$F$31,6,0)</f>
        <v>ANDREINA RANGEL</v>
      </c>
      <c r="G176" t="s">
        <v>70</v>
      </c>
      <c r="H176" t="str">
        <f>VLOOKUP(Tabla3[[#This Row],[NUEVA RUTA]],Tabla1[#All],2,0)</f>
        <v>OCCIDENTE</v>
      </c>
      <c r="I176" t="str">
        <f>VLOOKUP($A176,Clientes!$A$1:$C$1999,3,0)</f>
        <v>DISTRIB RYGAM</v>
      </c>
      <c r="J176" s="16">
        <v>60</v>
      </c>
      <c r="K176" s="16" t="str">
        <f>VLOOKUP($J176,'ESTRUCTURA P&amp;B - LP'!$A$1:$F$40,5,0)</f>
        <v>JOSEPH PADILLA</v>
      </c>
      <c r="L176" s="16" t="str">
        <f>IFERROR(VLOOKUP($J176,'[2]POTENCIAL X ZONA'!$B$4:$G$21,6,0),0)</f>
        <v>S</v>
      </c>
      <c r="M176" s="16" t="str">
        <f>IFERROR(VLOOKUP($A176,'Convenio Clientes'!$D:$F,3,0),"SN CNV")</f>
        <v>26</v>
      </c>
      <c r="N176" s="16" t="s">
        <v>2275</v>
      </c>
      <c r="O176" s="16">
        <v>0</v>
      </c>
      <c r="P176" t="s">
        <v>163</v>
      </c>
      <c r="Q176" t="s">
        <v>2228</v>
      </c>
      <c r="R176" t="str">
        <f>VLOOKUP($N176,Tabla2[#All],3,0)</f>
        <v>MAYORISTAS</v>
      </c>
      <c r="U176" t="s">
        <v>137</v>
      </c>
    </row>
    <row r="177" spans="1:21" ht="15" customHeight="1">
      <c r="A177" s="50" t="s">
        <v>382</v>
      </c>
      <c r="B177" s="19" t="s">
        <v>383</v>
      </c>
      <c r="C177" s="16">
        <v>62</v>
      </c>
      <c r="D177" s="84">
        <v>62</v>
      </c>
      <c r="E177" t="str">
        <f>VLOOKUP($D177,'ESTRUCTURA P&amp;B - LP'!$A$1:$F$31,5,0)</f>
        <v>ANDREINA RANGEL 62</v>
      </c>
      <c r="F177" t="str">
        <f>VLOOKUP($D177,'ESTRUCTURA P&amp;B - LP'!$A$1:$F$31,6,0)</f>
        <v>ANDREINA RANGEL</v>
      </c>
      <c r="G177" t="s">
        <v>31</v>
      </c>
      <c r="H177" t="str">
        <f>VLOOKUP(Tabla3[[#This Row],[NUEVA RUTA]],Tabla1[#All],2,0)</f>
        <v>OCCIDENTE</v>
      </c>
      <c r="I177" t="str">
        <f>VLOOKUP($A177,Clientes!$A$1:$C$1999,3,0)</f>
        <v>DISTRIB VERA</v>
      </c>
      <c r="J177" s="16">
        <v>62</v>
      </c>
      <c r="K177" s="16" t="str">
        <f>VLOOKUP($J177,'ESTRUCTURA P&amp;B - LP'!$A$1:$F$40,5,0)</f>
        <v>ANDREINA RANGEL 62</v>
      </c>
      <c r="L177" s="16" t="str">
        <f>IFERROR(VLOOKUP($J177,'[2]POTENCIAL X ZONA'!$B$4:$G$21,6,0),0)</f>
        <v>S</v>
      </c>
      <c r="M177" s="60" t="str">
        <f>IFERROR(VLOOKUP($A177,'Convenio Clientes'!$D:$F,3,0),"SN CNV")</f>
        <v>21</v>
      </c>
      <c r="N177" s="16" t="s">
        <v>2227</v>
      </c>
      <c r="O177" s="16">
        <v>0</v>
      </c>
      <c r="P177" t="s">
        <v>163</v>
      </c>
      <c r="Q177" t="s">
        <v>2228</v>
      </c>
      <c r="R177" t="str">
        <f>VLOOKUP($N177,Tabla2[#All],3,0)</f>
        <v>DISTRIBUIDOR</v>
      </c>
      <c r="S177" t="s">
        <v>2517</v>
      </c>
      <c r="T177" t="s">
        <v>2518</v>
      </c>
      <c r="U177" t="s">
        <v>131</v>
      </c>
    </row>
    <row r="178" spans="1:21" ht="15" customHeight="1">
      <c r="A178" s="50" t="s">
        <v>384</v>
      </c>
      <c r="B178" s="19" t="s">
        <v>385</v>
      </c>
      <c r="C178" s="16">
        <v>52</v>
      </c>
      <c r="D178" s="84">
        <v>52</v>
      </c>
      <c r="E178" t="str">
        <f>VLOOKUP($D178,'ESTRUCTURA P&amp;B - LP'!$A$1:$F$31,5,0)</f>
        <v>DIANA DELGADO 52</v>
      </c>
      <c r="F178" t="str">
        <f>VLOOKUP($D178,'ESTRUCTURA P&amp;B - LP'!$A$1:$F$31,6,0)</f>
        <v>DIANA DELGADO</v>
      </c>
      <c r="G178" t="s">
        <v>188</v>
      </c>
      <c r="H178" t="str">
        <f>VLOOKUP(Tabla3[[#This Row],[NUEVA RUTA]],Tabla1[#All],2,0)</f>
        <v>ORIENTE SUR</v>
      </c>
      <c r="I178" t="str">
        <f>VLOOKUP($A178,Clientes!$A$1:$C$1999,3,0)</f>
        <v>DIST &amp; SUMIN LC</v>
      </c>
      <c r="J178" s="16">
        <v>0</v>
      </c>
      <c r="K178" s="16" t="str">
        <f>VLOOKUP($J178,'ESTRUCTURA P&amp;B - LP'!$A$1:$F$40,5,0)</f>
        <v>INACTIVO</v>
      </c>
      <c r="L178" s="16">
        <f>IFERROR(VLOOKUP($J178,'[2]POTENCIAL X ZONA'!$B$4:$G$21,6,0),0)</f>
        <v>0</v>
      </c>
      <c r="M178" s="16" t="str">
        <f>IFERROR(VLOOKUP($A178,'Convenio Clientes'!$D:$F,3,0),"SN CNV")</f>
        <v>01</v>
      </c>
      <c r="N178" s="16" t="s">
        <v>2227</v>
      </c>
      <c r="O178" s="16">
        <v>0</v>
      </c>
      <c r="P178" t="s">
        <v>163</v>
      </c>
      <c r="Q178" t="s">
        <v>2228</v>
      </c>
      <c r="R178" t="str">
        <f>VLOOKUP($N178,Tabla2[#All],3,0)</f>
        <v>DISTRIBUIDOR</v>
      </c>
      <c r="S178" t="s">
        <v>2519</v>
      </c>
      <c r="T178" t="s">
        <v>2520</v>
      </c>
      <c r="U178" t="s">
        <v>6705</v>
      </c>
    </row>
    <row r="179" spans="1:21" ht="15" customHeight="1">
      <c r="A179" s="50" t="s">
        <v>386</v>
      </c>
      <c r="B179" s="19" t="s">
        <v>387</v>
      </c>
      <c r="C179" s="16">
        <v>12</v>
      </c>
      <c r="D179" s="84">
        <v>12</v>
      </c>
      <c r="E179" t="str">
        <f>VLOOKUP($D179,'ESTRUCTURA P&amp;B - LP'!$A$1:$F$31,5,0)</f>
        <v>JUAN LEÓN 12</v>
      </c>
      <c r="F179" t="str">
        <f>VLOOKUP($D179,'ESTRUCTURA P&amp;B - LP'!$A$1:$F$31,6,0)</f>
        <v>DUBRASKA PÉREZ</v>
      </c>
      <c r="G179" t="s">
        <v>128</v>
      </c>
      <c r="H179" t="str">
        <f>VLOOKUP(Tabla3[[#This Row],[NUEVA RUTA]],Tabla1[#All],2,0)</f>
        <v>CENTRO-OCCIDENTE</v>
      </c>
      <c r="I179" t="str">
        <f>VLOOKUP($A179,Clientes!$A$1:$C$1999,3,0)</f>
        <v>DISTRIB 4X4 LLA</v>
      </c>
      <c r="J179" s="16">
        <v>12</v>
      </c>
      <c r="K179" s="16" t="str">
        <f>VLOOKUP($J179,'ESTRUCTURA P&amp;B - LP'!$A$1:$F$40,5,0)</f>
        <v>JUAN LEÓN 12</v>
      </c>
      <c r="L179" s="16" t="str">
        <f>IFERROR(VLOOKUP($J179,'[2]POTENCIAL X ZONA'!$B$4:$G$21,6,0),0)</f>
        <v>P</v>
      </c>
      <c r="M179" s="16" t="str">
        <f>IFERROR(VLOOKUP($A179,'Convenio Clientes'!$D:$F,3,0),"SN CNV")</f>
        <v>01</v>
      </c>
      <c r="N179" s="16" t="s">
        <v>2227</v>
      </c>
      <c r="O179" s="16">
        <v>0</v>
      </c>
      <c r="P179" t="s">
        <v>163</v>
      </c>
      <c r="Q179" t="s">
        <v>2228</v>
      </c>
      <c r="R179" t="str">
        <f>VLOOKUP($N179,Tabla2[#All],3,0)</f>
        <v>DISTRIBUIDOR</v>
      </c>
      <c r="S179" t="s">
        <v>2521</v>
      </c>
      <c r="T179" t="s">
        <v>2522</v>
      </c>
      <c r="U179" t="s">
        <v>6727</v>
      </c>
    </row>
    <row r="180" spans="1:21" ht="15" customHeight="1">
      <c r="A180" s="50" t="s">
        <v>388</v>
      </c>
      <c r="B180" s="19" t="s">
        <v>389</v>
      </c>
      <c r="C180" s="16">
        <v>98</v>
      </c>
      <c r="D180" s="84">
        <v>98</v>
      </c>
      <c r="E180" t="str">
        <f>VLOOKUP($D180,'ESTRUCTURA P&amp;B - LP'!$A$1:$F$31,5,0)</f>
        <v>INACTIVO</v>
      </c>
      <c r="F180" t="str">
        <f>VLOOKUP($D180,'ESTRUCTURA P&amp;B - LP'!$A$1:$F$31,6,0)</f>
        <v>INACTIVO</v>
      </c>
      <c r="G180" t="s">
        <v>281</v>
      </c>
      <c r="H180" t="str">
        <f>VLOOKUP(Tabla3[[#This Row],[NUEVA RUTA]],Tabla1[#All],2,0)</f>
        <v>INACTIVO</v>
      </c>
      <c r="I180" t="str">
        <f>VLOOKUP($A180,Clientes!$A$1:$C$1999,3,0)</f>
        <v>DISTRIB ARMARES</v>
      </c>
      <c r="J180" s="16">
        <v>0</v>
      </c>
      <c r="K180" s="16" t="str">
        <f>VLOOKUP($J180,'ESTRUCTURA P&amp;B - LP'!$A$1:$F$40,5,0)</f>
        <v>INACTIVO</v>
      </c>
      <c r="L180" s="16">
        <f>IFERROR(VLOOKUP($J180,'[2]POTENCIAL X ZONA'!$B$4:$G$21,6,0),0)</f>
        <v>0</v>
      </c>
      <c r="M180" s="16" t="str">
        <f>IFERROR(VLOOKUP($A180,'Convenio Clientes'!$D:$F,3,0),"SN CNV")</f>
        <v>01</v>
      </c>
      <c r="N180" s="16" t="s">
        <v>2227</v>
      </c>
      <c r="O180" s="16">
        <v>0</v>
      </c>
      <c r="P180" t="s">
        <v>163</v>
      </c>
      <c r="Q180" t="s">
        <v>2228</v>
      </c>
      <c r="R180" t="str">
        <f>VLOOKUP($N180,Tabla2[#All],3,0)</f>
        <v>DISTRIBUIDOR</v>
      </c>
      <c r="S180" t="s">
        <v>2523</v>
      </c>
      <c r="T180" t="s">
        <v>2524</v>
      </c>
      <c r="U180" t="s">
        <v>6721</v>
      </c>
    </row>
    <row r="181" spans="1:21" ht="15" customHeight="1">
      <c r="A181" s="50" t="s">
        <v>390</v>
      </c>
      <c r="B181" s="19" t="s">
        <v>391</v>
      </c>
      <c r="C181" s="16">
        <v>98</v>
      </c>
      <c r="D181" s="84">
        <v>98</v>
      </c>
      <c r="E181" t="str">
        <f>VLOOKUP($D181,'ESTRUCTURA P&amp;B - LP'!$A$1:$F$31,5,0)</f>
        <v>INACTIVO</v>
      </c>
      <c r="F181" t="str">
        <f>VLOOKUP($D181,'ESTRUCTURA P&amp;B - LP'!$A$1:$F$31,6,0)</f>
        <v>INACTIVO</v>
      </c>
      <c r="G181" t="s">
        <v>188</v>
      </c>
      <c r="H181" t="str">
        <f>VLOOKUP(Tabla3[[#This Row],[NUEVA RUTA]],Tabla1[#All],2,0)</f>
        <v>INACTIVO</v>
      </c>
      <c r="I181" t="str">
        <f>VLOOKUP($A181,Clientes!$A$1:$C$1999,3,0)</f>
        <v>DISTRIB ARMARES</v>
      </c>
      <c r="J181" s="16">
        <v>0</v>
      </c>
      <c r="K181" s="16" t="str">
        <f>VLOOKUP($J181,'ESTRUCTURA P&amp;B - LP'!$A$1:$F$40,5,0)</f>
        <v>INACTIVO</v>
      </c>
      <c r="L181" s="16">
        <f>IFERROR(VLOOKUP($J181,'[2]POTENCIAL X ZONA'!$B$4:$G$21,6,0),0)</f>
        <v>0</v>
      </c>
      <c r="M181" s="16" t="str">
        <f>IFERROR(VLOOKUP($A181,'Convenio Clientes'!$D:$F,3,0),"SN CNV")</f>
        <v>01</v>
      </c>
      <c r="N181" s="16" t="s">
        <v>2227</v>
      </c>
      <c r="O181" s="16">
        <v>0</v>
      </c>
      <c r="P181" t="s">
        <v>163</v>
      </c>
      <c r="Q181" t="s">
        <v>2228</v>
      </c>
      <c r="R181" t="str">
        <f>VLOOKUP($N181,Tabla2[#All],3,0)</f>
        <v>DISTRIBUIDOR</v>
      </c>
      <c r="S181" t="s">
        <v>2525</v>
      </c>
      <c r="T181" t="s">
        <v>2526</v>
      </c>
      <c r="U181" t="s">
        <v>6705</v>
      </c>
    </row>
    <row r="182" spans="1:21" ht="15" customHeight="1">
      <c r="A182" s="50" t="s">
        <v>1821</v>
      </c>
      <c r="B182" s="19" t="s">
        <v>1822</v>
      </c>
      <c r="C182" s="16">
        <v>50</v>
      </c>
      <c r="D182" s="84">
        <v>50</v>
      </c>
      <c r="E182" t="str">
        <f>VLOOKUP($D182,'ESTRUCTURA P&amp;B - LP'!$A$1:$F$31,5,0)</f>
        <v>BETSY CASTRO</v>
      </c>
      <c r="F182" t="str">
        <f>VLOOKUP($D182,'ESTRUCTURA P&amp;B - LP'!$A$1:$F$31,6,0)</f>
        <v>MILAGROS FERNANDEZ</v>
      </c>
      <c r="G182" t="s">
        <v>55</v>
      </c>
      <c r="H182" t="str">
        <f>VLOOKUP(Tabla3[[#This Row],[NUEVA RUTA]],Tabla1[#All],2,0)</f>
        <v>CAPITAL</v>
      </c>
      <c r="I182" t="str">
        <f>VLOOKUP($A182,Clientes!$A$1:$C$1999,3,0)</f>
        <v>DISTRIB AV 668</v>
      </c>
      <c r="J182" s="16">
        <v>50</v>
      </c>
      <c r="K182" s="16" t="str">
        <f>VLOOKUP($J182,'ESTRUCTURA P&amp;B - LP'!$A$1:$F$40,5,0)</f>
        <v>BETSY CASTRO</v>
      </c>
      <c r="L182" s="16" t="str">
        <f>IFERROR(VLOOKUP($J182,'[2]POTENCIAL X ZONA'!$B$4:$G$21,6,0),0)</f>
        <v>B</v>
      </c>
      <c r="M182" s="16" t="str">
        <f>IFERROR(VLOOKUP($A182,'Convenio Clientes'!$D:$F,3,0),"SN CNV")</f>
        <v>21</v>
      </c>
      <c r="N182" s="60" t="s">
        <v>2227</v>
      </c>
      <c r="O182" s="16">
        <v>15</v>
      </c>
      <c r="P182" t="s">
        <v>163</v>
      </c>
      <c r="Q182" t="s">
        <v>2228</v>
      </c>
      <c r="R182" t="str">
        <f>VLOOKUP($N182,Tabla2[#All],3,0)</f>
        <v>DISTRIBUIDOR</v>
      </c>
      <c r="S182">
        <v>0</v>
      </c>
      <c r="T182">
        <v>0</v>
      </c>
      <c r="U182" t="s">
        <v>1587</v>
      </c>
    </row>
    <row r="183" spans="1:21" ht="15" customHeight="1">
      <c r="A183" s="50" t="s">
        <v>1635</v>
      </c>
      <c r="B183" s="19" t="s">
        <v>1636</v>
      </c>
      <c r="C183" s="16">
        <v>50</v>
      </c>
      <c r="D183" s="84">
        <v>50</v>
      </c>
      <c r="E183" t="str">
        <f>VLOOKUP($D183,'ESTRUCTURA P&amp;B - LP'!$A$1:$F$31,5,0)</f>
        <v>BETSY CASTRO</v>
      </c>
      <c r="F183" t="str">
        <f>VLOOKUP($D183,'ESTRUCTURA P&amp;B - LP'!$A$1:$F$31,6,0)</f>
        <v>MILAGROS FERNANDEZ</v>
      </c>
      <c r="G183" t="s">
        <v>47</v>
      </c>
      <c r="H183" t="str">
        <f>VLOOKUP(Tabla3[[#This Row],[NUEVA RUTA]],Tabla1[#All],2,0)</f>
        <v>CAPITAL</v>
      </c>
      <c r="I183" t="str">
        <f>VLOOKUP($A183,Clientes!$A$1:$C$1999,3,0)</f>
        <v>DIST AVILA SAD</v>
      </c>
      <c r="J183" s="16">
        <v>50</v>
      </c>
      <c r="K183" s="16" t="str">
        <f>VLOOKUP($J183,'ESTRUCTURA P&amp;B - LP'!$A$1:$F$40,5,0)</f>
        <v>BETSY CASTRO</v>
      </c>
      <c r="L183" s="16" t="str">
        <f>IFERROR(VLOOKUP($J183,'[2]POTENCIAL X ZONA'!$B$4:$G$21,6,0),0)</f>
        <v>B</v>
      </c>
      <c r="M183" s="16" t="str">
        <f>IFERROR(VLOOKUP($A183,'Convenio Clientes'!$D:$F,3,0),"SN CNV")</f>
        <v>20</v>
      </c>
      <c r="N183" s="60" t="s">
        <v>2227</v>
      </c>
      <c r="O183" s="16">
        <v>15</v>
      </c>
      <c r="P183" t="s">
        <v>163</v>
      </c>
      <c r="Q183" t="s">
        <v>2228</v>
      </c>
      <c r="R183" t="str">
        <f>VLOOKUP($N183,Tabla2[#All],3,0)</f>
        <v>DISTRIBUIDOR</v>
      </c>
      <c r="S183" t="s">
        <v>2527</v>
      </c>
      <c r="T183" t="s">
        <v>2528</v>
      </c>
      <c r="U183" t="s">
        <v>1587</v>
      </c>
    </row>
    <row r="184" spans="1:21" ht="15" customHeight="1">
      <c r="A184" s="50" t="s">
        <v>392</v>
      </c>
      <c r="B184" s="19" t="s">
        <v>393</v>
      </c>
      <c r="C184" s="16">
        <v>50</v>
      </c>
      <c r="D184" s="84">
        <v>50</v>
      </c>
      <c r="E184" t="str">
        <f>VLOOKUP($D184,'ESTRUCTURA P&amp;B - LP'!$A$1:$F$31,5,0)</f>
        <v>BETSY CASTRO</v>
      </c>
      <c r="F184" t="str">
        <f>VLOOKUP($D184,'ESTRUCTURA P&amp;B - LP'!$A$1:$F$31,6,0)</f>
        <v>MILAGROS FERNANDEZ</v>
      </c>
      <c r="G184" t="s">
        <v>55</v>
      </c>
      <c r="H184" t="str">
        <f>VLOOKUP(Tabla3[[#This Row],[NUEVA RUTA]],Tabla1[#All],2,0)</f>
        <v>CAPITAL</v>
      </c>
      <c r="I184" t="str">
        <f>VLOOKUP($A184,Clientes!$A$1:$C$1999,3,0)</f>
        <v>DIST BELHER 100</v>
      </c>
      <c r="J184" s="16">
        <v>50</v>
      </c>
      <c r="K184" s="16" t="str">
        <f>VLOOKUP($J184,'ESTRUCTURA P&amp;B - LP'!$A$1:$F$40,5,0)</f>
        <v>BETSY CASTRO</v>
      </c>
      <c r="L184" s="16" t="str">
        <f>IFERROR(VLOOKUP($J184,'[2]POTENCIAL X ZONA'!$B$4:$G$21,6,0),0)</f>
        <v>B</v>
      </c>
      <c r="M184" s="60" t="str">
        <f>IFERROR(VLOOKUP($A184,'Convenio Clientes'!$D:$F,3,0),"SN CNV")</f>
        <v>20</v>
      </c>
      <c r="N184" s="16" t="s">
        <v>2227</v>
      </c>
      <c r="O184" s="16">
        <v>21</v>
      </c>
      <c r="P184" s="253" t="s">
        <v>163</v>
      </c>
      <c r="Q184" s="253" t="s">
        <v>2228</v>
      </c>
      <c r="R184" t="str">
        <f>VLOOKUP($N184,Tabla2[#All],3,0)</f>
        <v>DISTRIBUIDOR</v>
      </c>
      <c r="S184" t="s">
        <v>2529</v>
      </c>
      <c r="T184" t="s">
        <v>2530</v>
      </c>
      <c r="U184" t="s">
        <v>1587</v>
      </c>
    </row>
    <row r="185" spans="1:21" ht="15" customHeight="1">
      <c r="A185" s="50" t="s">
        <v>394</v>
      </c>
      <c r="B185" s="19" t="s">
        <v>395</v>
      </c>
      <c r="C185" s="16">
        <v>51</v>
      </c>
      <c r="D185" s="84">
        <v>51</v>
      </c>
      <c r="E185" t="str">
        <f>VLOOKUP($D185,'ESTRUCTURA P&amp;B - LP'!$A$1:$F$31,5,0)</f>
        <v>DIANA DELGADO 51</v>
      </c>
      <c r="F185" t="str">
        <f>VLOOKUP($D185,'ESTRUCTURA P&amp;B - LP'!$A$1:$F$31,6,0)</f>
        <v>DIANA DELGADO</v>
      </c>
      <c r="G185" t="s">
        <v>47</v>
      </c>
      <c r="H185" t="str">
        <f>VLOOKUP(Tabla3[[#This Row],[NUEVA RUTA]],Tabla1[#All],2,0)</f>
        <v>ORIENTE NORTE</v>
      </c>
      <c r="I185" t="str">
        <f>VLOOKUP($A185,Clientes!$A$1:$C$1999,3,0)</f>
        <v>DISTR BRICLAST</v>
      </c>
      <c r="J185" s="16">
        <v>0</v>
      </c>
      <c r="K185" s="16" t="str">
        <f>VLOOKUP($J185,'ESTRUCTURA P&amp;B - LP'!$A$1:$F$40,5,0)</f>
        <v>INACTIVO</v>
      </c>
      <c r="L185" s="16">
        <f>IFERROR(VLOOKUP($J185,'[2]POTENCIAL X ZONA'!$B$4:$G$21,6,0),0)</f>
        <v>0</v>
      </c>
      <c r="M185" s="16" t="str">
        <f>IFERROR(VLOOKUP($A185,'Convenio Clientes'!$D:$F,3,0),"SN CNV")</f>
        <v>01</v>
      </c>
      <c r="N185" s="16" t="s">
        <v>2227</v>
      </c>
      <c r="O185" s="16">
        <v>0</v>
      </c>
      <c r="P185" t="s">
        <v>163</v>
      </c>
      <c r="Q185" t="s">
        <v>2228</v>
      </c>
      <c r="R185" t="str">
        <f>VLOOKUP($N185,Tabla2[#All],3,0)</f>
        <v>DISTRIBUIDOR</v>
      </c>
      <c r="S185" t="s">
        <v>2531</v>
      </c>
      <c r="T185">
        <v>0</v>
      </c>
      <c r="U185" t="s">
        <v>6728</v>
      </c>
    </row>
    <row r="186" spans="1:21" ht="15" customHeight="1">
      <c r="A186" s="50" t="s">
        <v>396</v>
      </c>
      <c r="B186" s="19" t="s">
        <v>397</v>
      </c>
      <c r="C186" s="16">
        <v>98</v>
      </c>
      <c r="D186" s="84">
        <v>98</v>
      </c>
      <c r="E186" t="str">
        <f>VLOOKUP($D186,'ESTRUCTURA P&amp;B - LP'!$A$1:$F$31,5,0)</f>
        <v>INACTIVO</v>
      </c>
      <c r="F186" t="str">
        <f>VLOOKUP($D186,'ESTRUCTURA P&amp;B - LP'!$A$1:$F$31,6,0)</f>
        <v>INACTIVO</v>
      </c>
      <c r="G186" t="s">
        <v>47</v>
      </c>
      <c r="H186" t="str">
        <f>VLOOKUP(Tabla3[[#This Row],[NUEVA RUTA]],Tabla1[#All],2,0)</f>
        <v>INACTIVO</v>
      </c>
      <c r="I186" t="str">
        <f>VLOOKUP($A186,Clientes!$A$1:$C$1999,3,0)</f>
        <v>DISTRIBUID C.M.</v>
      </c>
      <c r="J186" s="16">
        <v>0</v>
      </c>
      <c r="K186" s="16" t="str">
        <f>VLOOKUP($J186,'ESTRUCTURA P&amp;B - LP'!$A$1:$F$40,5,0)</f>
        <v>INACTIVO</v>
      </c>
      <c r="L186" s="16">
        <f>IFERROR(VLOOKUP($J186,'[2]POTENCIAL X ZONA'!$B$4:$G$21,6,0),0)</f>
        <v>0</v>
      </c>
      <c r="M186" s="16" t="str">
        <f>IFERROR(VLOOKUP($A186,'Convenio Clientes'!$D:$F,3,0),"SN CNV")</f>
        <v>01</v>
      </c>
      <c r="N186" s="16" t="s">
        <v>2227</v>
      </c>
      <c r="O186" s="16">
        <v>0</v>
      </c>
      <c r="P186" t="s">
        <v>163</v>
      </c>
      <c r="Q186" t="s">
        <v>2228</v>
      </c>
      <c r="R186" t="str">
        <f>VLOOKUP($N186,Tabla2[#All],3,0)</f>
        <v>DISTRIBUIDOR</v>
      </c>
      <c r="S186" t="s">
        <v>2532</v>
      </c>
      <c r="T186" t="s">
        <v>2533</v>
      </c>
      <c r="U186" t="s">
        <v>1587</v>
      </c>
    </row>
    <row r="187" spans="1:21" ht="15" customHeight="1">
      <c r="A187" s="50" t="s">
        <v>398</v>
      </c>
      <c r="B187" s="19" t="s">
        <v>399</v>
      </c>
      <c r="C187" s="16">
        <v>98</v>
      </c>
      <c r="D187" s="84">
        <v>98</v>
      </c>
      <c r="E187" t="str">
        <f>VLOOKUP($D187,'ESTRUCTURA P&amp;B - LP'!$A$1:$F$31,5,0)</f>
        <v>INACTIVO</v>
      </c>
      <c r="F187" t="str">
        <f>VLOOKUP($D187,'ESTRUCTURA P&amp;B - LP'!$A$1:$F$31,6,0)</f>
        <v>INACTIVO</v>
      </c>
      <c r="G187" t="s">
        <v>13</v>
      </c>
      <c r="H187" t="str">
        <f>VLOOKUP(Tabla3[[#This Row],[NUEVA RUTA]],Tabla1[#All],2,0)</f>
        <v>INACTIVO</v>
      </c>
      <c r="I187" t="str">
        <f>VLOOKUP($A187,Clientes!$A$1:$C$1999,3,0)</f>
        <v>DISTRIBUID C.M.</v>
      </c>
      <c r="J187" s="16">
        <v>0</v>
      </c>
      <c r="K187" s="16" t="str">
        <f>VLOOKUP($J187,'ESTRUCTURA P&amp;B - LP'!$A$1:$F$40,5,0)</f>
        <v>INACTIVO</v>
      </c>
      <c r="L187" s="16">
        <f>IFERROR(VLOOKUP($J187,'[2]POTENCIAL X ZONA'!$B$4:$G$21,6,0),0)</f>
        <v>0</v>
      </c>
      <c r="M187" s="16" t="str">
        <f>IFERROR(VLOOKUP($A187,'Convenio Clientes'!$D:$F,3,0),"SN CNV")</f>
        <v>01</v>
      </c>
      <c r="N187" s="16" t="s">
        <v>2227</v>
      </c>
      <c r="O187" s="16">
        <v>0</v>
      </c>
      <c r="P187" t="s">
        <v>163</v>
      </c>
      <c r="Q187" t="s">
        <v>2228</v>
      </c>
      <c r="R187" t="str">
        <f>VLOOKUP($N187,Tabla2[#All],3,0)</f>
        <v>DISTRIBUIDOR</v>
      </c>
      <c r="S187" t="s">
        <v>2534</v>
      </c>
      <c r="T187" t="s">
        <v>2535</v>
      </c>
      <c r="U187" t="s">
        <v>6731</v>
      </c>
    </row>
    <row r="188" spans="1:21" ht="15" customHeight="1">
      <c r="A188" s="50" t="s">
        <v>402</v>
      </c>
      <c r="B188" s="19" t="s">
        <v>403</v>
      </c>
      <c r="C188" s="16">
        <v>50</v>
      </c>
      <c r="D188" s="84">
        <v>99</v>
      </c>
      <c r="E188" t="str">
        <f>VLOOKUP($D188,'ESTRUCTURA P&amp;B - LP'!$A$1:$F$31,5,0)</f>
        <v>E-COMMERCE</v>
      </c>
      <c r="F188" t="str">
        <f>VLOOKUP($D188,'ESTRUCTURA P&amp;B - LP'!$A$1:$F$31,6,0)</f>
        <v>E-COMMERCE</v>
      </c>
      <c r="G188" t="s">
        <v>55</v>
      </c>
      <c r="H188" t="str">
        <f>VLOOKUP(Tabla3[[#This Row],[NUEVA RUTA]],Tabla1[#All],2,0)</f>
        <v>E-COMMERCE</v>
      </c>
      <c r="I188" t="str">
        <f>VLOOKUP($A188,Clientes!$A$1:$C$1999,3,0)</f>
        <v>DIST CEYJO</v>
      </c>
      <c r="J188" s="16">
        <v>99</v>
      </c>
      <c r="K188" s="16" t="str">
        <f>VLOOKUP($J188,'ESTRUCTURA P&amp;B - LP'!$A$1:$F$40,5,0)</f>
        <v>E-COMMERCE</v>
      </c>
      <c r="L188" s="16">
        <f>IFERROR(VLOOKUP($J188,'[2]POTENCIAL X ZONA'!$B$4:$G$21,6,0),0)</f>
        <v>0</v>
      </c>
      <c r="M188" s="16" t="str">
        <f>IFERROR(VLOOKUP($A188,'Convenio Clientes'!$D:$F,3,0),"SN CNV")</f>
        <v>50</v>
      </c>
      <c r="N188" s="16" t="s">
        <v>2227</v>
      </c>
      <c r="O188" s="16">
        <v>0</v>
      </c>
      <c r="P188" t="s">
        <v>2235</v>
      </c>
      <c r="Q188" t="s">
        <v>2240</v>
      </c>
      <c r="R188" t="str">
        <f>VLOOKUP($N188,Tabla2[#All],3,0)</f>
        <v>DISTRIBUIDOR</v>
      </c>
      <c r="S188" t="s">
        <v>2536</v>
      </c>
      <c r="T188" t="s">
        <v>2537</v>
      </c>
      <c r="U188" t="s">
        <v>1587</v>
      </c>
    </row>
    <row r="189" spans="1:21" ht="15" customHeight="1">
      <c r="A189" s="50" t="s">
        <v>1421</v>
      </c>
      <c r="B189" s="19" t="s">
        <v>1422</v>
      </c>
      <c r="C189" s="16">
        <v>54</v>
      </c>
      <c r="D189" s="84">
        <v>54</v>
      </c>
      <c r="E189" t="str">
        <f>VLOOKUP($D189,'ESTRUCTURA P&amp;B - LP'!$A$1:$F$31,5,0)</f>
        <v>EDUWARD MARTÍNEZ</v>
      </c>
      <c r="F189" t="str">
        <f>VLOOKUP($D189,'ESTRUCTURA P&amp;B - LP'!$A$1:$F$31,6,0)</f>
        <v>MILAGROS FERNANDEZ</v>
      </c>
      <c r="G189" t="s">
        <v>47</v>
      </c>
      <c r="H189" t="str">
        <f>VLOOKUP(Tabla3[[#This Row],[NUEVA RUTA]],Tabla1[#All],2,0)</f>
        <v>CAPITAL</v>
      </c>
      <c r="I189" t="str">
        <f>VLOOKUP($A189,Clientes!$A$1:$C$1999,3,0)</f>
        <v>DIST CONFRATELL</v>
      </c>
      <c r="J189" s="16">
        <v>0</v>
      </c>
      <c r="K189" s="16" t="str">
        <f>VLOOKUP($J189,'ESTRUCTURA P&amp;B - LP'!$A$1:$F$40,5,0)</f>
        <v>INACTIVO</v>
      </c>
      <c r="L189" s="16">
        <f>IFERROR(VLOOKUP($J189,'[2]POTENCIAL X ZONA'!$B$4:$G$21,6,0),0)</f>
        <v>0</v>
      </c>
      <c r="M189" s="16" t="str">
        <f>IFERROR(VLOOKUP($A189,'Convenio Clientes'!$D:$F,3,0),"SN CNV")</f>
        <v>01</v>
      </c>
      <c r="N189" s="16" t="s">
        <v>2227</v>
      </c>
      <c r="O189" s="16">
        <v>0</v>
      </c>
      <c r="P189" t="s">
        <v>163</v>
      </c>
      <c r="Q189" t="s">
        <v>2228</v>
      </c>
      <c r="R189" t="str">
        <f>VLOOKUP($N189,Tabla2[#All],3,0)</f>
        <v>DISTRIBUIDOR</v>
      </c>
      <c r="S189" t="s">
        <v>2538</v>
      </c>
      <c r="T189" t="s">
        <v>2539</v>
      </c>
      <c r="U189" t="s">
        <v>6728</v>
      </c>
    </row>
    <row r="190" spans="1:21" ht="15" customHeight="1">
      <c r="A190" s="50" t="s">
        <v>406</v>
      </c>
      <c r="B190" s="19" t="s">
        <v>407</v>
      </c>
      <c r="C190" s="16">
        <v>98</v>
      </c>
      <c r="D190" s="84">
        <v>98</v>
      </c>
      <c r="E190" t="str">
        <f>VLOOKUP($D190,'ESTRUCTURA P&amp;B - LP'!$A$1:$F$31,5,0)</f>
        <v>INACTIVO</v>
      </c>
      <c r="F190" t="str">
        <f>VLOOKUP($D190,'ESTRUCTURA P&amp;B - LP'!$A$1:$F$31,6,0)</f>
        <v>INACTIVO</v>
      </c>
      <c r="G190" t="s">
        <v>44</v>
      </c>
      <c r="H190" t="str">
        <f>VLOOKUP(Tabla3[[#This Row],[NUEVA RUTA]],Tabla1[#All],2,0)</f>
        <v>INACTIVO</v>
      </c>
      <c r="I190" t="str">
        <f>VLOOKUP($A190,Clientes!$A$1:$C$1999,3,0)</f>
        <v>DIST ENERG&amp;ASOC</v>
      </c>
      <c r="J190" s="16">
        <v>0</v>
      </c>
      <c r="K190" s="16" t="str">
        <f>VLOOKUP($J190,'ESTRUCTURA P&amp;B - LP'!$A$1:$F$40,5,0)</f>
        <v>INACTIVO</v>
      </c>
      <c r="L190" s="16">
        <f>IFERROR(VLOOKUP($J190,'[2]POTENCIAL X ZONA'!$B$4:$G$21,6,0),0)</f>
        <v>0</v>
      </c>
      <c r="M190" s="16" t="str">
        <f>IFERROR(VLOOKUP($A190,'Convenio Clientes'!$D:$F,3,0),"SN CNV")</f>
        <v>01</v>
      </c>
      <c r="N190" s="16" t="s">
        <v>2227</v>
      </c>
      <c r="O190" s="16">
        <v>0</v>
      </c>
      <c r="P190" t="s">
        <v>163</v>
      </c>
      <c r="Q190" t="s">
        <v>2228</v>
      </c>
      <c r="R190" t="str">
        <f>VLOOKUP($N190,Tabla2[#All],3,0)</f>
        <v>DISTRIBUIDOR</v>
      </c>
      <c r="S190" t="s">
        <v>2540</v>
      </c>
      <c r="T190" t="s">
        <v>2541</v>
      </c>
      <c r="U190" t="s">
        <v>6733</v>
      </c>
    </row>
    <row r="191" spans="1:21" ht="15" customHeight="1">
      <c r="A191" s="50" t="s">
        <v>408</v>
      </c>
      <c r="B191" s="19" t="s">
        <v>409</v>
      </c>
      <c r="C191" s="16">
        <v>50</v>
      </c>
      <c r="D191" s="84">
        <v>99</v>
      </c>
      <c r="E191" t="str">
        <f>VLOOKUP($D191,'ESTRUCTURA P&amp;B - LP'!$A$1:$F$31,5,0)</f>
        <v>E-COMMERCE</v>
      </c>
      <c r="F191" t="str">
        <f>VLOOKUP($D191,'ESTRUCTURA P&amp;B - LP'!$A$1:$F$31,6,0)</f>
        <v>E-COMMERCE</v>
      </c>
      <c r="G191" t="s">
        <v>55</v>
      </c>
      <c r="H191" t="str">
        <f>VLOOKUP(Tabla3[[#This Row],[NUEVA RUTA]],Tabla1[#All],2,0)</f>
        <v>E-COMMERCE</v>
      </c>
      <c r="I191" t="str">
        <f>VLOOKUP($A191,Clientes!$A$1:$C$1999,3,0)</f>
        <v>DIST ANGELA</v>
      </c>
      <c r="J191" s="16">
        <v>99</v>
      </c>
      <c r="K191" s="16" t="str">
        <f>VLOOKUP($J191,'ESTRUCTURA P&amp;B - LP'!$A$1:$F$40,5,0)</f>
        <v>E-COMMERCE</v>
      </c>
      <c r="L191" s="16">
        <f>IFERROR(VLOOKUP($J191,'[2]POTENCIAL X ZONA'!$B$4:$G$21,6,0),0)</f>
        <v>0</v>
      </c>
      <c r="M191" s="16" t="str">
        <f>IFERROR(VLOOKUP($A191,'Convenio Clientes'!$D:$F,3,0),"SN CNV")</f>
        <v>50</v>
      </c>
      <c r="N191" s="16" t="s">
        <v>2227</v>
      </c>
      <c r="O191" s="16">
        <v>0</v>
      </c>
      <c r="P191" t="s">
        <v>2235</v>
      </c>
      <c r="Q191" t="s">
        <v>2240</v>
      </c>
      <c r="R191" t="str">
        <f>VLOOKUP($N191,Tabla2[#All],3,0)</f>
        <v>DISTRIBUIDOR</v>
      </c>
      <c r="S191" t="s">
        <v>2542</v>
      </c>
      <c r="T191" t="s">
        <v>70</v>
      </c>
      <c r="U191" t="s">
        <v>1587</v>
      </c>
    </row>
    <row r="192" spans="1:21" ht="15" customHeight="1">
      <c r="A192" s="50" t="s">
        <v>1759</v>
      </c>
      <c r="B192" s="19" t="s">
        <v>1760</v>
      </c>
      <c r="C192" s="16">
        <v>60</v>
      </c>
      <c r="D192" s="84">
        <v>60</v>
      </c>
      <c r="E192" t="str">
        <f>VLOOKUP($D192,'ESTRUCTURA P&amp;B - LP'!$A$1:$F$31,5,0)</f>
        <v>JOSEPH PADILLA</v>
      </c>
      <c r="F192" t="str">
        <f>VLOOKUP($D192,'ESTRUCTURA P&amp;B - LP'!$A$1:$F$31,6,0)</f>
        <v>ANDREINA RANGEL</v>
      </c>
      <c r="G192" t="s">
        <v>70</v>
      </c>
      <c r="H192" t="str">
        <f>VLOOKUP(Tabla3[[#This Row],[NUEVA RUTA]],Tabla1[#All],2,0)</f>
        <v>OCCIDENTE</v>
      </c>
      <c r="I192" t="str">
        <f>VLOOKUP($A192,Clientes!$A$1:$C$1999,3,0)</f>
        <v>DIST DELZAM</v>
      </c>
      <c r="J192" s="16">
        <f>+D192</f>
        <v>60</v>
      </c>
      <c r="K192" s="16" t="str">
        <f>VLOOKUP($J192,'ESTRUCTURA P&amp;B - LP'!$A$1:$F$40,5,0)</f>
        <v>JOSEPH PADILLA</v>
      </c>
      <c r="L192" s="16" t="str">
        <f>IFERROR(VLOOKUP($J192,'[2]POTENCIAL X ZONA'!$B$4:$G$21,6,0),0)</f>
        <v>S</v>
      </c>
      <c r="M192" s="16" t="str">
        <f>IFERROR(VLOOKUP($A192,'Convenio Clientes'!$D:$F,3,0),"SN CNV")</f>
        <v>21</v>
      </c>
      <c r="N192" s="60" t="s">
        <v>2227</v>
      </c>
      <c r="O192" s="16">
        <v>15</v>
      </c>
      <c r="P192" t="s">
        <v>163</v>
      </c>
      <c r="Q192" t="s">
        <v>2228</v>
      </c>
      <c r="R192" t="str">
        <f>VLOOKUP($N192,Tabla2[#All],3,0)</f>
        <v>DISTRIBUIDOR</v>
      </c>
      <c r="S192" t="s">
        <v>2543</v>
      </c>
      <c r="T192" t="s">
        <v>2544</v>
      </c>
      <c r="U192" t="s">
        <v>6740</v>
      </c>
    </row>
    <row r="193" spans="1:21" ht="15" customHeight="1">
      <c r="A193" s="50" t="s">
        <v>410</v>
      </c>
      <c r="B193" s="19" t="s">
        <v>411</v>
      </c>
      <c r="C193" s="16">
        <v>60</v>
      </c>
      <c r="D193" s="84">
        <v>60</v>
      </c>
      <c r="E193" t="str">
        <f>VLOOKUP($D193,'ESTRUCTURA P&amp;B - LP'!$A$1:$F$31,5,0)</f>
        <v>JOSEPH PADILLA</v>
      </c>
      <c r="F193" t="str">
        <f>VLOOKUP($D193,'ESTRUCTURA P&amp;B - LP'!$A$1:$F$31,6,0)</f>
        <v>ANDREINA RANGEL</v>
      </c>
      <c r="G193" t="s">
        <v>128</v>
      </c>
      <c r="H193" t="str">
        <f>VLOOKUP(Tabla3[[#This Row],[NUEVA RUTA]],Tabla1[#All],2,0)</f>
        <v>OCCIDENTE</v>
      </c>
      <c r="I193" t="str">
        <f>VLOOKUP($A193,Clientes!$A$1:$C$1999,3,0)</f>
        <v>DIST DESMED</v>
      </c>
      <c r="J193" s="16">
        <v>0</v>
      </c>
      <c r="K193" s="16" t="str">
        <f>VLOOKUP($J193,'ESTRUCTURA P&amp;B - LP'!$A$1:$F$40,5,0)</f>
        <v>INACTIVO</v>
      </c>
      <c r="L193" s="16">
        <f>IFERROR(VLOOKUP($J193,'[2]POTENCIAL X ZONA'!$B$4:$G$21,6,0),0)</f>
        <v>0</v>
      </c>
      <c r="M193" s="16" t="str">
        <f>IFERROR(VLOOKUP($A193,'Convenio Clientes'!$D:$F,3,0),"SN CNV")</f>
        <v>01</v>
      </c>
      <c r="N193" s="16" t="s">
        <v>2227</v>
      </c>
      <c r="O193" s="16">
        <v>0</v>
      </c>
      <c r="P193" t="s">
        <v>163</v>
      </c>
      <c r="Q193" t="s">
        <v>2228</v>
      </c>
      <c r="R193" t="str">
        <f>VLOOKUP($N193,Tabla2[#All],3,0)</f>
        <v>DISTRIBUIDOR</v>
      </c>
      <c r="S193" t="s">
        <v>2545</v>
      </c>
      <c r="T193" t="s">
        <v>2546</v>
      </c>
      <c r="U193" t="s">
        <v>294</v>
      </c>
    </row>
    <row r="194" spans="1:21" ht="15" customHeight="1">
      <c r="A194" s="50" t="s">
        <v>412</v>
      </c>
      <c r="B194" s="19" t="s">
        <v>413</v>
      </c>
      <c r="C194" s="16">
        <v>50</v>
      </c>
      <c r="D194" s="84">
        <v>50</v>
      </c>
      <c r="E194" t="str">
        <f>VLOOKUP($D194,'ESTRUCTURA P&amp;B - LP'!$A$1:$F$31,5,0)</f>
        <v>BETSY CASTRO</v>
      </c>
      <c r="F194" t="str">
        <f>VLOOKUP($D194,'ESTRUCTURA P&amp;B - LP'!$A$1:$F$31,6,0)</f>
        <v>MILAGROS FERNANDEZ</v>
      </c>
      <c r="G194" t="s">
        <v>47</v>
      </c>
      <c r="H194" t="str">
        <f>VLOOKUP(Tabla3[[#This Row],[NUEVA RUTA]],Tabla1[#All],2,0)</f>
        <v>CAPITAL</v>
      </c>
      <c r="I194" t="str">
        <f>VLOOKUP($A194,Clientes!$A$1:$C$1999,3,0)</f>
        <v>DISTRIB DREXA</v>
      </c>
      <c r="J194" s="16">
        <v>50</v>
      </c>
      <c r="K194" s="16" t="str">
        <f>VLOOKUP($J194,'ESTRUCTURA P&amp;B - LP'!$A$1:$F$40,5,0)</f>
        <v>BETSY CASTRO</v>
      </c>
      <c r="L194" s="16" t="str">
        <f>IFERROR(VLOOKUP($J194,'[2]POTENCIAL X ZONA'!$B$4:$G$21,6,0),0)</f>
        <v>B</v>
      </c>
      <c r="M194" s="16" t="str">
        <f>IFERROR(VLOOKUP($A194,'Convenio Clientes'!$D:$F,3,0),"SN CNV")</f>
        <v>21</v>
      </c>
      <c r="N194" s="16" t="s">
        <v>2227</v>
      </c>
      <c r="O194" s="16">
        <v>15</v>
      </c>
      <c r="P194" t="s">
        <v>163</v>
      </c>
      <c r="Q194" t="s">
        <v>2228</v>
      </c>
      <c r="R194" t="str">
        <f>VLOOKUP($N194,Tabla2[#All],3,0)</f>
        <v>DISTRIBUIDOR</v>
      </c>
      <c r="S194" t="s">
        <v>2547</v>
      </c>
      <c r="T194" t="s">
        <v>2548</v>
      </c>
      <c r="U194" t="s">
        <v>1587</v>
      </c>
    </row>
    <row r="195" spans="1:21" ht="15" customHeight="1">
      <c r="A195" s="50" t="s">
        <v>414</v>
      </c>
      <c r="B195" s="19" t="s">
        <v>415</v>
      </c>
      <c r="C195" s="16">
        <v>51</v>
      </c>
      <c r="D195" s="84">
        <v>51</v>
      </c>
      <c r="E195" t="str">
        <f>VLOOKUP($D195,'ESTRUCTURA P&amp;B - LP'!$A$1:$F$31,5,0)</f>
        <v>DIANA DELGADO 51</v>
      </c>
      <c r="F195" t="str">
        <f>VLOOKUP($D195,'ESTRUCTURA P&amp;B - LP'!$A$1:$F$31,6,0)</f>
        <v>DIANA DELGADO</v>
      </c>
      <c r="G195" t="s">
        <v>281</v>
      </c>
      <c r="H195" t="str">
        <f>VLOOKUP(Tabla3[[#This Row],[NUEVA RUTA]],Tabla1[#All],2,0)</f>
        <v>ORIENTE NORTE</v>
      </c>
      <c r="I195" t="str">
        <f>VLOOKUP($A195,Clientes!$A$1:$C$1999,3,0)</f>
        <v>DISTRIB DT 2018</v>
      </c>
      <c r="J195" s="16">
        <v>0</v>
      </c>
      <c r="K195" s="16" t="str">
        <f>VLOOKUP($J195,'ESTRUCTURA P&amp;B - LP'!$A$1:$F$40,5,0)</f>
        <v>INACTIVO</v>
      </c>
      <c r="L195" s="16">
        <f>IFERROR(VLOOKUP($J195,'[2]POTENCIAL X ZONA'!$B$4:$G$21,6,0),0)</f>
        <v>0</v>
      </c>
      <c r="M195" s="16" t="str">
        <f>IFERROR(VLOOKUP($A195,'Convenio Clientes'!$D:$F,3,0),"SN CNV")</f>
        <v>01</v>
      </c>
      <c r="N195" s="16" t="s">
        <v>2227</v>
      </c>
      <c r="O195" s="16">
        <v>0</v>
      </c>
      <c r="P195" t="s">
        <v>163</v>
      </c>
      <c r="Q195" t="s">
        <v>2228</v>
      </c>
      <c r="R195" t="str">
        <f>VLOOKUP($N195,Tabla2[#All],3,0)</f>
        <v>DISTRIBUIDOR</v>
      </c>
      <c r="S195" t="s">
        <v>2549</v>
      </c>
      <c r="T195" t="s">
        <v>2550</v>
      </c>
      <c r="U195" t="s">
        <v>6701</v>
      </c>
    </row>
    <row r="196" spans="1:21" ht="15" customHeight="1">
      <c r="A196" s="52" t="s">
        <v>2157</v>
      </c>
      <c r="B196" s="53" t="s">
        <v>2158</v>
      </c>
      <c r="C196" s="54">
        <v>99</v>
      </c>
      <c r="D196" s="85">
        <v>99</v>
      </c>
      <c r="E196" s="55" t="str">
        <f>VLOOKUP($D196,'ESTRUCTURA P&amp;B - LP'!$A$1:$F$31,5,0)</f>
        <v>E-COMMERCE</v>
      </c>
      <c r="F196" s="55" t="str">
        <f>VLOOKUP($D196,'ESTRUCTURA P&amp;B - LP'!$A$1:$F$31,6,0)</f>
        <v>E-COMMERCE</v>
      </c>
      <c r="G196" t="s">
        <v>47</v>
      </c>
      <c r="H196" t="str">
        <f>VLOOKUP(Tabla3[[#This Row],[NUEVA RUTA]],Tabla1[#All],2,0)</f>
        <v>E-COMMERCE</v>
      </c>
      <c r="I196" t="str">
        <f>VLOOKUP($A196,Clientes!$A$1:$C$1999,3,0)</f>
        <v>DIST BOOM</v>
      </c>
      <c r="J196" s="16">
        <v>99</v>
      </c>
      <c r="K196" s="16" t="str">
        <f>VLOOKUP($J196,'ESTRUCTURA P&amp;B - LP'!$A$1:$F$40,5,0)</f>
        <v>E-COMMERCE</v>
      </c>
      <c r="L196" s="16">
        <f>IFERROR(VLOOKUP($J196,'[2]POTENCIAL X ZONA'!$B$4:$G$21,6,0),0)</f>
        <v>0</v>
      </c>
      <c r="M196" s="16" t="str">
        <f>IFERROR(VLOOKUP($A196,'Convenio Clientes'!$D:$F,3,0),"SN CNV")</f>
        <v>50</v>
      </c>
      <c r="N196" s="60" t="s">
        <v>2469</v>
      </c>
      <c r="O196" s="16">
        <v>0</v>
      </c>
      <c r="P196" t="s">
        <v>2235</v>
      </c>
      <c r="Q196" t="s">
        <v>2236</v>
      </c>
      <c r="R196" t="str">
        <f>VLOOKUP($N196,Tabla2[#All],3,0)</f>
        <v>ATENCION AL CLIENTE</v>
      </c>
      <c r="U196" t="s">
        <v>1587</v>
      </c>
    </row>
    <row r="197" spans="1:21" ht="15" customHeight="1">
      <c r="A197" s="50" t="s">
        <v>1613</v>
      </c>
      <c r="B197" s="19" t="s">
        <v>1614</v>
      </c>
      <c r="C197" s="16">
        <v>50</v>
      </c>
      <c r="D197" s="84">
        <v>50</v>
      </c>
      <c r="E197" t="str">
        <f>VLOOKUP($D197,'ESTRUCTURA P&amp;B - LP'!$A$1:$F$31,5,0)</f>
        <v>BETSY CASTRO</v>
      </c>
      <c r="F197" t="str">
        <f>VLOOKUP($D197,'ESTRUCTURA P&amp;B - LP'!$A$1:$F$31,6,0)</f>
        <v>MILAGROS FERNANDEZ</v>
      </c>
      <c r="G197" t="s">
        <v>47</v>
      </c>
      <c r="H197" t="str">
        <f>VLOOKUP(Tabla3[[#This Row],[NUEVA RUTA]],Tabla1[#All],2,0)</f>
        <v>CAPITAL</v>
      </c>
      <c r="I197" t="str">
        <f>VLOOKUP($A197,Clientes!$A$1:$C$1999,3,0)</f>
        <v>DISTRIB ELOHIM</v>
      </c>
      <c r="J197" s="16">
        <v>50</v>
      </c>
      <c r="K197" s="16" t="str">
        <f>VLOOKUP($J197,'ESTRUCTURA P&amp;B - LP'!$A$1:$F$40,5,0)</f>
        <v>BETSY CASTRO</v>
      </c>
      <c r="L197" s="16" t="str">
        <f>IFERROR(VLOOKUP($J197,'[2]POTENCIAL X ZONA'!$B$4:$G$21,6,0),0)</f>
        <v>B</v>
      </c>
      <c r="M197" s="16" t="str">
        <f>IFERROR(VLOOKUP($A197,'Convenio Clientes'!$D:$F,3,0),"SN CNV")</f>
        <v>20</v>
      </c>
      <c r="N197" s="60" t="s">
        <v>2227</v>
      </c>
      <c r="O197" s="16">
        <v>21</v>
      </c>
      <c r="P197" t="s">
        <v>163</v>
      </c>
      <c r="Q197" t="s">
        <v>2228</v>
      </c>
      <c r="R197" t="str">
        <f>VLOOKUP($N197,Tabla2[#All],3,0)</f>
        <v>DISTRIBUIDOR</v>
      </c>
      <c r="S197" t="s">
        <v>2551</v>
      </c>
      <c r="T197" t="s">
        <v>2552</v>
      </c>
      <c r="U197" t="s">
        <v>255</v>
      </c>
    </row>
    <row r="198" spans="1:21" ht="15" customHeight="1">
      <c r="A198" s="50" t="s">
        <v>416</v>
      </c>
      <c r="B198" s="19" t="s">
        <v>417</v>
      </c>
      <c r="C198" s="16">
        <v>61</v>
      </c>
      <c r="D198" s="84">
        <v>61</v>
      </c>
      <c r="E198" t="str">
        <f>VLOOKUP($D198,'ESTRUCTURA P&amp;B - LP'!$A$1:$F$31,5,0)</f>
        <v>JOSEPH PADILLA 61</v>
      </c>
      <c r="F198" t="str">
        <f>VLOOKUP($D198,'ESTRUCTURA P&amp;B - LP'!$A$1:$F$31,6,0)</f>
        <v>ANDREINA RANGEL</v>
      </c>
      <c r="G198" t="s">
        <v>44</v>
      </c>
      <c r="H198" t="str">
        <f>VLOOKUP(Tabla3[[#This Row],[NUEVA RUTA]],Tabla1[#All],2,0)</f>
        <v>OCCIDENTE</v>
      </c>
      <c r="I198" t="str">
        <f>VLOOKUP($A198,Clientes!$A$1:$C$1999,3,0)</f>
        <v>80 CAMPESINO</v>
      </c>
      <c r="J198" s="16">
        <v>61</v>
      </c>
      <c r="K198" s="16" t="str">
        <f>VLOOKUP($J198,'ESTRUCTURA P&amp;B - LP'!$A$1:$F$40,5,0)</f>
        <v>JOSEPH PADILLA 61</v>
      </c>
      <c r="L198" s="16" t="str">
        <f>IFERROR(VLOOKUP($J198,'[2]POTENCIAL X ZONA'!$B$4:$G$21,6,0),0)</f>
        <v>P</v>
      </c>
      <c r="M198" s="16" t="str">
        <f>IFERROR(VLOOKUP($A198,'Convenio Clientes'!$D:$F,3,0),"SN CNV")</f>
        <v>20</v>
      </c>
      <c r="N198" s="16" t="s">
        <v>2227</v>
      </c>
      <c r="O198" s="16">
        <v>15</v>
      </c>
      <c r="P198" t="s">
        <v>163</v>
      </c>
      <c r="Q198" t="s">
        <v>2228</v>
      </c>
      <c r="R198" t="str">
        <f>VLOOKUP($N198,Tabla2[#All],3,0)</f>
        <v>DISTRIBUIDOR</v>
      </c>
      <c r="S198" t="s">
        <v>2553</v>
      </c>
      <c r="T198" t="s">
        <v>2554</v>
      </c>
      <c r="U198" t="s">
        <v>6741</v>
      </c>
    </row>
    <row r="199" spans="1:21" ht="15" customHeight="1">
      <c r="A199" s="52" t="s">
        <v>2188</v>
      </c>
      <c r="B199" s="53" t="s">
        <v>2189</v>
      </c>
      <c r="C199" s="54">
        <v>62</v>
      </c>
      <c r="D199" s="85">
        <v>61</v>
      </c>
      <c r="E199" s="55" t="str">
        <f>VLOOKUP($D199,'ESTRUCTURA P&amp;B - LP'!$A$1:$F$31,5,0)</f>
        <v>JOSEPH PADILLA 61</v>
      </c>
      <c r="F199" s="55" t="str">
        <f>VLOOKUP($D199,'ESTRUCTURA P&amp;B - LP'!$A$1:$F$31,6,0)</f>
        <v>ANDREINA RANGEL</v>
      </c>
      <c r="G199" t="s">
        <v>1872</v>
      </c>
      <c r="H199" t="str">
        <f>VLOOKUP(Tabla3[[#This Row],[NUEVA RUTA]],Tabla1[#All],2,0)</f>
        <v>OCCIDENTE</v>
      </c>
      <c r="I199" t="str">
        <f>VLOOKUP($A199,Clientes!$A$1:$C$1999,3,0)</f>
        <v>DIST EL LORO</v>
      </c>
      <c r="J199" s="16">
        <v>61</v>
      </c>
      <c r="K199" s="16" t="str">
        <f>VLOOKUP($J199,'ESTRUCTURA P&amp;B - LP'!$A$1:$F$40,5,0)</f>
        <v>JOSEPH PADILLA 61</v>
      </c>
      <c r="L199" s="16" t="str">
        <f>IFERROR(VLOOKUP($J199,'[2]POTENCIAL X ZONA'!$B$4:$G$21,6,0),0)</f>
        <v>P</v>
      </c>
      <c r="M199" s="16" t="str">
        <f>IFERROR(VLOOKUP($A199,'Convenio Clientes'!$D:$F,3,0),"SN CNV")</f>
        <v>20</v>
      </c>
      <c r="N199" s="60" t="s">
        <v>2227</v>
      </c>
      <c r="O199" s="16">
        <v>21</v>
      </c>
      <c r="P199" s="261" t="s">
        <v>163</v>
      </c>
      <c r="Q199" s="262" t="s">
        <v>2228</v>
      </c>
      <c r="R199" t="str">
        <f>VLOOKUP($N199,Tabla2[#All],3,0)</f>
        <v>DISTRIBUIDOR</v>
      </c>
      <c r="U199" t="s">
        <v>6742</v>
      </c>
    </row>
    <row r="200" spans="1:21" ht="15" customHeight="1">
      <c r="A200" s="50" t="s">
        <v>418</v>
      </c>
      <c r="B200" s="19" t="s">
        <v>419</v>
      </c>
      <c r="C200" s="16">
        <v>53</v>
      </c>
      <c r="D200" s="84">
        <v>53</v>
      </c>
      <c r="E200" t="str">
        <f>VLOOKUP($D200,'ESTRUCTURA P&amp;B - LP'!$A$1:$F$31,5,0)</f>
        <v>DUBRASKA PÉREZ 53</v>
      </c>
      <c r="F200" t="str">
        <f>VLOOKUP($D200,'ESTRUCTURA P&amp;B - LP'!$A$1:$F$31,6,0)</f>
        <v>DUBRASKA PÉREZ</v>
      </c>
      <c r="G200" t="s">
        <v>697</v>
      </c>
      <c r="H200" t="str">
        <f>VLOOKUP(Tabla3[[#This Row],[NUEVA RUTA]],Tabla1[#All],2,0)</f>
        <v>ZONA INSULAR</v>
      </c>
      <c r="I200" t="str">
        <f>VLOOKUP($A200,Clientes!$A$1:$C$1999,3,0)</f>
        <v>DIST. EMISAN</v>
      </c>
      <c r="J200" s="16">
        <v>53</v>
      </c>
      <c r="K200" s="16" t="str">
        <f>VLOOKUP($J200,'ESTRUCTURA P&amp;B - LP'!$A$1:$F$40,5,0)</f>
        <v>DUBRASKA PÉREZ 53</v>
      </c>
      <c r="L200" s="16" t="str">
        <f>IFERROR(VLOOKUP($J200,'[2]POTENCIAL X ZONA'!$B$4:$G$21,6,0),0)</f>
        <v>B</v>
      </c>
      <c r="M200" s="16" t="str">
        <f>IFERROR(VLOOKUP($A200,'Convenio Clientes'!$D:$F,3,0),"SN CNV")</f>
        <v>20</v>
      </c>
      <c r="N200" s="16" t="s">
        <v>2227</v>
      </c>
      <c r="O200" s="16">
        <v>30</v>
      </c>
      <c r="P200" s="259" t="s">
        <v>2239</v>
      </c>
      <c r="Q200" t="s">
        <v>2240</v>
      </c>
      <c r="R200" t="str">
        <f>VLOOKUP($N200,Tabla2[#All],3,0)</f>
        <v>DISTRIBUIDOR</v>
      </c>
      <c r="S200" t="s">
        <v>2555</v>
      </c>
      <c r="T200" t="s">
        <v>2556</v>
      </c>
      <c r="U200" t="s">
        <v>420</v>
      </c>
    </row>
    <row r="201" spans="1:21" ht="15" customHeight="1">
      <c r="A201" s="52" t="s">
        <v>2172</v>
      </c>
      <c r="B201" s="53" t="s">
        <v>2173</v>
      </c>
      <c r="C201" s="54">
        <v>51</v>
      </c>
      <c r="D201" s="85">
        <v>51</v>
      </c>
      <c r="E201" s="55" t="str">
        <f>VLOOKUP($D201,'ESTRUCTURA P&amp;B - LP'!$A$1:$F$31,5,0)</f>
        <v>DIANA DELGADO 51</v>
      </c>
      <c r="F201" s="55" t="str">
        <f>VLOOKUP($D201,'ESTRUCTURA P&amp;B - LP'!$A$1:$F$31,6,0)</f>
        <v>DIANA DELGADO</v>
      </c>
      <c r="G201" t="s">
        <v>281</v>
      </c>
      <c r="H201" t="str">
        <f>VLOOKUP(Tabla3[[#This Row],[NUEVA RUTA]],Tabla1[#All],2,0)</f>
        <v>ORIENTE NORTE</v>
      </c>
      <c r="I201" t="str">
        <f>VLOOKUP($A201,Clientes!$A$1:$C$1999,3,0)</f>
        <v>DISTRIB F&amp;S</v>
      </c>
      <c r="J201" s="16">
        <v>51</v>
      </c>
      <c r="K201" s="16" t="str">
        <f>VLOOKUP($J201,'ESTRUCTURA P&amp;B - LP'!$A$1:$F$40,5,0)</f>
        <v>DIANA DELGADO 51</v>
      </c>
      <c r="L201" s="16" t="str">
        <f>IFERROR(VLOOKUP($J201,'[2]POTENCIAL X ZONA'!$B$4:$G$21,6,0),0)</f>
        <v>P</v>
      </c>
      <c r="M201" s="16" t="str">
        <f>IFERROR(VLOOKUP($A201,'Convenio Clientes'!$D:$F,3,0),"SN CNV")</f>
        <v>20</v>
      </c>
      <c r="N201" s="60" t="s">
        <v>2227</v>
      </c>
      <c r="O201" s="16">
        <v>0</v>
      </c>
      <c r="P201" t="s">
        <v>163</v>
      </c>
      <c r="Q201" t="s">
        <v>2228</v>
      </c>
      <c r="R201" t="str">
        <f>VLOOKUP($N201,Tabla2[#All],3,0)</f>
        <v>DISTRIBUIDOR</v>
      </c>
      <c r="U201" t="s">
        <v>6743</v>
      </c>
    </row>
    <row r="202" spans="1:21" ht="15" customHeight="1">
      <c r="A202" s="50" t="s">
        <v>1934</v>
      </c>
      <c r="B202" s="19" t="s">
        <v>1935</v>
      </c>
      <c r="C202" s="16">
        <v>52</v>
      </c>
      <c r="D202" s="84">
        <v>52</v>
      </c>
      <c r="E202" t="str">
        <f>VLOOKUP($D202,'ESTRUCTURA P&amp;B - LP'!$A$1:$F$31,5,0)</f>
        <v>DIANA DELGADO 52</v>
      </c>
      <c r="F202" t="str">
        <f>VLOOKUP($D202,'ESTRUCTURA P&amp;B - LP'!$A$1:$F$31,6,0)</f>
        <v>DIANA DELGADO</v>
      </c>
      <c r="G202" t="s">
        <v>188</v>
      </c>
      <c r="H202" t="str">
        <f>VLOOKUP(Tabla3[[#This Row],[NUEVA RUTA]],Tabla1[#All],2,0)</f>
        <v>ORIENTE SUR</v>
      </c>
      <c r="I202" t="str">
        <f>VLOOKUP($A202,Clientes!$A$1:$C$1999,3,0)</f>
        <v>DISTRIB F&amp;S</v>
      </c>
      <c r="J202" s="16">
        <v>52</v>
      </c>
      <c r="K202" s="16" t="str">
        <f>VLOOKUP($J202,'ESTRUCTURA P&amp;B - LP'!$A$1:$F$40,5,0)</f>
        <v>DIANA DELGADO 52</v>
      </c>
      <c r="L202" s="16" t="str">
        <f>IFERROR(VLOOKUP($J202,'[2]POTENCIAL X ZONA'!$B$4:$G$21,6,0),0)</f>
        <v>S</v>
      </c>
      <c r="M202" s="16" t="str">
        <f>IFERROR(VLOOKUP($A202,'Convenio Clientes'!$D:$F,3,0),"SN CNV")</f>
        <v>20</v>
      </c>
      <c r="N202" s="60" t="s">
        <v>2227</v>
      </c>
      <c r="O202" s="16">
        <v>7</v>
      </c>
      <c r="P202" t="s">
        <v>163</v>
      </c>
      <c r="Q202" s="133" t="s">
        <v>2228</v>
      </c>
      <c r="R202" t="str">
        <f>VLOOKUP($N202,Tabla2[#All],3,0)</f>
        <v>DISTRIBUIDOR</v>
      </c>
      <c r="S202" t="s">
        <v>3567</v>
      </c>
      <c r="T202" t="s">
        <v>3568</v>
      </c>
      <c r="U202" t="s">
        <v>6705</v>
      </c>
    </row>
    <row r="203" spans="1:21" ht="15" customHeight="1">
      <c r="A203" s="50" t="s">
        <v>2103</v>
      </c>
      <c r="B203" s="19" t="s">
        <v>2104</v>
      </c>
      <c r="C203" s="16">
        <v>23</v>
      </c>
      <c r="D203" s="84">
        <v>23</v>
      </c>
      <c r="E203" t="str">
        <f>VLOOKUP($D203,'ESTRUCTURA P&amp;B - LP'!$A$1:$F$31,5,0)</f>
        <v>MARTHA VILORIA</v>
      </c>
      <c r="F203" t="str">
        <f>VLOOKUP($D203,'ESTRUCTURA P&amp;B - LP'!$A$1:$F$31,6,0)</f>
        <v>DUBRASKA PÉREZ</v>
      </c>
      <c r="G203" t="s">
        <v>215</v>
      </c>
      <c r="H203" t="str">
        <f>VLOOKUP(Tabla3[[#This Row],[NUEVA RUTA]],Tabla1[#All],2,0)</f>
        <v>CENTRO-OCCIDENTE</v>
      </c>
      <c r="I203" t="str">
        <f>VLOOKUP($A203,Clientes!$A$1:$C$1999,3,0)</f>
        <v>DISTR FABUTODO</v>
      </c>
      <c r="J203" s="16">
        <v>23</v>
      </c>
      <c r="K203" s="16" t="str">
        <f>VLOOKUP($J203,'ESTRUCTURA P&amp;B - LP'!$A$1:$F$40,5,0)</f>
        <v>MARTHA VILORIA</v>
      </c>
      <c r="L203" s="16" t="str">
        <f>IFERROR(VLOOKUP($J203,'[2]POTENCIAL X ZONA'!$B$4:$G$21,6,0),0)</f>
        <v>S</v>
      </c>
      <c r="M203" s="16" t="str">
        <f>IFERROR(VLOOKUP($A203,'Convenio Clientes'!$D:$F,3,0),"SN CNV")</f>
        <v>21</v>
      </c>
      <c r="N203" s="60" t="s">
        <v>2227</v>
      </c>
      <c r="O203" s="16">
        <v>0</v>
      </c>
      <c r="P203" s="259" t="s">
        <v>2239</v>
      </c>
      <c r="Q203" t="s">
        <v>2240</v>
      </c>
      <c r="R203" t="str">
        <f>VLOOKUP($N203,Tabla2[#All],3,0)</f>
        <v>DISTRIBUIDOR</v>
      </c>
      <c r="U203" t="s">
        <v>210</v>
      </c>
    </row>
    <row r="204" spans="1:21" ht="15" customHeight="1">
      <c r="A204" s="50" t="s">
        <v>421</v>
      </c>
      <c r="B204" s="19" t="s">
        <v>422</v>
      </c>
      <c r="C204" s="16">
        <v>23</v>
      </c>
      <c r="D204" s="84">
        <v>23</v>
      </c>
      <c r="E204" t="str">
        <f>VLOOKUP($D204,'ESTRUCTURA P&amp;B - LP'!$A$1:$F$31,5,0)</f>
        <v>MARTHA VILORIA</v>
      </c>
      <c r="F204" t="str">
        <f>VLOOKUP($D204,'ESTRUCTURA P&amp;B - LP'!$A$1:$F$31,6,0)</f>
        <v>DUBRASKA PÉREZ</v>
      </c>
      <c r="G204" t="s">
        <v>215</v>
      </c>
      <c r="H204" t="str">
        <f>VLOOKUP(Tabla3[[#This Row],[NUEVA RUTA]],Tabla1[#All],2,0)</f>
        <v>CENTRO-OCCIDENTE</v>
      </c>
      <c r="I204" t="str">
        <f>VLOOKUP($A204,Clientes!$A$1:$C$1999,3,0)</f>
        <v>DIST FACECA</v>
      </c>
      <c r="J204" s="16">
        <v>23</v>
      </c>
      <c r="K204" s="16" t="str">
        <f>VLOOKUP($J204,'ESTRUCTURA P&amp;B - LP'!$A$1:$F$40,5,0)</f>
        <v>MARTHA VILORIA</v>
      </c>
      <c r="L204" s="16" t="str">
        <f>IFERROR(VLOOKUP($J204,'[2]POTENCIAL X ZONA'!$B$4:$G$21,6,0),0)</f>
        <v>S</v>
      </c>
      <c r="M204" s="16" t="str">
        <f>IFERROR(VLOOKUP($A204,'Convenio Clientes'!$D:$F,3,0),"SN CNV")</f>
        <v>20</v>
      </c>
      <c r="N204" s="16" t="s">
        <v>2227</v>
      </c>
      <c r="O204" s="16">
        <v>15</v>
      </c>
      <c r="P204" s="259" t="s">
        <v>2239</v>
      </c>
      <c r="Q204" t="s">
        <v>2240</v>
      </c>
      <c r="R204" t="str">
        <f>VLOOKUP($N204,Tabla2[#All],3,0)</f>
        <v>DISTRIBUIDOR</v>
      </c>
      <c r="S204" t="s">
        <v>2557</v>
      </c>
      <c r="T204" t="s">
        <v>2558</v>
      </c>
      <c r="U204" t="s">
        <v>210</v>
      </c>
    </row>
    <row r="205" spans="1:21" ht="15" customHeight="1">
      <c r="A205" s="50" t="s">
        <v>423</v>
      </c>
      <c r="B205" s="19" t="s">
        <v>424</v>
      </c>
      <c r="C205" s="16">
        <v>51</v>
      </c>
      <c r="D205" s="84">
        <v>51</v>
      </c>
      <c r="E205" t="str">
        <f>VLOOKUP($D205,'ESTRUCTURA P&amp;B - LP'!$A$1:$F$31,5,0)</f>
        <v>DIANA DELGADO 51</v>
      </c>
      <c r="F205" t="str">
        <f>VLOOKUP($D205,'ESTRUCTURA P&amp;B - LP'!$A$1:$F$31,6,0)</f>
        <v>DIANA DELGADO</v>
      </c>
      <c r="G205" t="s">
        <v>281</v>
      </c>
      <c r="H205" t="str">
        <f>VLOOKUP(Tabla3[[#This Row],[NUEVA RUTA]],Tabla1[#All],2,0)</f>
        <v>ORIENTE NORTE</v>
      </c>
      <c r="I205" t="str">
        <f>VLOOKUP($A205,Clientes!$A$1:$C$1999,3,0)</f>
        <v>DISTRIB FALFER</v>
      </c>
      <c r="J205" s="16">
        <v>51</v>
      </c>
      <c r="K205" s="16" t="str">
        <f>VLOOKUP($J205,'ESTRUCTURA P&amp;B - LP'!$A$1:$F$40,5,0)</f>
        <v>DIANA DELGADO 51</v>
      </c>
      <c r="L205" s="16" t="str">
        <f>IFERROR(VLOOKUP($J205,'[2]POTENCIAL X ZONA'!$B$4:$G$21,6,0),0)</f>
        <v>P</v>
      </c>
      <c r="M205" s="60" t="str">
        <f>IFERROR(VLOOKUP($A205,'Convenio Clientes'!$D:$F,3,0),"SN CNV")</f>
        <v>20</v>
      </c>
      <c r="N205" s="16" t="s">
        <v>2227</v>
      </c>
      <c r="O205" s="16">
        <v>15</v>
      </c>
      <c r="P205" t="s">
        <v>163</v>
      </c>
      <c r="Q205" t="s">
        <v>2228</v>
      </c>
      <c r="R205" t="str">
        <f>VLOOKUP($N205,Tabla2[#All],3,0)</f>
        <v>DISTRIBUIDOR</v>
      </c>
      <c r="S205" t="s">
        <v>2559</v>
      </c>
      <c r="T205" t="s">
        <v>2560</v>
      </c>
      <c r="U205" t="s">
        <v>6721</v>
      </c>
    </row>
    <row r="206" spans="1:21" ht="15" customHeight="1">
      <c r="A206" s="50" t="s">
        <v>425</v>
      </c>
      <c r="B206" s="19" t="s">
        <v>426</v>
      </c>
      <c r="C206" s="16">
        <v>98</v>
      </c>
      <c r="D206" s="84">
        <v>98</v>
      </c>
      <c r="E206" t="str">
        <f>VLOOKUP($D206,'ESTRUCTURA P&amp;B - LP'!$A$1:$F$31,5,0)</f>
        <v>INACTIVO</v>
      </c>
      <c r="F206" t="str">
        <f>VLOOKUP($D206,'ESTRUCTURA P&amp;B - LP'!$A$1:$F$31,6,0)</f>
        <v>INACTIVO</v>
      </c>
      <c r="G206" t="s">
        <v>188</v>
      </c>
      <c r="H206" t="str">
        <f>VLOOKUP(Tabla3[[#This Row],[NUEVA RUTA]],Tabla1[#All],2,0)</f>
        <v>INACTIVO</v>
      </c>
      <c r="I206" t="str">
        <f>VLOOKUP($A206,Clientes!$A$1:$C$1999,3,0)</f>
        <v>DIST FOTOGR SUR</v>
      </c>
      <c r="J206" s="16">
        <v>0</v>
      </c>
      <c r="K206" s="16" t="str">
        <f>VLOOKUP($J206,'ESTRUCTURA P&amp;B - LP'!$A$1:$F$40,5,0)</f>
        <v>INACTIVO</v>
      </c>
      <c r="L206" s="16">
        <f>IFERROR(VLOOKUP($J206,'[2]POTENCIAL X ZONA'!$B$4:$G$21,6,0),0)</f>
        <v>0</v>
      </c>
      <c r="M206" s="16" t="str">
        <f>IFERROR(VLOOKUP($A206,'Convenio Clientes'!$D:$F,3,0),"SN CNV")</f>
        <v>01</v>
      </c>
      <c r="N206" s="16" t="s">
        <v>2227</v>
      </c>
      <c r="O206" s="16">
        <v>0</v>
      </c>
      <c r="P206" t="s">
        <v>163</v>
      </c>
      <c r="Q206" t="s">
        <v>2228</v>
      </c>
      <c r="R206" t="str">
        <f>VLOOKUP($N206,Tabla2[#All],3,0)</f>
        <v>DISTRIBUIDOR</v>
      </c>
      <c r="S206" t="s">
        <v>2561</v>
      </c>
      <c r="T206" t="s">
        <v>2562</v>
      </c>
      <c r="U206" t="s">
        <v>6711</v>
      </c>
    </row>
    <row r="207" spans="1:21" ht="15" customHeight="1">
      <c r="A207" s="50" t="s">
        <v>1546</v>
      </c>
      <c r="B207" s="19" t="s">
        <v>1547</v>
      </c>
      <c r="C207" s="16">
        <v>60</v>
      </c>
      <c r="D207" s="84">
        <v>60</v>
      </c>
      <c r="E207" t="str">
        <f>VLOOKUP($D207,'ESTRUCTURA P&amp;B - LP'!$A$1:$F$31,5,0)</f>
        <v>JOSEPH PADILLA</v>
      </c>
      <c r="F207" t="str">
        <f>VLOOKUP($D207,'ESTRUCTURA P&amp;B - LP'!$A$1:$F$31,6,0)</f>
        <v>ANDREINA RANGEL</v>
      </c>
      <c r="G207" t="s">
        <v>70</v>
      </c>
      <c r="H207" t="str">
        <f>VLOOKUP(Tabla3[[#This Row],[NUEVA RUTA]],Tabla1[#All],2,0)</f>
        <v>OCCIDENTE</v>
      </c>
      <c r="I207" t="str">
        <f>VLOOKUP($A207,Clientes!$A$1:$C$1999,3,0)</f>
        <v>DIST GARCIA MAR</v>
      </c>
      <c r="J207" s="16">
        <v>60</v>
      </c>
      <c r="K207" s="16" t="str">
        <f>VLOOKUP($J207,'ESTRUCTURA P&amp;B - LP'!$A$1:$F$40,5,0)</f>
        <v>JOSEPH PADILLA</v>
      </c>
      <c r="L207" s="16" t="str">
        <f>IFERROR(VLOOKUP($J207,'[2]POTENCIAL X ZONA'!$B$4:$G$21,6,0),0)</f>
        <v>S</v>
      </c>
      <c r="M207" s="16" t="str">
        <f>IFERROR(VLOOKUP($A207,'Convenio Clientes'!$D:$F,3,0),"SN CNV")</f>
        <v>20</v>
      </c>
      <c r="N207" s="16" t="s">
        <v>2227</v>
      </c>
      <c r="O207" s="16">
        <v>0</v>
      </c>
      <c r="P207" t="s">
        <v>163</v>
      </c>
      <c r="Q207" t="s">
        <v>2228</v>
      </c>
      <c r="R207" t="str">
        <f>VLOOKUP($N207,Tabla2[#All],3,0)</f>
        <v>DISTRIBUIDOR</v>
      </c>
      <c r="S207" t="s">
        <v>2563</v>
      </c>
      <c r="T207" t="s">
        <v>2564</v>
      </c>
      <c r="U207" t="s">
        <v>6744</v>
      </c>
    </row>
    <row r="208" spans="1:21" ht="15" customHeight="1">
      <c r="A208" s="50" t="s">
        <v>1689</v>
      </c>
      <c r="B208" s="19" t="s">
        <v>1690</v>
      </c>
      <c r="C208" s="16">
        <v>20</v>
      </c>
      <c r="D208" s="84">
        <v>20</v>
      </c>
      <c r="E208" t="str">
        <f>VLOOKUP($D208,'ESTRUCTURA P&amp;B - LP'!$A$1:$F$31,5,0)</f>
        <v>JUAN LEÓN 20</v>
      </c>
      <c r="F208" t="str">
        <f>VLOOKUP($D208,'ESTRUCTURA P&amp;B - LP'!$A$1:$F$31,6,0)</f>
        <v>DUBRASKA PÉREZ</v>
      </c>
      <c r="G208" t="s">
        <v>102</v>
      </c>
      <c r="H208" t="str">
        <f>VLOOKUP(Tabla3[[#This Row],[NUEVA RUTA]],Tabla1[#All],2,0)</f>
        <v>CENTRO-OCCIDENTE</v>
      </c>
      <c r="I208" t="str">
        <f>VLOOKUP($A208,Clientes!$A$1:$C$1999,3,0)</f>
        <v>DIST G CANAIMA</v>
      </c>
      <c r="J208" s="16">
        <v>20</v>
      </c>
      <c r="K208" s="16" t="str">
        <f>VLOOKUP($J208,'ESTRUCTURA P&amp;B - LP'!$A$1:$F$40,5,0)</f>
        <v>JUAN LEÓN 20</v>
      </c>
      <c r="L208" s="16" t="str">
        <f>IFERROR(VLOOKUP($J208,'[2]POTENCIAL X ZONA'!$B$4:$G$21,6,0),0)</f>
        <v>P</v>
      </c>
      <c r="M208" s="60" t="str">
        <f>IFERROR(VLOOKUP($A208,'Convenio Clientes'!$D:$F,3,0),"SN CNV")</f>
        <v>21</v>
      </c>
      <c r="N208" s="60" t="s">
        <v>2227</v>
      </c>
      <c r="O208" s="16">
        <v>7</v>
      </c>
      <c r="P208" s="259" t="s">
        <v>2235</v>
      </c>
      <c r="Q208" t="s">
        <v>2240</v>
      </c>
      <c r="R208" t="str">
        <f>VLOOKUP($N208,Tabla2[#All],3,0)</f>
        <v>DISTRIBUIDOR</v>
      </c>
      <c r="S208" t="s">
        <v>2565</v>
      </c>
      <c r="T208" t="s">
        <v>2566</v>
      </c>
      <c r="U208" t="s">
        <v>51</v>
      </c>
    </row>
    <row r="209" spans="1:21" ht="15" customHeight="1">
      <c r="A209" s="50" t="s">
        <v>1409</v>
      </c>
      <c r="B209" s="19" t="s">
        <v>1410</v>
      </c>
      <c r="C209" s="16">
        <v>50</v>
      </c>
      <c r="D209" s="84">
        <v>99</v>
      </c>
      <c r="E209" t="str">
        <f>VLOOKUP($D209,'ESTRUCTURA P&amp;B - LP'!$A$1:$F$31,5,0)</f>
        <v>E-COMMERCE</v>
      </c>
      <c r="F209" t="str">
        <f>VLOOKUP($D209,'ESTRUCTURA P&amp;B - LP'!$A$1:$F$31,6,0)</f>
        <v>E-COMMERCE</v>
      </c>
      <c r="G209" t="s">
        <v>55</v>
      </c>
      <c r="H209" t="str">
        <f>VLOOKUP(Tabla3[[#This Row],[NUEVA RUTA]],Tabla1[#All],2,0)</f>
        <v>E-COMMERCE</v>
      </c>
      <c r="I209" t="str">
        <f>VLOOKUP($A209,Clientes!$A$1:$C$1999,3,0)</f>
        <v>DIST HORNO RIO</v>
      </c>
      <c r="J209" s="16">
        <v>99</v>
      </c>
      <c r="K209" s="16" t="str">
        <f>VLOOKUP($J209,'ESTRUCTURA P&amp;B - LP'!$A$1:$F$40,5,0)</f>
        <v>E-COMMERCE</v>
      </c>
      <c r="L209" s="16">
        <f>IFERROR(VLOOKUP($J209,'[2]POTENCIAL X ZONA'!$B$4:$G$21,6,0),0)</f>
        <v>0</v>
      </c>
      <c r="M209" s="60" t="str">
        <f>IFERROR(VLOOKUP($A209,'Convenio Clientes'!$D:$F,3,0),"SN CNV")</f>
        <v>50</v>
      </c>
      <c r="N209" s="16" t="s">
        <v>2227</v>
      </c>
      <c r="O209" s="16">
        <v>0</v>
      </c>
      <c r="P209" t="s">
        <v>2235</v>
      </c>
      <c r="Q209" t="s">
        <v>2236</v>
      </c>
      <c r="R209" t="str">
        <f>VLOOKUP($N209,Tabla2[#All],3,0)</f>
        <v>DISTRIBUIDOR</v>
      </c>
      <c r="S209" t="s">
        <v>2567</v>
      </c>
      <c r="T209" t="s">
        <v>2568</v>
      </c>
      <c r="U209" t="s">
        <v>1587</v>
      </c>
    </row>
    <row r="210" spans="1:21" ht="15" customHeight="1">
      <c r="A210" s="50" t="s">
        <v>2006</v>
      </c>
      <c r="B210" s="19" t="s">
        <v>2007</v>
      </c>
      <c r="C210" s="16">
        <v>99</v>
      </c>
      <c r="D210" s="84">
        <v>99</v>
      </c>
      <c r="E210" t="str">
        <f>VLOOKUP($D210,'ESTRUCTURA P&amp;B - LP'!$A$1:$F$31,5,0)</f>
        <v>E-COMMERCE</v>
      </c>
      <c r="F210" t="str">
        <f>VLOOKUP($D210,'ESTRUCTURA P&amp;B - LP'!$A$1:$F$31,6,0)</f>
        <v>E-COMMERCE</v>
      </c>
      <c r="G210" t="s">
        <v>55</v>
      </c>
      <c r="H210" t="str">
        <f>VLOOKUP(Tabla3[[#This Row],[NUEVA RUTA]],Tabla1[#All],2,0)</f>
        <v>E-COMMERCE</v>
      </c>
      <c r="I210" t="str">
        <f>VLOOKUP($A210,Clientes!$A$1:$C$1999,3,0)</f>
        <v>DISTRIB JF 2050</v>
      </c>
      <c r="J210" s="16">
        <v>99</v>
      </c>
      <c r="K210" s="16" t="str">
        <f>VLOOKUP($J210,'ESTRUCTURA P&amp;B - LP'!$A$1:$F$40,5,0)</f>
        <v>E-COMMERCE</v>
      </c>
      <c r="L210" s="16">
        <f>IFERROR(VLOOKUP($J210,'[2]POTENCIAL X ZONA'!$B$4:$G$21,6,0),0)</f>
        <v>0</v>
      </c>
      <c r="M210" s="16" t="str">
        <f>IFERROR(VLOOKUP($A210,'Convenio Clientes'!$D:$F,3,0),"SN CNV")</f>
        <v>50</v>
      </c>
      <c r="N210" s="60" t="s">
        <v>2469</v>
      </c>
      <c r="O210" s="16">
        <v>0</v>
      </c>
      <c r="P210" t="s">
        <v>2235</v>
      </c>
      <c r="Q210" t="s">
        <v>2236</v>
      </c>
      <c r="R210" t="str">
        <f>VLOOKUP($N210,Tabla2[#All],3,0)</f>
        <v>ATENCION AL CLIENTE</v>
      </c>
      <c r="S210">
        <v>0</v>
      </c>
      <c r="T210">
        <v>0</v>
      </c>
      <c r="U210" t="s">
        <v>1587</v>
      </c>
    </row>
    <row r="211" spans="1:21" ht="15" customHeight="1">
      <c r="A211" s="50" t="s">
        <v>1671</v>
      </c>
      <c r="B211" s="19" t="s">
        <v>1672</v>
      </c>
      <c r="C211" s="16">
        <v>51</v>
      </c>
      <c r="D211" s="84">
        <v>53</v>
      </c>
      <c r="E211" t="str">
        <f>VLOOKUP($D211,'ESTRUCTURA P&amp;B - LP'!$A$1:$F$31,5,0)</f>
        <v>DUBRASKA PÉREZ 53</v>
      </c>
      <c r="F211" t="str">
        <f>VLOOKUP($D211,'ESTRUCTURA P&amp;B - LP'!$A$1:$F$31,6,0)</f>
        <v>DUBRASKA PÉREZ</v>
      </c>
      <c r="G211" t="s">
        <v>697</v>
      </c>
      <c r="H211" t="str">
        <f>VLOOKUP(Tabla3[[#This Row],[NUEVA RUTA]],Tabla1[#All],2,0)</f>
        <v>ZONA INSULAR</v>
      </c>
      <c r="I211" t="str">
        <f>VLOOKUP($A211,Clientes!$A$1:$C$1999,3,0)</f>
        <v>DISTRIBUIDOR JM</v>
      </c>
      <c r="J211" s="16">
        <v>53</v>
      </c>
      <c r="K211" s="16" t="str">
        <f>VLOOKUP($J211,'ESTRUCTURA P&amp;B - LP'!$A$1:$F$40,5,0)</f>
        <v>DUBRASKA PÉREZ 53</v>
      </c>
      <c r="L211" s="16" t="str">
        <f>IFERROR(VLOOKUP($J211,'[2]POTENCIAL X ZONA'!$B$4:$G$21,6,0),0)</f>
        <v>B</v>
      </c>
      <c r="M211" s="16" t="str">
        <f>IFERROR(VLOOKUP($A211,'Convenio Clientes'!$D:$F,3,0),"SN CNV")</f>
        <v>20</v>
      </c>
      <c r="N211" s="60" t="s">
        <v>2227</v>
      </c>
      <c r="O211" s="16">
        <v>0</v>
      </c>
      <c r="P211" t="s">
        <v>163</v>
      </c>
      <c r="Q211" t="s">
        <v>2228</v>
      </c>
      <c r="R211" t="str">
        <f>VLOOKUP($N211,Tabla2[#All],3,0)</f>
        <v>DISTRIBUIDOR</v>
      </c>
      <c r="S211" t="s">
        <v>2569</v>
      </c>
      <c r="T211" t="s">
        <v>2570</v>
      </c>
      <c r="U211" t="s">
        <v>420</v>
      </c>
    </row>
    <row r="212" spans="1:21" ht="15" customHeight="1">
      <c r="A212" s="50" t="s">
        <v>427</v>
      </c>
      <c r="B212" s="19" t="s">
        <v>428</v>
      </c>
      <c r="C212" s="16">
        <v>51</v>
      </c>
      <c r="D212" s="84">
        <v>51</v>
      </c>
      <c r="E212" t="str">
        <f>VLOOKUP($D212,'ESTRUCTURA P&amp;B - LP'!$A$1:$F$31,5,0)</f>
        <v>DIANA DELGADO 51</v>
      </c>
      <c r="F212" t="str">
        <f>VLOOKUP($D212,'ESTRUCTURA P&amp;B - LP'!$A$1:$F$31,6,0)</f>
        <v>DIANA DELGADO</v>
      </c>
      <c r="G212" t="s">
        <v>219</v>
      </c>
      <c r="H212" t="str">
        <f>VLOOKUP(Tabla3[[#This Row],[NUEVA RUTA]],Tabla1[#All],2,0)</f>
        <v>ORIENTE NORTE</v>
      </c>
      <c r="I212" t="str">
        <f>VLOOKUP($A212,Clientes!$A$1:$C$1999,3,0)</f>
        <v>DISTRIBUIDOR JM</v>
      </c>
      <c r="J212" s="16">
        <v>51</v>
      </c>
      <c r="K212" s="16" t="str">
        <f>VLOOKUP($J212,'ESTRUCTURA P&amp;B - LP'!$A$1:$F$40,5,0)</f>
        <v>DIANA DELGADO 51</v>
      </c>
      <c r="L212" s="16" t="str">
        <f>IFERROR(VLOOKUP($J212,'[2]POTENCIAL X ZONA'!$B$4:$G$21,6,0),0)</f>
        <v>P</v>
      </c>
      <c r="M212" s="16" t="str">
        <f>IFERROR(VLOOKUP($A212,'Convenio Clientes'!$D:$F,3,0),"SN CNV")</f>
        <v>20</v>
      </c>
      <c r="N212" s="16" t="s">
        <v>2227</v>
      </c>
      <c r="O212" s="16">
        <v>0</v>
      </c>
      <c r="P212" t="s">
        <v>163</v>
      </c>
      <c r="Q212" t="s">
        <v>2228</v>
      </c>
      <c r="R212" t="str">
        <f>VLOOKUP($N212,Tabla2[#All],3,0)</f>
        <v>DISTRIBUIDOR</v>
      </c>
      <c r="S212" t="s">
        <v>2571</v>
      </c>
      <c r="T212" t="s">
        <v>2572</v>
      </c>
      <c r="U212" t="s">
        <v>429</v>
      </c>
    </row>
    <row r="213" spans="1:21" ht="15" customHeight="1">
      <c r="A213" s="50" t="s">
        <v>1510</v>
      </c>
      <c r="B213" s="19" t="s">
        <v>1511</v>
      </c>
      <c r="C213" s="16">
        <v>60</v>
      </c>
      <c r="D213" s="84">
        <v>60</v>
      </c>
      <c r="E213" t="str">
        <f>VLOOKUP($D213,'ESTRUCTURA P&amp;B - LP'!$A$1:$F$31,5,0)</f>
        <v>JOSEPH PADILLA</v>
      </c>
      <c r="F213" t="str">
        <f>VLOOKUP($D213,'ESTRUCTURA P&amp;B - LP'!$A$1:$F$31,6,0)</f>
        <v>ANDREINA RANGEL</v>
      </c>
      <c r="G213" t="s">
        <v>70</v>
      </c>
      <c r="H213" t="str">
        <f>VLOOKUP(Tabla3[[#This Row],[NUEVA RUTA]],Tabla1[#All],2,0)</f>
        <v>OCCIDENTE</v>
      </c>
      <c r="I213" t="str">
        <f>VLOOKUP($A213,Clientes!$A$1:$C$1999,3,0)</f>
        <v>DIST L INTEGRAL</v>
      </c>
      <c r="J213" s="16">
        <v>0</v>
      </c>
      <c r="K213" s="16" t="str">
        <f>VLOOKUP($J213,'ESTRUCTURA P&amp;B - LP'!$A$1:$F$40,5,0)</f>
        <v>INACTIVO</v>
      </c>
      <c r="L213" s="16">
        <f>IFERROR(VLOOKUP($J213,'[2]POTENCIAL X ZONA'!$B$4:$G$21,6,0),0)</f>
        <v>0</v>
      </c>
      <c r="M213" s="16" t="str">
        <f>IFERROR(VLOOKUP($A213,'Convenio Clientes'!$D:$F,3,0),"SN CNV")</f>
        <v>01</v>
      </c>
      <c r="N213" s="16" t="s">
        <v>2227</v>
      </c>
      <c r="O213" s="16">
        <v>0</v>
      </c>
      <c r="P213" t="s">
        <v>163</v>
      </c>
      <c r="Q213" t="s">
        <v>2228</v>
      </c>
      <c r="R213" t="str">
        <f>VLOOKUP($N213,Tabla2[#All],3,0)</f>
        <v>DISTRIBUIDOR</v>
      </c>
      <c r="S213" t="s">
        <v>2573</v>
      </c>
      <c r="T213" t="s">
        <v>2574</v>
      </c>
      <c r="U213" t="s">
        <v>137</v>
      </c>
    </row>
    <row r="214" spans="1:21" ht="15" customHeight="1">
      <c r="A214" s="50" t="s">
        <v>430</v>
      </c>
      <c r="B214" s="19" t="s">
        <v>431</v>
      </c>
      <c r="C214" s="16">
        <v>50</v>
      </c>
      <c r="D214" s="84">
        <v>50</v>
      </c>
      <c r="E214" t="str">
        <f>VLOOKUP($D214,'ESTRUCTURA P&amp;B - LP'!$A$1:$F$31,5,0)</f>
        <v>BETSY CASTRO</v>
      </c>
      <c r="F214" t="str">
        <f>VLOOKUP($D214,'ESTRUCTURA P&amp;B - LP'!$A$1:$F$31,6,0)</f>
        <v>MILAGROS FERNANDEZ</v>
      </c>
      <c r="G214" t="s">
        <v>55</v>
      </c>
      <c r="H214" t="str">
        <f>VLOOKUP(Tabla3[[#This Row],[NUEVA RUTA]],Tabla1[#All],2,0)</f>
        <v>CAPITAL</v>
      </c>
      <c r="I214" t="str">
        <f>VLOOKUP($A214,Clientes!$A$1:$C$1999,3,0)</f>
        <v>DIST SUPER 3000</v>
      </c>
      <c r="J214" s="16">
        <v>50</v>
      </c>
      <c r="K214" s="16" t="str">
        <f>VLOOKUP($J214,'ESTRUCTURA P&amp;B - LP'!$A$1:$F$40,5,0)</f>
        <v>BETSY CASTRO</v>
      </c>
      <c r="L214" s="16" t="str">
        <f>IFERROR(VLOOKUP($J214,'[2]POTENCIAL X ZONA'!$B$4:$G$21,6,0),0)</f>
        <v>B</v>
      </c>
      <c r="M214" s="16" t="str">
        <f>IFERROR(VLOOKUP($A214,'Convenio Clientes'!$D:$F,3,0),"SN CNV")</f>
        <v>21</v>
      </c>
      <c r="N214" s="16" t="s">
        <v>2227</v>
      </c>
      <c r="O214" s="16">
        <v>15</v>
      </c>
      <c r="P214" s="73" t="s">
        <v>163</v>
      </c>
      <c r="Q214" t="s">
        <v>2228</v>
      </c>
      <c r="R214" t="str">
        <f>VLOOKUP($N214,Tabla2[#All],3,0)</f>
        <v>DISTRIBUIDOR</v>
      </c>
      <c r="S214" t="s">
        <v>2575</v>
      </c>
      <c r="T214" t="s">
        <v>2576</v>
      </c>
      <c r="U214" t="s">
        <v>1587</v>
      </c>
    </row>
    <row r="215" spans="1:21" ht="15" customHeight="1">
      <c r="A215" s="50" t="s">
        <v>432</v>
      </c>
      <c r="B215" s="19" t="s">
        <v>433</v>
      </c>
      <c r="C215" s="16">
        <v>60</v>
      </c>
      <c r="D215" s="84">
        <v>60</v>
      </c>
      <c r="E215" t="str">
        <f>VLOOKUP($D215,'ESTRUCTURA P&amp;B - LP'!$A$1:$F$31,5,0)</f>
        <v>JOSEPH PADILLA</v>
      </c>
      <c r="F215" t="str">
        <f>VLOOKUP($D215,'ESTRUCTURA P&amp;B - LP'!$A$1:$F$31,6,0)</f>
        <v>ANDREINA RANGEL</v>
      </c>
      <c r="G215" t="s">
        <v>70</v>
      </c>
      <c r="H215" t="str">
        <f>VLOOKUP(Tabla3[[#This Row],[NUEVA RUTA]],Tabla1[#All],2,0)</f>
        <v>OCCIDENTE</v>
      </c>
      <c r="I215" t="str">
        <f>VLOOKUP($A215,Clientes!$A$1:$C$1999,3,0)</f>
        <v>DIST LUIS&amp;MARIA</v>
      </c>
      <c r="J215" s="16">
        <v>60</v>
      </c>
      <c r="K215" s="16" t="str">
        <f>VLOOKUP($J215,'ESTRUCTURA P&amp;B - LP'!$A$1:$F$40,5,0)</f>
        <v>JOSEPH PADILLA</v>
      </c>
      <c r="L215" s="16" t="str">
        <f>IFERROR(VLOOKUP($J215,'[2]POTENCIAL X ZONA'!$B$4:$G$21,6,0),0)</f>
        <v>S</v>
      </c>
      <c r="M215" s="16" t="str">
        <f>IFERROR(VLOOKUP($A215,'Convenio Clientes'!$D:$F,3,0),"SN CNV")</f>
        <v>20</v>
      </c>
      <c r="N215" s="16" t="s">
        <v>2227</v>
      </c>
      <c r="O215" s="16">
        <v>21</v>
      </c>
      <c r="P215" t="s">
        <v>2239</v>
      </c>
      <c r="Q215" t="s">
        <v>2240</v>
      </c>
      <c r="R215" t="str">
        <f>VLOOKUP($N215,Tabla2[#All],3,0)</f>
        <v>DISTRIBUIDOR</v>
      </c>
      <c r="S215" t="s">
        <v>2577</v>
      </c>
      <c r="T215" t="s">
        <v>2508</v>
      </c>
      <c r="U215" t="s">
        <v>137</v>
      </c>
    </row>
    <row r="216" spans="1:21" ht="15" customHeight="1">
      <c r="A216" s="50" t="s">
        <v>434</v>
      </c>
      <c r="B216" s="19" t="s">
        <v>435</v>
      </c>
      <c r="C216" s="16">
        <v>65</v>
      </c>
      <c r="D216" s="84">
        <v>98</v>
      </c>
      <c r="E216" t="str">
        <f>VLOOKUP($D216,'ESTRUCTURA P&amp;B - LP'!$A$1:$F$31,5,0)</f>
        <v>INACTIVO</v>
      </c>
      <c r="F216" t="str">
        <f>VLOOKUP($D216,'ESTRUCTURA P&amp;B - LP'!$A$1:$F$31,6,0)</f>
        <v>INACTIVO</v>
      </c>
      <c r="G216" t="s">
        <v>31</v>
      </c>
      <c r="H216" t="str">
        <f>VLOOKUP(Tabla3[[#This Row],[NUEVA RUTA]],Tabla1[#All],2,0)</f>
        <v>INACTIVO</v>
      </c>
      <c r="I216" t="str">
        <f>VLOOKUP($A216,Clientes!$A$1:$C$1999,3,0)</f>
        <v>DISTRIB MAAZ</v>
      </c>
      <c r="J216" s="16">
        <v>0</v>
      </c>
      <c r="K216" s="16" t="str">
        <f>VLOOKUP($J216,'ESTRUCTURA P&amp;B - LP'!$A$1:$F$40,5,0)</f>
        <v>INACTIVO</v>
      </c>
      <c r="L216" s="16">
        <f>IFERROR(VLOOKUP($J216,'[2]POTENCIAL X ZONA'!$B$4:$G$21,6,0),0)</f>
        <v>0</v>
      </c>
      <c r="M216" s="16" t="str">
        <f>IFERROR(VLOOKUP($A216,'Convenio Clientes'!$D:$F,3,0),"SN CNV")</f>
        <v>01</v>
      </c>
      <c r="N216" s="16" t="s">
        <v>2227</v>
      </c>
      <c r="O216" s="16">
        <v>0</v>
      </c>
      <c r="P216" t="s">
        <v>163</v>
      </c>
      <c r="Q216" t="s">
        <v>2228</v>
      </c>
      <c r="R216" t="str">
        <f>VLOOKUP($N216,Tabla2[#All],3,0)</f>
        <v>DISTRIBUIDOR</v>
      </c>
      <c r="S216" t="s">
        <v>2578</v>
      </c>
      <c r="T216" t="s">
        <v>2579</v>
      </c>
      <c r="U216" t="s">
        <v>131</v>
      </c>
    </row>
    <row r="217" spans="1:21" ht="15" customHeight="1">
      <c r="A217" s="50" t="s">
        <v>436</v>
      </c>
      <c r="B217" s="19" t="s">
        <v>437</v>
      </c>
      <c r="C217" s="16">
        <v>62</v>
      </c>
      <c r="D217" s="84">
        <v>62</v>
      </c>
      <c r="E217" t="str">
        <f>VLOOKUP($D217,'ESTRUCTURA P&amp;B - LP'!$A$1:$F$31,5,0)</f>
        <v>ANDREINA RANGEL 62</v>
      </c>
      <c r="F217" t="str">
        <f>VLOOKUP($D217,'ESTRUCTURA P&amp;B - LP'!$A$1:$F$31,6,0)</f>
        <v>ANDREINA RANGEL</v>
      </c>
      <c r="G217" t="s">
        <v>31</v>
      </c>
      <c r="H217" t="str">
        <f>VLOOKUP(Tabla3[[#This Row],[NUEVA RUTA]],Tabla1[#All],2,0)</f>
        <v>OCCIDENTE</v>
      </c>
      <c r="I217" t="str">
        <f>VLOOKUP($A217,Clientes!$A$1:$C$1999,3,0)</f>
        <v>DIST MILETO</v>
      </c>
      <c r="J217" s="16">
        <v>0</v>
      </c>
      <c r="K217" s="16" t="str">
        <f>VLOOKUP($J217,'ESTRUCTURA P&amp;B - LP'!$A$1:$F$40,5,0)</f>
        <v>INACTIVO</v>
      </c>
      <c r="L217" s="16">
        <f>IFERROR(VLOOKUP($J217,'[2]POTENCIAL X ZONA'!$B$4:$G$21,6,0),0)</f>
        <v>0</v>
      </c>
      <c r="M217" s="16" t="str">
        <f>IFERROR(VLOOKUP($A217,'Convenio Clientes'!$D:$F,3,0),"SN CNV")</f>
        <v>01</v>
      </c>
      <c r="N217" s="16" t="s">
        <v>2227</v>
      </c>
      <c r="O217" s="16">
        <v>0</v>
      </c>
      <c r="P217" t="s">
        <v>163</v>
      </c>
      <c r="Q217" t="s">
        <v>2228</v>
      </c>
      <c r="R217" t="str">
        <f>VLOOKUP($N217,Tabla2[#All],3,0)</f>
        <v>DISTRIBUIDOR</v>
      </c>
      <c r="S217" t="s">
        <v>2580</v>
      </c>
      <c r="T217" t="s">
        <v>2581</v>
      </c>
      <c r="U217" t="s">
        <v>6745</v>
      </c>
    </row>
    <row r="218" spans="1:21" ht="15" customHeight="1">
      <c r="A218" s="52" t="s">
        <v>6005</v>
      </c>
      <c r="B218" s="57" t="s">
        <v>6006</v>
      </c>
      <c r="C218" s="86">
        <v>99</v>
      </c>
      <c r="D218" s="87">
        <v>99</v>
      </c>
      <c r="E218" s="58" t="str">
        <f>VLOOKUP($D218,'ESTRUCTURA P&amp;B - LP'!$A$1:$F$31,5,0)</f>
        <v>E-COMMERCE</v>
      </c>
      <c r="F218" s="58" t="str">
        <f>VLOOKUP($D218,'ESTRUCTURA P&amp;B - LP'!$A$1:$F$31,6,0)</f>
        <v>E-COMMERCE</v>
      </c>
      <c r="G218" t="s">
        <v>47</v>
      </c>
      <c r="H218" t="str">
        <f>VLOOKUP(Tabla3[[#This Row],[NUEVA RUTA]],Tabla1[#All],2,0)</f>
        <v>E-COMMERCE</v>
      </c>
      <c r="I218" t="str">
        <f>VLOOKUP($A218,Clientes!$A$1:$C$1999,3,0)</f>
        <v>DIST MULTIMEDIC</v>
      </c>
      <c r="J218" s="16">
        <v>99</v>
      </c>
      <c r="K218" s="16" t="str">
        <f>VLOOKUP($J218,'ESTRUCTURA P&amp;B - LP'!$A$1:$F$40,5,0)</f>
        <v>E-COMMERCE</v>
      </c>
      <c r="L218" s="16">
        <f>IFERROR(VLOOKUP($J218,'[2]POTENCIAL X ZONA'!$B$4:$G$21,6,0),0)</f>
        <v>0</v>
      </c>
      <c r="M218" s="16" t="str">
        <f>IFERROR(VLOOKUP($A218,'Convenio Clientes'!$D:$F,3,0),"SN CNV")</f>
        <v>50</v>
      </c>
      <c r="N218" s="16" t="s">
        <v>2469</v>
      </c>
      <c r="O218" s="16">
        <v>0</v>
      </c>
      <c r="P218" t="s">
        <v>2235</v>
      </c>
      <c r="Q218" t="s">
        <v>2236</v>
      </c>
      <c r="R218" t="str">
        <f>VLOOKUP($N218,Tabla2[#All],3,0)</f>
        <v>ATENCION AL CLIENTE</v>
      </c>
      <c r="U218" t="s">
        <v>1587</v>
      </c>
    </row>
    <row r="219" spans="1:21" ht="15" customHeight="1">
      <c r="A219" s="50" t="s">
        <v>438</v>
      </c>
      <c r="B219" s="19" t="s">
        <v>439</v>
      </c>
      <c r="C219" s="16">
        <v>50</v>
      </c>
      <c r="D219" s="84">
        <v>50</v>
      </c>
      <c r="E219" t="str">
        <f>VLOOKUP($D219,'ESTRUCTURA P&amp;B - LP'!$A$1:$F$31,5,0)</f>
        <v>BETSY CASTRO</v>
      </c>
      <c r="F219" t="str">
        <f>VLOOKUP($D219,'ESTRUCTURA P&amp;B - LP'!$A$1:$F$31,6,0)</f>
        <v>MILAGROS FERNANDEZ</v>
      </c>
      <c r="G219" t="s">
        <v>55</v>
      </c>
      <c r="H219" t="str">
        <f>VLOOKUP(Tabla3[[#This Row],[NUEVA RUTA]],Tabla1[#All],2,0)</f>
        <v>CAPITAL</v>
      </c>
      <c r="I219" t="str">
        <f>VLOOKUP($A219,Clientes!$A$1:$C$1999,3,0)</f>
        <v>DIST OBSESSION</v>
      </c>
      <c r="J219" s="16">
        <v>50</v>
      </c>
      <c r="K219" s="16" t="str">
        <f>VLOOKUP($J219,'ESTRUCTURA P&amp;B - LP'!$A$1:$F$40,5,0)</f>
        <v>BETSY CASTRO</v>
      </c>
      <c r="L219" s="16" t="str">
        <f>IFERROR(VLOOKUP($J219,'[2]POTENCIAL X ZONA'!$B$4:$G$21,6,0),0)</f>
        <v>B</v>
      </c>
      <c r="M219" s="60" t="str">
        <f>IFERROR(VLOOKUP($A219,'Convenio Clientes'!$D:$F,3,0),"SN CNV")</f>
        <v>21</v>
      </c>
      <c r="N219" s="60" t="s">
        <v>2350</v>
      </c>
      <c r="O219" s="16">
        <v>10</v>
      </c>
      <c r="P219" t="s">
        <v>163</v>
      </c>
      <c r="Q219" t="s">
        <v>2228</v>
      </c>
      <c r="R219" t="str">
        <f>VLOOKUP($N219,Tabla2[#All],3,0)</f>
        <v>PERFUMERIAS INDEPENDIENTES</v>
      </c>
      <c r="S219" t="s">
        <v>2582</v>
      </c>
      <c r="T219" t="s">
        <v>2583</v>
      </c>
      <c r="U219" t="s">
        <v>1587</v>
      </c>
    </row>
    <row r="220" spans="1:21" ht="15" customHeight="1">
      <c r="A220" s="50" t="s">
        <v>1700</v>
      </c>
      <c r="B220" s="19" t="s">
        <v>1701</v>
      </c>
      <c r="C220" s="16">
        <v>10</v>
      </c>
      <c r="D220" s="84">
        <v>10</v>
      </c>
      <c r="E220" t="str">
        <f>VLOOKUP($D220,'ESTRUCTURA P&amp;B - LP'!$A$1:$F$31,5,0)</f>
        <v>MILAGROS FERNANDEZ 10</v>
      </c>
      <c r="F220" t="str">
        <f>VLOOKUP($D220,'ESTRUCTURA P&amp;B - LP'!$A$1:$F$31,6,0)</f>
        <v>MILAGROS FERNANDEZ</v>
      </c>
      <c r="G220" t="s">
        <v>1758</v>
      </c>
      <c r="H220" t="str">
        <f>VLOOKUP(Tabla3[[#This Row],[NUEVA RUTA]],Tabla1[#All],2,0)</f>
        <v>CAPITAL</v>
      </c>
      <c r="I220" t="str">
        <f>VLOOKUP($A220,Clientes!$A$1:$C$1999,3,0)</f>
        <v>DISTR ONE PRICE</v>
      </c>
      <c r="J220" s="16">
        <f>+D220</f>
        <v>10</v>
      </c>
      <c r="K220" s="16" t="str">
        <f>VLOOKUP($J220,'ESTRUCTURA P&amp;B - LP'!$A$1:$F$40,5,0)</f>
        <v>MILAGROS FERNANDEZ 10</v>
      </c>
      <c r="L220" s="16" t="str">
        <f>IFERROR(VLOOKUP($J220,'[2]POTENCIAL X ZONA'!$B$4:$G$21,6,0),0)</f>
        <v>B</v>
      </c>
      <c r="M220" s="16" t="str">
        <f>IFERROR(VLOOKUP($A220,'Convenio Clientes'!$D:$F,3,0),"SN CNV")</f>
        <v>20</v>
      </c>
      <c r="N220" s="60" t="s">
        <v>2227</v>
      </c>
      <c r="O220" s="16">
        <v>15</v>
      </c>
      <c r="P220" t="s">
        <v>163</v>
      </c>
      <c r="Q220" t="s">
        <v>2228</v>
      </c>
      <c r="R220" t="str">
        <f>VLOOKUP($N220,Tabla2[#All],3,0)</f>
        <v>DISTRIBUIDOR</v>
      </c>
      <c r="S220" t="s">
        <v>2584</v>
      </c>
      <c r="T220" t="s">
        <v>2585</v>
      </c>
      <c r="U220" t="s">
        <v>6736</v>
      </c>
    </row>
    <row r="221" spans="1:21" ht="15" customHeight="1">
      <c r="A221" s="50" t="s">
        <v>440</v>
      </c>
      <c r="B221" s="19" t="s">
        <v>441</v>
      </c>
      <c r="C221" s="16">
        <v>54</v>
      </c>
      <c r="D221" s="84">
        <v>54</v>
      </c>
      <c r="E221" t="str">
        <f>VLOOKUP($D221,'ESTRUCTURA P&amp;B - LP'!$A$1:$F$31,5,0)</f>
        <v>EDUWARD MARTÍNEZ</v>
      </c>
      <c r="F221" t="str">
        <f>VLOOKUP($D221,'ESTRUCTURA P&amp;B - LP'!$A$1:$F$31,6,0)</f>
        <v>MILAGROS FERNANDEZ</v>
      </c>
      <c r="G221" t="s">
        <v>47</v>
      </c>
      <c r="H221" t="str">
        <f>VLOOKUP(Tabla3[[#This Row],[NUEVA RUTA]],Tabla1[#All],2,0)</f>
        <v>CAPITAL</v>
      </c>
      <c r="I221" t="str">
        <f>VLOOKUP($A221,Clientes!$A$1:$C$1999,3,0)</f>
        <v>DIST R.G.L. 97</v>
      </c>
      <c r="J221" s="16">
        <v>0</v>
      </c>
      <c r="K221" s="16" t="str">
        <f>VLOOKUP($J221,'ESTRUCTURA P&amp;B - LP'!$A$1:$F$40,5,0)</f>
        <v>INACTIVO</v>
      </c>
      <c r="L221" s="16">
        <f>IFERROR(VLOOKUP($J221,'[2]POTENCIAL X ZONA'!$B$4:$G$21,6,0),0)</f>
        <v>0</v>
      </c>
      <c r="M221" s="16" t="str">
        <f>IFERROR(VLOOKUP($A221,'Convenio Clientes'!$D:$F,3,0),"SN CNV")</f>
        <v>01</v>
      </c>
      <c r="N221" s="16" t="s">
        <v>2227</v>
      </c>
      <c r="O221" s="16">
        <v>0</v>
      </c>
      <c r="P221" t="s">
        <v>163</v>
      </c>
      <c r="Q221" t="s">
        <v>2228</v>
      </c>
      <c r="R221" t="str">
        <f>VLOOKUP($N221,Tabla2[#All],3,0)</f>
        <v>DISTRIBUIDOR</v>
      </c>
      <c r="S221" t="s">
        <v>2586</v>
      </c>
      <c r="T221" t="s">
        <v>2587</v>
      </c>
      <c r="U221" t="s">
        <v>1587</v>
      </c>
    </row>
    <row r="222" spans="1:21" ht="15" customHeight="1">
      <c r="A222" s="50" t="s">
        <v>1427</v>
      </c>
      <c r="B222" s="19" t="s">
        <v>1428</v>
      </c>
      <c r="C222" s="16">
        <v>12</v>
      </c>
      <c r="D222" s="84">
        <v>12</v>
      </c>
      <c r="E222" t="str">
        <f>VLOOKUP($D222,'ESTRUCTURA P&amp;B - LP'!$A$1:$F$31,5,0)</f>
        <v>JUAN LEÓN 12</v>
      </c>
      <c r="F222" t="str">
        <f>VLOOKUP($D222,'ESTRUCTURA P&amp;B - LP'!$A$1:$F$31,6,0)</f>
        <v>DUBRASKA PÉREZ</v>
      </c>
      <c r="G222" t="s">
        <v>102</v>
      </c>
      <c r="H222" t="str">
        <f>VLOOKUP(Tabla3[[#This Row],[NUEVA RUTA]],Tabla1[#All],2,0)</f>
        <v>CENTRO-OCCIDENTE</v>
      </c>
      <c r="I222" t="str">
        <f>VLOOKUP($A222,Clientes!$A$1:$C$1999,3,0)</f>
        <v>DISTRIB RS 2017</v>
      </c>
      <c r="J222" s="16">
        <f>+D222</f>
        <v>12</v>
      </c>
      <c r="K222" s="16" t="str">
        <f>VLOOKUP($J222,'ESTRUCTURA P&amp;B - LP'!$A$1:$F$40,5,0)</f>
        <v>JUAN LEÓN 12</v>
      </c>
      <c r="L222" s="16" t="str">
        <f>IFERROR(VLOOKUP($J222,'[2]POTENCIAL X ZONA'!$B$4:$G$21,6,0),0)</f>
        <v>P</v>
      </c>
      <c r="M222" s="16" t="str">
        <f>IFERROR(VLOOKUP($A222,'Convenio Clientes'!$D:$F,3,0),"SN CNV")</f>
        <v>01</v>
      </c>
      <c r="N222" s="16" t="s">
        <v>2227</v>
      </c>
      <c r="O222" s="16">
        <v>0</v>
      </c>
      <c r="P222" t="s">
        <v>163</v>
      </c>
      <c r="Q222" t="s">
        <v>2228</v>
      </c>
      <c r="R222" t="str">
        <f>VLOOKUP($N222,Tabla2[#All],3,0)</f>
        <v>DISTRIBUIDOR</v>
      </c>
      <c r="S222" t="s">
        <v>2588</v>
      </c>
      <c r="T222" t="s">
        <v>2589</v>
      </c>
      <c r="U222" t="s">
        <v>51</v>
      </c>
    </row>
    <row r="223" spans="1:21" ht="15" customHeight="1">
      <c r="A223" s="50" t="s">
        <v>1432</v>
      </c>
      <c r="B223" s="19" t="s">
        <v>1433</v>
      </c>
      <c r="C223" s="16">
        <v>51</v>
      </c>
      <c r="D223" s="84">
        <v>51</v>
      </c>
      <c r="E223" t="str">
        <f>VLOOKUP($D223,'ESTRUCTURA P&amp;B - LP'!$A$1:$F$31,5,0)</f>
        <v>DIANA DELGADO 51</v>
      </c>
      <c r="F223" t="str">
        <f>VLOOKUP($D223,'ESTRUCTURA P&amp;B - LP'!$A$1:$F$31,6,0)</f>
        <v>DIANA DELGADO</v>
      </c>
      <c r="G223" t="s">
        <v>281</v>
      </c>
      <c r="H223" t="str">
        <f>VLOOKUP(Tabla3[[#This Row],[NUEVA RUTA]],Tabla1[#All],2,0)</f>
        <v>ORIENTE NORTE</v>
      </c>
      <c r="I223" t="str">
        <f>VLOOKUP($A223,Clientes!$A$1:$C$1999,3,0)</f>
        <v>DIST SAL BAHIA</v>
      </c>
      <c r="J223" s="16">
        <v>0</v>
      </c>
      <c r="K223" s="16" t="str">
        <f>VLOOKUP($J223,'ESTRUCTURA P&amp;B - LP'!$A$1:$F$40,5,0)</f>
        <v>INACTIVO</v>
      </c>
      <c r="L223" s="16">
        <f>IFERROR(VLOOKUP($J223,'[2]POTENCIAL X ZONA'!$B$4:$G$21,6,0),0)</f>
        <v>0</v>
      </c>
      <c r="M223" s="16" t="str">
        <f>IFERROR(VLOOKUP($A223,'Convenio Clientes'!$D:$F,3,0),"SN CNV")</f>
        <v>01</v>
      </c>
      <c r="N223" s="16" t="s">
        <v>2227</v>
      </c>
      <c r="O223" s="16">
        <v>0</v>
      </c>
      <c r="P223" t="s">
        <v>163</v>
      </c>
      <c r="Q223" t="s">
        <v>2228</v>
      </c>
      <c r="R223" t="str">
        <f>VLOOKUP($N223,Tabla2[#All],3,0)</f>
        <v>DISTRIBUIDOR</v>
      </c>
      <c r="S223" t="s">
        <v>2590</v>
      </c>
      <c r="T223" t="s">
        <v>2591</v>
      </c>
      <c r="U223" t="s">
        <v>6721</v>
      </c>
    </row>
    <row r="224" spans="1:21" ht="15" customHeight="1">
      <c r="A224" s="50" t="s">
        <v>442</v>
      </c>
      <c r="B224" s="19" t="s">
        <v>443</v>
      </c>
      <c r="C224" s="16">
        <v>12</v>
      </c>
      <c r="D224" s="84">
        <v>12</v>
      </c>
      <c r="E224" t="str">
        <f>VLOOKUP($D224,'ESTRUCTURA P&amp;B - LP'!$A$1:$F$31,5,0)</f>
        <v>JUAN LEÓN 12</v>
      </c>
      <c r="F224" t="str">
        <f>VLOOKUP($D224,'ESTRUCTURA P&amp;B - LP'!$A$1:$F$31,6,0)</f>
        <v>DUBRASKA PÉREZ</v>
      </c>
      <c r="G224" t="s">
        <v>13</v>
      </c>
      <c r="H224" t="str">
        <f>VLOOKUP(Tabla3[[#This Row],[NUEVA RUTA]],Tabla1[#All],2,0)</f>
        <v>CENTRO-OCCIDENTE</v>
      </c>
      <c r="I224" t="str">
        <f>VLOOKUP($A224,Clientes!$A$1:$C$1999,3,0)</f>
        <v>DIST SAN DIMAS</v>
      </c>
      <c r="J224" s="16">
        <v>12</v>
      </c>
      <c r="K224" s="16" t="str">
        <f>VLOOKUP($J224,'ESTRUCTURA P&amp;B - LP'!$A$1:$F$40,5,0)</f>
        <v>JUAN LEÓN 12</v>
      </c>
      <c r="L224" s="16" t="str">
        <f>IFERROR(VLOOKUP($J224,'[2]POTENCIAL X ZONA'!$B$4:$G$21,6,0),0)</f>
        <v>P</v>
      </c>
      <c r="M224" s="16" t="str">
        <f>IFERROR(VLOOKUP($A224,'Convenio Clientes'!$D:$F,3,0),"SN CNV")</f>
        <v>20</v>
      </c>
      <c r="N224" s="16" t="s">
        <v>2227</v>
      </c>
      <c r="O224" s="16">
        <v>21</v>
      </c>
      <c r="P224" s="259" t="s">
        <v>2239</v>
      </c>
      <c r="Q224" t="s">
        <v>2240</v>
      </c>
      <c r="R224" t="str">
        <f>VLOOKUP($N224,Tabla2[#All],3,0)</f>
        <v>DISTRIBUIDOR</v>
      </c>
      <c r="S224" t="s">
        <v>2592</v>
      </c>
      <c r="T224" t="s">
        <v>2593</v>
      </c>
      <c r="U224" t="s">
        <v>1652</v>
      </c>
    </row>
    <row r="225" spans="1:21" ht="15" customHeight="1">
      <c r="A225" s="50" t="s">
        <v>446</v>
      </c>
      <c r="B225" s="19" t="s">
        <v>447</v>
      </c>
      <c r="C225" s="16">
        <v>62</v>
      </c>
      <c r="D225" s="84">
        <v>62</v>
      </c>
      <c r="E225" t="str">
        <f>VLOOKUP($D225,'ESTRUCTURA P&amp;B - LP'!$A$1:$F$31,5,0)</f>
        <v>ANDREINA RANGEL 62</v>
      </c>
      <c r="F225" t="str">
        <f>VLOOKUP($D225,'ESTRUCTURA P&amp;B - LP'!$A$1:$F$31,6,0)</f>
        <v>ANDREINA RANGEL</v>
      </c>
      <c r="G225" t="s">
        <v>27</v>
      </c>
      <c r="H225" t="str">
        <f>VLOOKUP(Tabla3[[#This Row],[NUEVA RUTA]],Tabla1[#All],2,0)</f>
        <v>OCCIDENTE</v>
      </c>
      <c r="I225" t="str">
        <f>VLOOKUP($A225,Clientes!$A$1:$C$1999,3,0)</f>
        <v>SUPER ECOMAX HR</v>
      </c>
      <c r="J225" s="16">
        <v>62</v>
      </c>
      <c r="K225" s="16" t="str">
        <f>VLOOKUP($J225,'ESTRUCTURA P&amp;B - LP'!$A$1:$F$40,5,0)</f>
        <v>ANDREINA RANGEL 62</v>
      </c>
      <c r="L225" s="16" t="str">
        <f>IFERROR(VLOOKUP($J225,'[2]POTENCIAL X ZONA'!$B$4:$G$21,6,0),0)</f>
        <v>S</v>
      </c>
      <c r="M225" s="60" t="str">
        <f>IFERROR(VLOOKUP($A225,'Convenio Clientes'!$D:$F,3,0),"SN CNV")</f>
        <v>26</v>
      </c>
      <c r="N225" s="16" t="s">
        <v>2227</v>
      </c>
      <c r="O225" s="16">
        <v>15</v>
      </c>
      <c r="P225" t="s">
        <v>2239</v>
      </c>
      <c r="Q225" t="s">
        <v>2240</v>
      </c>
      <c r="R225" t="str">
        <f>VLOOKUP($N225,Tabla2[#All],3,0)</f>
        <v>DISTRIBUIDOR</v>
      </c>
      <c r="S225" t="s">
        <v>2597</v>
      </c>
      <c r="T225" t="s">
        <v>2598</v>
      </c>
      <c r="U225" t="s">
        <v>6746</v>
      </c>
    </row>
    <row r="226" spans="1:21" ht="15" customHeight="1">
      <c r="A226" s="50" t="s">
        <v>448</v>
      </c>
      <c r="B226" s="19" t="s">
        <v>449</v>
      </c>
      <c r="C226" s="16">
        <v>52</v>
      </c>
      <c r="D226" s="84">
        <v>52</v>
      </c>
      <c r="E226" t="str">
        <f>VLOOKUP($D226,'ESTRUCTURA P&amp;B - LP'!$A$1:$F$31,5,0)</f>
        <v>DIANA DELGADO 52</v>
      </c>
      <c r="F226" t="str">
        <f>VLOOKUP($D226,'ESTRUCTURA P&amp;B - LP'!$A$1:$F$31,6,0)</f>
        <v>DIANA DELGADO</v>
      </c>
      <c r="G226" t="s">
        <v>281</v>
      </c>
      <c r="H226" t="str">
        <f>VLOOKUP(Tabla3[[#This Row],[NUEVA RUTA]],Tabla1[#All],2,0)</f>
        <v>ORIENTE SUR</v>
      </c>
      <c r="I226" t="str">
        <f>VLOOKUP($A226,Clientes!$A$1:$C$1999,3,0)</f>
        <v>D SURTIORIENTE</v>
      </c>
      <c r="J226" s="16">
        <v>0</v>
      </c>
      <c r="K226" s="16" t="str">
        <f>VLOOKUP($J226,'ESTRUCTURA P&amp;B - LP'!$A$1:$F$40,5,0)</f>
        <v>INACTIVO</v>
      </c>
      <c r="L226" s="16">
        <f>IFERROR(VLOOKUP($J226,'[2]POTENCIAL X ZONA'!$B$4:$G$21,6,0),0)</f>
        <v>0</v>
      </c>
      <c r="M226" s="16" t="str">
        <f>IFERROR(VLOOKUP($A226,'Convenio Clientes'!$D:$F,3,0),"SN CNV")</f>
        <v>01</v>
      </c>
      <c r="N226" s="16" t="s">
        <v>2227</v>
      </c>
      <c r="O226" s="16">
        <v>0</v>
      </c>
      <c r="P226" t="s">
        <v>163</v>
      </c>
      <c r="Q226" t="s">
        <v>2228</v>
      </c>
      <c r="R226" t="str">
        <f>VLOOKUP($N226,Tabla2[#All],3,0)</f>
        <v>DISTRIBUIDOR</v>
      </c>
      <c r="S226" t="s">
        <v>2599</v>
      </c>
      <c r="T226" t="s">
        <v>2600</v>
      </c>
      <c r="U226" t="s">
        <v>6721</v>
      </c>
    </row>
    <row r="227" spans="1:21" ht="15" customHeight="1">
      <c r="A227" s="50" t="s">
        <v>450</v>
      </c>
      <c r="B227" s="19" t="s">
        <v>451</v>
      </c>
      <c r="C227" s="16">
        <v>95</v>
      </c>
      <c r="D227" s="84">
        <v>50</v>
      </c>
      <c r="E227" t="str">
        <f>VLOOKUP($D227,'ESTRUCTURA P&amp;B - LP'!$A$1:$F$31,5,0)</f>
        <v>BETSY CASTRO</v>
      </c>
      <c r="F227" t="str">
        <f>VLOOKUP($D227,'ESTRUCTURA P&amp;B - LP'!$A$1:$F$31,6,0)</f>
        <v>MILAGROS FERNANDEZ</v>
      </c>
      <c r="G227" t="s">
        <v>47</v>
      </c>
      <c r="H227" t="str">
        <f>VLOOKUP(Tabla3[[#This Row],[NUEVA RUTA]],Tabla1[#All],2,0)</f>
        <v>CAPITAL</v>
      </c>
      <c r="I227" t="str">
        <f>VLOOKUP($A227,Clientes!$A$1:$C$1999,3,0)</f>
        <v>TIENDA TIENDA</v>
      </c>
      <c r="J227" s="16">
        <v>50</v>
      </c>
      <c r="K227" s="16" t="str">
        <f>VLOOKUP($J227,'ESTRUCTURA P&amp;B - LP'!$A$1:$F$40,5,0)</f>
        <v>BETSY CASTRO</v>
      </c>
      <c r="L227" s="16" t="str">
        <f>IFERROR(VLOOKUP($J227,'[2]POTENCIAL X ZONA'!$B$4:$G$21,6,0),0)</f>
        <v>B</v>
      </c>
      <c r="M227" s="16" t="str">
        <f>IFERROR(VLOOKUP($A227,'Convenio Clientes'!$D:$F,3,0),"SN CNV")</f>
        <v>20</v>
      </c>
      <c r="N227" s="16" t="s">
        <v>2227</v>
      </c>
      <c r="O227" s="16">
        <v>7</v>
      </c>
      <c r="P227" t="s">
        <v>163</v>
      </c>
      <c r="Q227" t="s">
        <v>2228</v>
      </c>
      <c r="R227" t="str">
        <f>VLOOKUP($N227,Tabla2[#All],3,0)</f>
        <v>DISTRIBUIDOR</v>
      </c>
      <c r="S227" t="s">
        <v>2601</v>
      </c>
      <c r="T227" t="s">
        <v>2602</v>
      </c>
      <c r="U227" t="s">
        <v>1587</v>
      </c>
    </row>
    <row r="228" spans="1:21" ht="15" customHeight="1">
      <c r="A228" s="50" t="s">
        <v>452</v>
      </c>
      <c r="B228" s="19" t="s">
        <v>453</v>
      </c>
      <c r="C228" s="16">
        <v>20</v>
      </c>
      <c r="D228" s="84">
        <v>20</v>
      </c>
      <c r="E228" t="str">
        <f>VLOOKUP($D228,'ESTRUCTURA P&amp;B - LP'!$A$1:$F$31,5,0)</f>
        <v>JUAN LEÓN 20</v>
      </c>
      <c r="F228" t="str">
        <f>VLOOKUP($D228,'ESTRUCTURA P&amp;B - LP'!$A$1:$F$31,6,0)</f>
        <v>DUBRASKA PÉREZ</v>
      </c>
      <c r="G228" t="s">
        <v>102</v>
      </c>
      <c r="H228" t="str">
        <f>VLOOKUP(Tabla3[[#This Row],[NUEVA RUTA]],Tabla1[#All],2,0)</f>
        <v>CENTRO-OCCIDENTE</v>
      </c>
      <c r="I228" t="str">
        <f>VLOOKUP($A228,Clientes!$A$1:$C$1999,3,0)</f>
        <v>DIST TODO CANAL</v>
      </c>
      <c r="J228" s="16">
        <v>20</v>
      </c>
      <c r="K228" s="16" t="str">
        <f>VLOOKUP($J228,'ESTRUCTURA P&amp;B - LP'!$A$1:$F$40,5,0)</f>
        <v>JUAN LEÓN 20</v>
      </c>
      <c r="L228" s="16" t="str">
        <f>IFERROR(VLOOKUP($J228,'[2]POTENCIAL X ZONA'!$B$4:$G$21,6,0),0)</f>
        <v>P</v>
      </c>
      <c r="M228" s="60" t="str">
        <f>IFERROR(VLOOKUP($A228,'Convenio Clientes'!$D:$F,3,0),"SN CNV")</f>
        <v>26</v>
      </c>
      <c r="N228" s="16" t="s">
        <v>2227</v>
      </c>
      <c r="O228" s="16">
        <v>15</v>
      </c>
      <c r="P228" t="s">
        <v>163</v>
      </c>
      <c r="Q228" t="s">
        <v>2228</v>
      </c>
      <c r="R228" t="str">
        <f>VLOOKUP($N228,Tabla2[#All],3,0)</f>
        <v>DISTRIBUIDOR</v>
      </c>
      <c r="S228" t="s">
        <v>2603</v>
      </c>
      <c r="T228" t="s">
        <v>2604</v>
      </c>
      <c r="U228" t="s">
        <v>51</v>
      </c>
    </row>
    <row r="229" spans="1:21" ht="15" customHeight="1">
      <c r="A229" s="50" t="s">
        <v>1714</v>
      </c>
      <c r="B229" s="19" t="s">
        <v>1715</v>
      </c>
      <c r="C229" s="16">
        <v>52</v>
      </c>
      <c r="D229" s="84">
        <v>52</v>
      </c>
      <c r="E229" t="str">
        <f>VLOOKUP($D229,'ESTRUCTURA P&amp;B - LP'!$A$1:$F$31,5,0)</f>
        <v>DIANA DELGADO 52</v>
      </c>
      <c r="F229" t="str">
        <f>VLOOKUP($D229,'ESTRUCTURA P&amp;B - LP'!$A$1:$F$31,6,0)</f>
        <v>DIANA DELGADO</v>
      </c>
      <c r="G229" t="s">
        <v>188</v>
      </c>
      <c r="H229" t="str">
        <f>VLOOKUP(Tabla3[[#This Row],[NUEVA RUTA]],Tabla1[#All],2,0)</f>
        <v>ORIENTE SUR</v>
      </c>
      <c r="I229" t="str">
        <f>VLOOKUP($A229,Clientes!$A$1:$C$1999,3,0)</f>
        <v>DIST TODOAKI</v>
      </c>
      <c r="J229" s="16">
        <f>+D229</f>
        <v>52</v>
      </c>
      <c r="K229" s="16" t="str">
        <f>VLOOKUP($J229,'ESTRUCTURA P&amp;B - LP'!$A$1:$F$40,5,0)</f>
        <v>DIANA DELGADO 52</v>
      </c>
      <c r="L229" s="16" t="str">
        <f>IFERROR(VLOOKUP($J229,'[2]POTENCIAL X ZONA'!$B$4:$G$21,6,0),0)</f>
        <v>S</v>
      </c>
      <c r="M229" s="16" t="str">
        <f>IFERROR(VLOOKUP($A229,'Convenio Clientes'!$D:$F,3,0),"SN CNV")</f>
        <v>20</v>
      </c>
      <c r="N229" s="60" t="s">
        <v>2227</v>
      </c>
      <c r="O229" s="16">
        <v>7</v>
      </c>
      <c r="P229" t="s">
        <v>163</v>
      </c>
      <c r="Q229" t="s">
        <v>2228</v>
      </c>
      <c r="R229" t="str">
        <f>VLOOKUP($N229,Tabla2[#All],3,0)</f>
        <v>DISTRIBUIDOR</v>
      </c>
      <c r="S229" t="s">
        <v>2605</v>
      </c>
      <c r="T229" t="s">
        <v>2606</v>
      </c>
      <c r="U229" t="s">
        <v>189</v>
      </c>
    </row>
    <row r="230" spans="1:21" ht="15" customHeight="1">
      <c r="A230" s="50" t="s">
        <v>454</v>
      </c>
      <c r="B230" s="19" t="s">
        <v>455</v>
      </c>
      <c r="C230" s="16">
        <v>98</v>
      </c>
      <c r="D230" s="84">
        <v>98</v>
      </c>
      <c r="E230" t="str">
        <f>VLOOKUP($D230,'ESTRUCTURA P&amp;B - LP'!$A$1:$F$31,5,0)</f>
        <v>INACTIVO</v>
      </c>
      <c r="F230" t="str">
        <f>VLOOKUP($D230,'ESTRUCTURA P&amp;B - LP'!$A$1:$F$31,6,0)</f>
        <v>INACTIVO</v>
      </c>
      <c r="G230" t="s">
        <v>102</v>
      </c>
      <c r="H230" t="str">
        <f>VLOOKUP(Tabla3[[#This Row],[NUEVA RUTA]],Tabla1[#All],2,0)</f>
        <v>INACTIVO</v>
      </c>
      <c r="I230" t="str">
        <f>VLOOKUP($A230,Clientes!$A$1:$C$1999,3,0)</f>
        <v>DISTRIB TOTAL 3</v>
      </c>
      <c r="J230" s="16">
        <v>0</v>
      </c>
      <c r="K230" s="16" t="str">
        <f>VLOOKUP($J230,'ESTRUCTURA P&amp;B - LP'!$A$1:$F$40,5,0)</f>
        <v>INACTIVO</v>
      </c>
      <c r="L230" s="16">
        <f>IFERROR(VLOOKUP($J230,'[2]POTENCIAL X ZONA'!$B$4:$G$21,6,0),0)</f>
        <v>0</v>
      </c>
      <c r="M230" s="16" t="str">
        <f>IFERROR(VLOOKUP($A230,'Convenio Clientes'!$D:$F,3,0),"SN CNV")</f>
        <v>21</v>
      </c>
      <c r="N230" s="16" t="s">
        <v>2227</v>
      </c>
      <c r="O230" s="16">
        <v>0</v>
      </c>
      <c r="P230" t="s">
        <v>163</v>
      </c>
      <c r="Q230" t="s">
        <v>2228</v>
      </c>
      <c r="R230" t="str">
        <f>VLOOKUP($N230,Tabla2[#All],3,0)</f>
        <v>DISTRIBUIDOR</v>
      </c>
      <c r="S230" t="s">
        <v>2607</v>
      </c>
      <c r="T230" t="s">
        <v>2608</v>
      </c>
      <c r="U230" t="s">
        <v>456</v>
      </c>
    </row>
    <row r="231" spans="1:21" ht="15" customHeight="1">
      <c r="A231" s="50" t="s">
        <v>457</v>
      </c>
      <c r="B231" s="19" t="s">
        <v>458</v>
      </c>
      <c r="C231" s="16">
        <v>50</v>
      </c>
      <c r="D231" s="84">
        <v>99</v>
      </c>
      <c r="E231" t="str">
        <f>VLOOKUP($D231,'ESTRUCTURA P&amp;B - LP'!$A$1:$F$31,5,0)</f>
        <v>E-COMMERCE</v>
      </c>
      <c r="F231" t="str">
        <f>VLOOKUP($D231,'ESTRUCTURA P&amp;B - LP'!$A$1:$F$31,6,0)</f>
        <v>E-COMMERCE</v>
      </c>
      <c r="G231" t="s">
        <v>47</v>
      </c>
      <c r="H231" t="str">
        <f>VLOOKUP(Tabla3[[#This Row],[NUEVA RUTA]],Tabla1[#All],2,0)</f>
        <v>E-COMMERCE</v>
      </c>
      <c r="I231" t="str">
        <f>VLOOKUP($A231,Clientes!$A$1:$C$1999,3,0)</f>
        <v>DIST URMAR</v>
      </c>
      <c r="J231" s="16">
        <v>99</v>
      </c>
      <c r="K231" s="16" t="str">
        <f>VLOOKUP($J231,'ESTRUCTURA P&amp;B - LP'!$A$1:$F$40,5,0)</f>
        <v>E-COMMERCE</v>
      </c>
      <c r="L231" s="16">
        <f>IFERROR(VLOOKUP($J231,'[2]POTENCIAL X ZONA'!$B$4:$G$21,6,0),0)</f>
        <v>0</v>
      </c>
      <c r="M231" s="60" t="str">
        <f>IFERROR(VLOOKUP($A231,'Convenio Clientes'!$D:$F,3,0),"SN CNV")</f>
        <v>50</v>
      </c>
      <c r="N231" s="16" t="s">
        <v>2227</v>
      </c>
      <c r="O231" s="16">
        <v>0</v>
      </c>
      <c r="P231" t="s">
        <v>2235</v>
      </c>
      <c r="Q231" t="s">
        <v>2236</v>
      </c>
      <c r="R231" t="str">
        <f>VLOOKUP($N231,Tabla2[#All],3,0)</f>
        <v>DISTRIBUIDOR</v>
      </c>
      <c r="S231" t="s">
        <v>2609</v>
      </c>
      <c r="T231" t="s">
        <v>2394</v>
      </c>
      <c r="U231" t="s">
        <v>1587</v>
      </c>
    </row>
    <row r="232" spans="1:21" ht="15" customHeight="1">
      <c r="A232" s="50" t="s">
        <v>1555</v>
      </c>
      <c r="B232" s="19" t="s">
        <v>1556</v>
      </c>
      <c r="C232" s="16">
        <v>20</v>
      </c>
      <c r="D232" s="84">
        <v>20</v>
      </c>
      <c r="E232" t="str">
        <f>VLOOKUP($D232,'ESTRUCTURA P&amp;B - LP'!$A$1:$F$31,5,0)</f>
        <v>JUAN LEÓN 20</v>
      </c>
      <c r="F232" t="str">
        <f>VLOOKUP($D232,'ESTRUCTURA P&amp;B - LP'!$A$1:$F$31,6,0)</f>
        <v>DUBRASKA PÉREZ</v>
      </c>
      <c r="G232" t="s">
        <v>6698</v>
      </c>
      <c r="H232" t="str">
        <f>VLOOKUP(Tabla3[[#This Row],[NUEVA RUTA]],Tabla1[#All],2,0)</f>
        <v>CENTRO-OCCIDENTE</v>
      </c>
      <c r="I232" t="str">
        <f>VLOOKUP($A232,Clientes!$A$1:$C$1999,3,0)</f>
        <v>DISTRIB V&amp;V</v>
      </c>
      <c r="J232" s="16">
        <v>0</v>
      </c>
      <c r="K232" s="16" t="str">
        <f>VLOOKUP($J232,'ESTRUCTURA P&amp;B - LP'!$A$1:$F$40,5,0)</f>
        <v>INACTIVO</v>
      </c>
      <c r="L232" s="16">
        <f>IFERROR(VLOOKUP($J232,'[2]POTENCIAL X ZONA'!$B$4:$G$21,6,0),0)</f>
        <v>0</v>
      </c>
      <c r="M232" s="16" t="str">
        <f>IFERROR(VLOOKUP($A232,'Convenio Clientes'!$D:$F,3,0),"SN CNV")</f>
        <v>01</v>
      </c>
      <c r="N232" s="16" t="s">
        <v>2227</v>
      </c>
      <c r="O232" s="16">
        <v>0</v>
      </c>
      <c r="P232" t="s">
        <v>163</v>
      </c>
      <c r="Q232" t="s">
        <v>2228</v>
      </c>
      <c r="R232" t="str">
        <f>VLOOKUP($N232,Tabla2[#All],3,0)</f>
        <v>DISTRIBUIDOR</v>
      </c>
      <c r="S232" t="s">
        <v>2610</v>
      </c>
      <c r="T232" t="s">
        <v>2611</v>
      </c>
      <c r="U232" t="s">
        <v>6747</v>
      </c>
    </row>
    <row r="233" spans="1:21" ht="15" customHeight="1">
      <c r="A233" s="50" t="s">
        <v>1623</v>
      </c>
      <c r="B233" s="19" t="s">
        <v>1624</v>
      </c>
      <c r="C233" s="16">
        <v>20</v>
      </c>
      <c r="D233" s="84">
        <v>20</v>
      </c>
      <c r="E233" t="str">
        <f>VLOOKUP($D233,'ESTRUCTURA P&amp;B - LP'!$A$1:$F$31,5,0)</f>
        <v>JUAN LEÓN 20</v>
      </c>
      <c r="F233" t="str">
        <f>VLOOKUP($D233,'ESTRUCTURA P&amp;B - LP'!$A$1:$F$31,6,0)</f>
        <v>DUBRASKA PÉREZ</v>
      </c>
      <c r="G233" t="s">
        <v>102</v>
      </c>
      <c r="H233" t="str">
        <f>VLOOKUP(Tabla3[[#This Row],[NUEVA RUTA]],Tabla1[#All],2,0)</f>
        <v>CENTRO-OCCIDENTE</v>
      </c>
      <c r="I233" t="str">
        <f>VLOOKUP($A233,Clientes!$A$1:$C$1999,3,0)</f>
        <v>DIST SAN MIGUEL</v>
      </c>
      <c r="J233" s="16">
        <v>0</v>
      </c>
      <c r="K233" s="16" t="str">
        <f>VLOOKUP($J233,'ESTRUCTURA P&amp;B - LP'!$A$1:$F$40,5,0)</f>
        <v>INACTIVO</v>
      </c>
      <c r="L233" s="16">
        <f>IFERROR(VLOOKUP($J233,'[2]POTENCIAL X ZONA'!$B$4:$G$21,6,0),0)</f>
        <v>0</v>
      </c>
      <c r="M233" s="16" t="str">
        <f>IFERROR(VLOOKUP($A233,'Convenio Clientes'!$D:$F,3,0),"SN CNV")</f>
        <v>01</v>
      </c>
      <c r="N233" s="60" t="s">
        <v>2227</v>
      </c>
      <c r="O233" s="16">
        <v>7</v>
      </c>
      <c r="P233" t="s">
        <v>163</v>
      </c>
      <c r="Q233" t="s">
        <v>2228</v>
      </c>
      <c r="R233" t="str">
        <f>VLOOKUP($N233,Tabla2[#All],3,0)</f>
        <v>DISTRIBUIDOR</v>
      </c>
      <c r="S233" t="s">
        <v>2612</v>
      </c>
      <c r="T233">
        <v>0</v>
      </c>
      <c r="U233" t="s">
        <v>366</v>
      </c>
    </row>
    <row r="234" spans="1:21" ht="15" customHeight="1">
      <c r="A234" s="50" t="s">
        <v>459</v>
      </c>
      <c r="B234" s="19" t="s">
        <v>460</v>
      </c>
      <c r="C234" s="16">
        <v>98</v>
      </c>
      <c r="D234" s="84">
        <v>98</v>
      </c>
      <c r="E234" t="str">
        <f>VLOOKUP($D234,'ESTRUCTURA P&amp;B - LP'!$A$1:$F$31,5,0)</f>
        <v>INACTIVO</v>
      </c>
      <c r="F234" t="str">
        <f>VLOOKUP($D234,'ESTRUCTURA P&amp;B - LP'!$A$1:$F$31,6,0)</f>
        <v>INACTIVO</v>
      </c>
      <c r="G234" t="s">
        <v>55</v>
      </c>
      <c r="H234" t="str">
        <f>VLOOKUP(Tabla3[[#This Row],[NUEVA RUTA]],Tabla1[#All],2,0)</f>
        <v>INACTIVO</v>
      </c>
      <c r="I234" t="str">
        <f>VLOOKUP($A234,Clientes!$A$1:$C$1999,3,0)</f>
        <v>COSMET DULCINEA</v>
      </c>
      <c r="J234" s="16">
        <v>0</v>
      </c>
      <c r="K234" s="16" t="str">
        <f>VLOOKUP($J234,'ESTRUCTURA P&amp;B - LP'!$A$1:$F$40,5,0)</f>
        <v>INACTIVO</v>
      </c>
      <c r="L234" s="16">
        <f>IFERROR(VLOOKUP($J234,'[2]POTENCIAL X ZONA'!$B$4:$G$21,6,0),0)</f>
        <v>0</v>
      </c>
      <c r="M234" s="16" t="str">
        <f>IFERROR(VLOOKUP($A234,'Convenio Clientes'!$D:$F,3,0),"SN CNV")</f>
        <v>01</v>
      </c>
      <c r="N234" s="16" t="s">
        <v>2405</v>
      </c>
      <c r="O234" s="16">
        <v>0</v>
      </c>
      <c r="P234" t="s">
        <v>163</v>
      </c>
      <c r="Q234" t="s">
        <v>2228</v>
      </c>
      <c r="R234" t="str">
        <f>VLOOKUP($N234,Tabla2[#All],3,0)</f>
        <v>CADENAS - PERFUMERIAS</v>
      </c>
      <c r="S234" t="s">
        <v>2613</v>
      </c>
      <c r="T234" t="s">
        <v>2614</v>
      </c>
      <c r="U234" t="s">
        <v>1587</v>
      </c>
    </row>
    <row r="235" spans="1:21" ht="15" customHeight="1">
      <c r="A235" s="50" t="s">
        <v>1876</v>
      </c>
      <c r="B235" s="19" t="s">
        <v>1877</v>
      </c>
      <c r="C235" s="16">
        <v>23</v>
      </c>
      <c r="D235" s="84">
        <v>23</v>
      </c>
      <c r="E235" t="str">
        <f>VLOOKUP($D235,'ESTRUCTURA P&amp;B - LP'!$A$1:$F$31,5,0)</f>
        <v>MARTHA VILORIA</v>
      </c>
      <c r="F235" t="str">
        <f>VLOOKUP($D235,'ESTRUCTURA P&amp;B - LP'!$A$1:$F$31,6,0)</f>
        <v>DUBRASKA PÉREZ</v>
      </c>
      <c r="G235" t="s">
        <v>1578</v>
      </c>
      <c r="H235" t="str">
        <f>VLOOKUP(Tabla3[[#This Row],[NUEVA RUTA]],Tabla1[#All],2,0)</f>
        <v>CENTRO-OCCIDENTE</v>
      </c>
      <c r="I235" t="str">
        <f>VLOOKUP($A235,Clientes!$A$1:$C$1999,3,0)</f>
        <v>DIST YONLUI LL</v>
      </c>
      <c r="J235" s="16">
        <v>23</v>
      </c>
      <c r="K235" s="16" t="str">
        <f>VLOOKUP($J235,'ESTRUCTURA P&amp;B - LP'!$A$1:$F$40,5,0)</f>
        <v>MARTHA VILORIA</v>
      </c>
      <c r="L235" s="16" t="str">
        <f>IFERROR(VLOOKUP($J235,'[2]POTENCIAL X ZONA'!$B$4:$G$21,6,0),0)</f>
        <v>S</v>
      </c>
      <c r="M235" s="60" t="str">
        <f>IFERROR(VLOOKUP($A235,'Convenio Clientes'!$D:$F,3,0),"SN CNV")</f>
        <v>20</v>
      </c>
      <c r="N235" s="60" t="s">
        <v>2227</v>
      </c>
      <c r="O235" s="16">
        <v>15</v>
      </c>
      <c r="P235" t="s">
        <v>163</v>
      </c>
      <c r="Q235" s="133" t="s">
        <v>2228</v>
      </c>
      <c r="R235" t="str">
        <f>VLOOKUP($N235,Tabla2[#All],3,0)</f>
        <v>DISTRIBUIDOR</v>
      </c>
      <c r="S235" t="s">
        <v>3527</v>
      </c>
      <c r="T235" t="s">
        <v>3528</v>
      </c>
      <c r="U235" t="s">
        <v>1114</v>
      </c>
    </row>
    <row r="236" spans="1:21" ht="15" customHeight="1">
      <c r="A236" s="50" t="s">
        <v>1880</v>
      </c>
      <c r="B236" s="19" t="s">
        <v>1881</v>
      </c>
      <c r="C236" s="16">
        <v>23</v>
      </c>
      <c r="D236" s="84">
        <v>23</v>
      </c>
      <c r="E236" t="str">
        <f>VLOOKUP($D236,'ESTRUCTURA P&amp;B - LP'!$A$1:$F$31,5,0)</f>
        <v>MARTHA VILORIA</v>
      </c>
      <c r="F236" t="str">
        <f>VLOOKUP($D236,'ESTRUCTURA P&amp;B - LP'!$A$1:$F$31,6,0)</f>
        <v>DUBRASKA PÉREZ</v>
      </c>
      <c r="G236" t="s">
        <v>1578</v>
      </c>
      <c r="H236" t="str">
        <f>VLOOKUP(Tabla3[[#This Row],[NUEVA RUTA]],Tabla1[#All],2,0)</f>
        <v>CENTRO-OCCIDENTE</v>
      </c>
      <c r="I236" t="str">
        <f>VLOOKUP($A236,Clientes!$A$1:$C$1999,3,0)</f>
        <v>DIST YONLUI</v>
      </c>
      <c r="J236" s="16">
        <v>23</v>
      </c>
      <c r="K236" s="16" t="str">
        <f>VLOOKUP($J236,'ESTRUCTURA P&amp;B - LP'!$A$1:$F$40,5,0)</f>
        <v>MARTHA VILORIA</v>
      </c>
      <c r="L236" s="16" t="str">
        <f>IFERROR(VLOOKUP($J236,'[2]POTENCIAL X ZONA'!$B$4:$G$21,6,0),0)</f>
        <v>S</v>
      </c>
      <c r="M236" s="60" t="str">
        <f>IFERROR(VLOOKUP($A236,'Convenio Clientes'!$D:$F,3,0),"SN CNV")</f>
        <v>20</v>
      </c>
      <c r="N236" s="60" t="s">
        <v>2227</v>
      </c>
      <c r="O236" s="16">
        <v>15</v>
      </c>
      <c r="P236" s="259" t="s">
        <v>2239</v>
      </c>
      <c r="Q236" t="s">
        <v>2240</v>
      </c>
      <c r="R236" t="str">
        <f>VLOOKUP($N236,Tabla2[#All],3,0)</f>
        <v>DISTRIBUIDOR</v>
      </c>
      <c r="S236" t="s">
        <v>3529</v>
      </c>
      <c r="T236" t="s">
        <v>3530</v>
      </c>
      <c r="U236" t="s">
        <v>330</v>
      </c>
    </row>
    <row r="237" spans="1:21" ht="15" customHeight="1">
      <c r="A237" s="50" t="s">
        <v>1447</v>
      </c>
      <c r="B237" s="19" t="s">
        <v>1448</v>
      </c>
      <c r="C237" s="16">
        <v>60</v>
      </c>
      <c r="D237" s="84">
        <v>60</v>
      </c>
      <c r="E237" t="str">
        <f>VLOOKUP($D237,'ESTRUCTURA P&amp;B - LP'!$A$1:$F$31,5,0)</f>
        <v>JOSEPH PADILLA</v>
      </c>
      <c r="F237" t="str">
        <f>VLOOKUP($D237,'ESTRUCTURA P&amp;B - LP'!$A$1:$F$31,6,0)</f>
        <v>ANDREINA RANGEL</v>
      </c>
      <c r="G237" t="s">
        <v>70</v>
      </c>
      <c r="H237" t="str">
        <f>VLOOKUP(Tabla3[[#This Row],[NUEVA RUTA]],Tabla1[#All],2,0)</f>
        <v>OCCIDENTE</v>
      </c>
      <c r="I237" t="str">
        <f>VLOOKUP($A237,Clientes!$A$1:$C$1999,3,0)</f>
        <v>DISTRIMEDICA SA</v>
      </c>
      <c r="J237" s="16">
        <v>0</v>
      </c>
      <c r="K237" s="16" t="str">
        <f>VLOOKUP($J237,'ESTRUCTURA P&amp;B - LP'!$A$1:$F$40,5,0)</f>
        <v>INACTIVO</v>
      </c>
      <c r="L237" s="16">
        <f>IFERROR(VLOOKUP($J237,'[2]POTENCIAL X ZONA'!$B$4:$G$21,6,0),0)</f>
        <v>0</v>
      </c>
      <c r="M237" s="16" t="str">
        <f>IFERROR(VLOOKUP($A237,'Convenio Clientes'!$D:$F,3,0),"SN CNV")</f>
        <v>01</v>
      </c>
      <c r="N237" s="16" t="s">
        <v>2227</v>
      </c>
      <c r="O237" s="16">
        <v>0</v>
      </c>
      <c r="P237" t="s">
        <v>163</v>
      </c>
      <c r="Q237" t="s">
        <v>2228</v>
      </c>
      <c r="R237" t="str">
        <f>VLOOKUP($N237,Tabla2[#All],3,0)</f>
        <v>DISTRIBUIDOR</v>
      </c>
      <c r="S237" t="s">
        <v>2615</v>
      </c>
      <c r="T237" t="s">
        <v>2616</v>
      </c>
      <c r="U237" t="s">
        <v>137</v>
      </c>
    </row>
    <row r="238" spans="1:21" ht="15" customHeight="1">
      <c r="A238" s="50" t="s">
        <v>1957</v>
      </c>
      <c r="B238" s="19" t="s">
        <v>1958</v>
      </c>
      <c r="C238" s="16">
        <v>50</v>
      </c>
      <c r="D238" s="84">
        <v>50</v>
      </c>
      <c r="E238" t="str">
        <f>VLOOKUP($D238,'ESTRUCTURA P&amp;B - LP'!$A$1:$F$31,5,0)</f>
        <v>BETSY CASTRO</v>
      </c>
      <c r="F238" t="str">
        <f>VLOOKUP($D238,'ESTRUCTURA P&amp;B - LP'!$A$1:$F$31,6,0)</f>
        <v>MILAGROS FERNANDEZ</v>
      </c>
      <c r="G238" t="s">
        <v>47</v>
      </c>
      <c r="H238" t="str">
        <f>VLOOKUP(Tabla3[[#This Row],[NUEVA RUTA]],Tabla1[#All],2,0)</f>
        <v>CAPITAL</v>
      </c>
      <c r="I238" t="str">
        <f>VLOOKUP($A238,Clientes!$A$1:$C$1999,3,0)</f>
        <v>DISTRITOTAL 1</v>
      </c>
      <c r="J238" s="16">
        <v>50</v>
      </c>
      <c r="K238" s="16" t="str">
        <f>VLOOKUP($J238,'ESTRUCTURA P&amp;B - LP'!$A$1:$F$40,5,0)</f>
        <v>BETSY CASTRO</v>
      </c>
      <c r="L238" s="16" t="str">
        <f>IFERROR(VLOOKUP($J238,'[2]POTENCIAL X ZONA'!$B$4:$G$21,6,0),0)</f>
        <v>B</v>
      </c>
      <c r="M238" s="16" t="str">
        <f>IFERROR(VLOOKUP($A238,'Convenio Clientes'!$D:$F,3,0),"SN CNV")</f>
        <v>20</v>
      </c>
      <c r="N238" s="60" t="s">
        <v>2227</v>
      </c>
      <c r="O238" s="16">
        <v>21</v>
      </c>
      <c r="P238" s="259" t="s">
        <v>2239</v>
      </c>
      <c r="Q238" t="s">
        <v>2240</v>
      </c>
      <c r="R238" t="str">
        <f>VLOOKUP($N238,Tabla2[#All],3,0)</f>
        <v>DISTRIBUIDOR</v>
      </c>
      <c r="S238" t="s">
        <v>2725</v>
      </c>
      <c r="T238">
        <v>0</v>
      </c>
      <c r="U238" t="s">
        <v>1587</v>
      </c>
    </row>
    <row r="239" spans="1:21" ht="15" customHeight="1">
      <c r="A239" s="50" t="s">
        <v>1921</v>
      </c>
      <c r="B239" s="19" t="s">
        <v>1922</v>
      </c>
      <c r="C239" s="16">
        <v>12</v>
      </c>
      <c r="D239" s="84">
        <v>12</v>
      </c>
      <c r="E239" t="str">
        <f>VLOOKUP($D239,'ESTRUCTURA P&amp;B - LP'!$A$1:$F$31,5,0)</f>
        <v>JUAN LEÓN 12</v>
      </c>
      <c r="F239" t="str">
        <f>VLOOKUP($D239,'ESTRUCTURA P&amp;B - LP'!$A$1:$F$31,6,0)</f>
        <v>DUBRASKA PÉREZ</v>
      </c>
      <c r="G239" t="s">
        <v>13</v>
      </c>
      <c r="H239" t="str">
        <f>VLOOKUP(Tabla3[[#This Row],[NUEVA RUTA]],Tabla1[#All],2,0)</f>
        <v>CENTRO-OCCIDENTE</v>
      </c>
      <c r="I239" t="str">
        <f>VLOOKUP($A239,Clientes!$A$1:$C$1999,3,0)</f>
        <v>DISTUCA, C.A.</v>
      </c>
      <c r="J239" s="16">
        <v>12</v>
      </c>
      <c r="K239" s="16" t="str">
        <f>VLOOKUP($J239,'ESTRUCTURA P&amp;B - LP'!$A$1:$F$40,5,0)</f>
        <v>JUAN LEÓN 12</v>
      </c>
      <c r="L239" s="16" t="str">
        <f>IFERROR(VLOOKUP($J239,'[2]POTENCIAL X ZONA'!$B$4:$G$21,6,0),0)</f>
        <v>P</v>
      </c>
      <c r="M239" s="16" t="str">
        <f>IFERROR(VLOOKUP($A239,'Convenio Clientes'!$D:$F,3,0),"SN CNV")</f>
        <v>21</v>
      </c>
      <c r="N239" s="60" t="s">
        <v>2227</v>
      </c>
      <c r="O239" s="16">
        <v>21</v>
      </c>
      <c r="P239" t="s">
        <v>163</v>
      </c>
      <c r="Q239" t="s">
        <v>2228</v>
      </c>
      <c r="R239" t="str">
        <f>VLOOKUP($N239,Tabla2[#All],3,0)</f>
        <v>DISTRIBUIDOR</v>
      </c>
      <c r="S239" t="s">
        <v>3557</v>
      </c>
      <c r="T239" t="s">
        <v>3558</v>
      </c>
      <c r="U239" t="s">
        <v>6731</v>
      </c>
    </row>
    <row r="240" spans="1:21" ht="15" customHeight="1">
      <c r="A240" s="50" t="s">
        <v>465</v>
      </c>
      <c r="B240" s="19" t="s">
        <v>466</v>
      </c>
      <c r="C240" s="16">
        <v>98</v>
      </c>
      <c r="D240" s="84">
        <v>98</v>
      </c>
      <c r="E240" t="str">
        <f>VLOOKUP($D240,'ESTRUCTURA P&amp;B - LP'!$A$1:$F$31,5,0)</f>
        <v>INACTIVO</v>
      </c>
      <c r="F240" t="str">
        <f>VLOOKUP($D240,'ESTRUCTURA P&amp;B - LP'!$A$1:$F$31,6,0)</f>
        <v>INACTIVO</v>
      </c>
      <c r="G240" t="s">
        <v>47</v>
      </c>
      <c r="H240" t="str">
        <f>VLOOKUP(Tabla3[[#This Row],[NUEVA RUTA]],Tabla1[#All],2,0)</f>
        <v>INACTIVO</v>
      </c>
      <c r="I240" t="str">
        <f>VLOOKUP($A240,Clientes!$A$1:$C$1999,3,0)</f>
        <v>DITEL,C.A.</v>
      </c>
      <c r="J240" s="16">
        <v>0</v>
      </c>
      <c r="K240" s="16" t="str">
        <f>VLOOKUP($J240,'ESTRUCTURA P&amp;B - LP'!$A$1:$F$40,5,0)</f>
        <v>INACTIVO</v>
      </c>
      <c r="L240" s="16">
        <f>IFERROR(VLOOKUP($J240,'[2]POTENCIAL X ZONA'!$B$4:$G$21,6,0),0)</f>
        <v>0</v>
      </c>
      <c r="M240" s="16" t="str">
        <f>IFERROR(VLOOKUP($A240,'Convenio Clientes'!$D:$F,3,0),"SN CNV")</f>
        <v>01</v>
      </c>
      <c r="N240" s="16" t="s">
        <v>2227</v>
      </c>
      <c r="O240" s="16">
        <v>0</v>
      </c>
      <c r="P240" t="s">
        <v>163</v>
      </c>
      <c r="Q240" t="s">
        <v>2228</v>
      </c>
      <c r="R240" t="str">
        <f>VLOOKUP($N240,Tabla2[#All],3,0)</f>
        <v>DISTRIBUIDOR</v>
      </c>
      <c r="S240" t="s">
        <v>2617</v>
      </c>
      <c r="T240" t="s">
        <v>2618</v>
      </c>
      <c r="U240" t="s">
        <v>1587</v>
      </c>
    </row>
    <row r="241" spans="1:21" ht="15" customHeight="1">
      <c r="A241" s="50" t="s">
        <v>469</v>
      </c>
      <c r="B241" s="19" t="s">
        <v>470</v>
      </c>
      <c r="C241" s="16">
        <v>62</v>
      </c>
      <c r="D241" s="84">
        <v>62</v>
      </c>
      <c r="E241" t="str">
        <f>VLOOKUP($D241,'ESTRUCTURA P&amp;B - LP'!$A$1:$F$31,5,0)</f>
        <v>ANDREINA RANGEL 62</v>
      </c>
      <c r="F241" t="str">
        <f>VLOOKUP($D241,'ESTRUCTURA P&amp;B - LP'!$A$1:$F$31,6,0)</f>
        <v>ANDREINA RANGEL</v>
      </c>
      <c r="G241" t="s">
        <v>31</v>
      </c>
      <c r="H241" t="str">
        <f>VLOOKUP(Tabla3[[#This Row],[NUEVA RUTA]],Tabla1[#All],2,0)</f>
        <v>OCCIDENTE</v>
      </c>
      <c r="I241" t="str">
        <f>VLOOKUP($A241,Clientes!$A$1:$C$1999,3,0)</f>
        <v>DOWN THE TRADE</v>
      </c>
      <c r="J241" s="16">
        <v>0</v>
      </c>
      <c r="K241" s="16" t="str">
        <f>VLOOKUP($J241,'ESTRUCTURA P&amp;B - LP'!$A$1:$F$40,5,0)</f>
        <v>INACTIVO</v>
      </c>
      <c r="L241" s="16">
        <f>IFERROR(VLOOKUP($J241,'[2]POTENCIAL X ZONA'!$B$4:$G$21,6,0),0)</f>
        <v>0</v>
      </c>
      <c r="M241" s="16" t="str">
        <f>IFERROR(VLOOKUP($A241,'Convenio Clientes'!$D:$F,3,0),"SN CNV")</f>
        <v>01</v>
      </c>
      <c r="N241" s="16" t="s">
        <v>2227</v>
      </c>
      <c r="O241" s="16">
        <v>0</v>
      </c>
      <c r="P241" t="s">
        <v>163</v>
      </c>
      <c r="Q241" t="s">
        <v>2228</v>
      </c>
      <c r="R241" t="str">
        <f>VLOOKUP($N241,Tabla2[#All],3,0)</f>
        <v>DISTRIBUIDOR</v>
      </c>
      <c r="S241" t="s">
        <v>2619</v>
      </c>
      <c r="T241" t="s">
        <v>2620</v>
      </c>
      <c r="U241" t="s">
        <v>131</v>
      </c>
    </row>
    <row r="242" spans="1:21" ht="15" customHeight="1">
      <c r="A242" s="50" t="s">
        <v>1873</v>
      </c>
      <c r="B242" s="19" t="s">
        <v>1874</v>
      </c>
      <c r="C242" s="16">
        <v>21</v>
      </c>
      <c r="D242" s="84">
        <v>21</v>
      </c>
      <c r="E242" t="str">
        <f>VLOOKUP($D242,'ESTRUCTURA P&amp;B - LP'!$A$1:$F$31,5,0)</f>
        <v>ANDREINA RANGEL 21</v>
      </c>
      <c r="F242" t="str">
        <f>VLOOKUP($D242,'ESTRUCTURA P&amp;B - LP'!$A$1:$F$31,6,0)</f>
        <v>ANDREINA RANGEL</v>
      </c>
      <c r="G242" t="s">
        <v>31</v>
      </c>
      <c r="H242" t="str">
        <f>VLOOKUP(Tabla3[[#This Row],[NUEVA RUTA]],Tabla1[#All],2,0)</f>
        <v>OCCIDENTE</v>
      </c>
      <c r="I242" t="str">
        <f>VLOOKUP($A242,Clientes!$A$1:$C$1999,3,0)</f>
        <v>DROGUERIA 365</v>
      </c>
      <c r="J242" s="16">
        <v>21</v>
      </c>
      <c r="K242" s="16" t="str">
        <f>VLOOKUP($J242,'ESTRUCTURA P&amp;B - LP'!$A$1:$F$40,5,0)</f>
        <v>ANDREINA RANGEL 21</v>
      </c>
      <c r="L242" s="16" t="str">
        <f>IFERROR(VLOOKUP($J242,'[2]POTENCIAL X ZONA'!$B$4:$G$21,6,0),0)</f>
        <v>S</v>
      </c>
      <c r="M242" s="60" t="str">
        <f>IFERROR(VLOOKUP($A242,'Convenio Clientes'!$D:$F,3,0),"SN CNV")</f>
        <v>26</v>
      </c>
      <c r="N242" s="60" t="s">
        <v>2327</v>
      </c>
      <c r="O242" s="16">
        <v>15</v>
      </c>
      <c r="P242" t="s">
        <v>2239</v>
      </c>
      <c r="Q242" t="s">
        <v>2240</v>
      </c>
      <c r="R242" t="str">
        <f>VLOOKUP($N242,Tabla2[#All],3,0)</f>
        <v>DROGUERIAS</v>
      </c>
      <c r="S242" t="s">
        <v>3525</v>
      </c>
      <c r="T242" t="s">
        <v>3526</v>
      </c>
      <c r="U242" t="s">
        <v>131</v>
      </c>
    </row>
    <row r="243" spans="1:21" ht="15" customHeight="1">
      <c r="A243" s="52" t="s">
        <v>2182</v>
      </c>
      <c r="B243" s="53" t="s">
        <v>2183</v>
      </c>
      <c r="C243" s="54">
        <v>21</v>
      </c>
      <c r="D243" s="85">
        <v>21</v>
      </c>
      <c r="E243" s="55" t="str">
        <f>VLOOKUP($D243,'ESTRUCTURA P&amp;B - LP'!$A$1:$F$31,5,0)</f>
        <v>ANDREINA RANGEL 21</v>
      </c>
      <c r="F243" s="55" t="str">
        <f>VLOOKUP($D243,'ESTRUCTURA P&amp;B - LP'!$A$1:$F$31,6,0)</f>
        <v>ANDREINA RANGEL</v>
      </c>
      <c r="G243" t="s">
        <v>31</v>
      </c>
      <c r="H243" t="str">
        <f>VLOOKUP(Tabla3[[#This Row],[NUEVA RUTA]],Tabla1[#All],2,0)</f>
        <v>OCCIDENTE</v>
      </c>
      <c r="I243" t="str">
        <f>VLOOKUP($A243,Clientes!$A$1:$C$1999,3,0)</f>
        <v>DROG ACTIVA</v>
      </c>
      <c r="J243" s="16">
        <v>21</v>
      </c>
      <c r="K243" s="16" t="str">
        <f>VLOOKUP($J243,'ESTRUCTURA P&amp;B - LP'!$A$1:$F$40,5,0)</f>
        <v>ANDREINA RANGEL 21</v>
      </c>
      <c r="L243" s="16" t="str">
        <f>IFERROR(VLOOKUP($J243,'[2]POTENCIAL X ZONA'!$B$4:$G$21,6,0),0)</f>
        <v>S</v>
      </c>
      <c r="M243" s="16" t="str">
        <f>IFERROR(VLOOKUP($A243,'Convenio Clientes'!$D:$F,3,0),"SN CNV")</f>
        <v>26</v>
      </c>
      <c r="N243" s="60" t="s">
        <v>2327</v>
      </c>
      <c r="O243" s="16">
        <v>15</v>
      </c>
      <c r="P243" t="s">
        <v>2239</v>
      </c>
      <c r="Q243" t="s">
        <v>2240</v>
      </c>
      <c r="R243" t="str">
        <f>VLOOKUP($N243,Tabla2[#All],3,0)</f>
        <v>DROGUERIAS</v>
      </c>
      <c r="U243" t="s">
        <v>131</v>
      </c>
    </row>
    <row r="244" spans="1:21" ht="15" customHeight="1">
      <c r="A244" s="50" t="s">
        <v>1797</v>
      </c>
      <c r="B244" s="19" t="s">
        <v>1798</v>
      </c>
      <c r="C244" s="16">
        <v>95</v>
      </c>
      <c r="D244" s="16">
        <v>95</v>
      </c>
      <c r="E244" t="str">
        <f>VLOOKUP($D244,'ESTRUCTURA P&amp;B - LP'!$A$1:$F$31,5,0)</f>
        <v>EVENTUALES</v>
      </c>
      <c r="F244" t="str">
        <f>VLOOKUP($D244,'ESTRUCTURA P&amp;B - LP'!$A$1:$F$31,6,0)</f>
        <v>ROSLI APONTE</v>
      </c>
      <c r="G244" t="s">
        <v>55</v>
      </c>
      <c r="H244" t="str">
        <f>VLOOKUP(Tabla3[[#This Row],[NUEVA RUTA]],Tabla1[#All],2,0)</f>
        <v>OFICINA</v>
      </c>
      <c r="I244" t="str">
        <f>VLOOKUP($A244,Clientes!$A$1:$C$1999,3,0)</f>
        <v>DROGUERIA ALBA</v>
      </c>
      <c r="J244" s="16">
        <f>+D244</f>
        <v>95</v>
      </c>
      <c r="K244" s="16" t="str">
        <f>VLOOKUP($J244,'ESTRUCTURA P&amp;B - LP'!$A$1:$F$40,5,0)</f>
        <v>EVENTUALES</v>
      </c>
      <c r="L244" s="16">
        <f>IFERROR(VLOOKUP($J244,'[2]POTENCIAL X ZONA'!$B$4:$G$21,6,0),0)</f>
        <v>0</v>
      </c>
      <c r="M244" s="16" t="str">
        <f>IFERROR(VLOOKUP($A244,'Convenio Clientes'!$D:$F,3,0),"SN CNV")</f>
        <v>20</v>
      </c>
      <c r="N244" s="60" t="s">
        <v>2227</v>
      </c>
      <c r="O244" s="16">
        <v>0</v>
      </c>
      <c r="P244" t="s">
        <v>2235</v>
      </c>
      <c r="Q244" t="s">
        <v>2240</v>
      </c>
      <c r="R244" t="str">
        <f>VLOOKUP($N244,Tabla2[#All],3,0)</f>
        <v>DISTRIBUIDOR</v>
      </c>
      <c r="S244" t="s">
        <v>2621</v>
      </c>
      <c r="T244" t="s">
        <v>2622</v>
      </c>
      <c r="U244" t="s">
        <v>1587</v>
      </c>
    </row>
    <row r="245" spans="1:21" ht="15" customHeight="1">
      <c r="A245" s="50" t="s">
        <v>2106</v>
      </c>
      <c r="B245" s="19" t="s">
        <v>2107</v>
      </c>
      <c r="C245" s="16">
        <v>60</v>
      </c>
      <c r="D245" s="84">
        <v>60</v>
      </c>
      <c r="E245" t="str">
        <f>VLOOKUP($D245,'ESTRUCTURA P&amp;B - LP'!$A$1:$F$31,5,0)</f>
        <v>JOSEPH PADILLA</v>
      </c>
      <c r="F245" t="str">
        <f>VLOOKUP($D245,'ESTRUCTURA P&amp;B - LP'!$A$1:$F$31,6,0)</f>
        <v>ANDREINA RANGEL</v>
      </c>
      <c r="G245" t="s">
        <v>70</v>
      </c>
      <c r="H245" t="str">
        <f>VLOOKUP(Tabla3[[#This Row],[NUEVA RUTA]],Tabla1[#All],2,0)</f>
        <v>OCCIDENTE</v>
      </c>
      <c r="I245" t="str">
        <f>VLOOKUP($A245,Clientes!$A$1:$C$1999,3,0)</f>
        <v>DROG ANDINA</v>
      </c>
      <c r="J245" s="16">
        <v>60</v>
      </c>
      <c r="K245" s="16" t="str">
        <f>VLOOKUP($J245,'ESTRUCTURA P&amp;B - LP'!$A$1:$F$40,5,0)</f>
        <v>JOSEPH PADILLA</v>
      </c>
      <c r="L245" s="16" t="str">
        <f>IFERROR(VLOOKUP($J245,'[2]POTENCIAL X ZONA'!$B$4:$G$21,6,0),0)</f>
        <v>S</v>
      </c>
      <c r="M245" s="16" t="str">
        <f>IFERROR(VLOOKUP($A245,'Convenio Clientes'!$D:$F,3,0),"SN CNV")</f>
        <v>26</v>
      </c>
      <c r="N245" s="60" t="s">
        <v>2327</v>
      </c>
      <c r="O245" s="16">
        <v>0</v>
      </c>
      <c r="P245" s="209" t="s">
        <v>2235</v>
      </c>
      <c r="Q245" s="209" t="s">
        <v>2240</v>
      </c>
      <c r="R245" t="str">
        <f>VLOOKUP($N245,Tabla2[#All],3,0)</f>
        <v>DROGUERIAS</v>
      </c>
      <c r="U245" t="s">
        <v>6720</v>
      </c>
    </row>
    <row r="246" spans="1:21" ht="15" customHeight="1">
      <c r="A246" s="50" t="s">
        <v>471</v>
      </c>
      <c r="B246" s="19" t="s">
        <v>472</v>
      </c>
      <c r="C246" s="16">
        <v>98</v>
      </c>
      <c r="D246" s="84">
        <v>98</v>
      </c>
      <c r="E246" t="str">
        <f>VLOOKUP($D246,'ESTRUCTURA P&amp;B - LP'!$A$1:$F$31,5,0)</f>
        <v>INACTIVO</v>
      </c>
      <c r="F246" t="str">
        <f>VLOOKUP($D246,'ESTRUCTURA P&amp;B - LP'!$A$1:$F$31,6,0)</f>
        <v>INACTIVO</v>
      </c>
      <c r="G246" t="s">
        <v>102</v>
      </c>
      <c r="H246" t="str">
        <f>VLOOKUP(Tabla3[[#This Row],[NUEVA RUTA]],Tabla1[#All],2,0)</f>
        <v>INACTIVO</v>
      </c>
      <c r="I246" t="str">
        <f>VLOOKUP($A246,Clientes!$A$1:$C$1999,3,0)</f>
        <v>DROARMI</v>
      </c>
      <c r="J246" s="16">
        <v>0</v>
      </c>
      <c r="K246" s="16" t="str">
        <f>VLOOKUP($J246,'ESTRUCTURA P&amp;B - LP'!$A$1:$F$40,5,0)</f>
        <v>INACTIVO</v>
      </c>
      <c r="L246" s="16">
        <f>IFERROR(VLOOKUP($J246,'[2]POTENCIAL X ZONA'!$B$4:$G$21,6,0),0)</f>
        <v>0</v>
      </c>
      <c r="M246" s="16" t="str">
        <f>IFERROR(VLOOKUP($A246,'Convenio Clientes'!$D:$F,3,0),"SN CNV")</f>
        <v>01</v>
      </c>
      <c r="N246" s="16" t="s">
        <v>2327</v>
      </c>
      <c r="O246" s="16">
        <v>0</v>
      </c>
      <c r="P246" t="s">
        <v>163</v>
      </c>
      <c r="Q246" t="s">
        <v>2228</v>
      </c>
      <c r="R246" t="str">
        <f>VLOOKUP($N246,Tabla2[#All],3,0)</f>
        <v>DROGUERIAS</v>
      </c>
      <c r="S246" t="s">
        <v>2623</v>
      </c>
      <c r="T246" t="s">
        <v>2624</v>
      </c>
      <c r="U246" t="s">
        <v>474</v>
      </c>
    </row>
    <row r="247" spans="1:21" ht="15" customHeight="1">
      <c r="A247" s="50" t="s">
        <v>1886</v>
      </c>
      <c r="B247" s="19" t="s">
        <v>1887</v>
      </c>
      <c r="C247" s="16">
        <v>50</v>
      </c>
      <c r="D247" s="84">
        <v>50</v>
      </c>
      <c r="E247" t="str">
        <f>VLOOKUP($D247,'ESTRUCTURA P&amp;B - LP'!$A$1:$F$31,5,0)</f>
        <v>BETSY CASTRO</v>
      </c>
      <c r="F247" t="str">
        <f>VLOOKUP($D247,'ESTRUCTURA P&amp;B - LP'!$A$1:$F$31,6,0)</f>
        <v>MILAGROS FERNANDEZ</v>
      </c>
      <c r="G247" t="s">
        <v>47</v>
      </c>
      <c r="H247" t="str">
        <f>VLOOKUP(Tabla3[[#This Row],[NUEVA RUTA]],Tabla1[#All],2,0)</f>
        <v>CAPITAL</v>
      </c>
      <c r="I247" t="str">
        <f>VLOOKUP($A247,Clientes!$A$1:$C$1999,3,0)</f>
        <v>BARON PHARMA</v>
      </c>
      <c r="J247" s="16">
        <v>50</v>
      </c>
      <c r="K247" s="16" t="str">
        <f>VLOOKUP($J247,'ESTRUCTURA P&amp;B - LP'!$A$1:$F$40,5,0)</f>
        <v>BETSY CASTRO</v>
      </c>
      <c r="L247" s="16" t="str">
        <f>IFERROR(VLOOKUP($J247,'[2]POTENCIAL X ZONA'!$B$4:$G$21,6,0),0)</f>
        <v>B</v>
      </c>
      <c r="M247" s="16" t="str">
        <f>IFERROR(VLOOKUP($A247,'Convenio Clientes'!$D:$F,3,0),"SN CNV")</f>
        <v>26</v>
      </c>
      <c r="N247" s="60" t="s">
        <v>2327</v>
      </c>
      <c r="O247" s="16">
        <v>21</v>
      </c>
      <c r="P247" t="s">
        <v>163</v>
      </c>
      <c r="Q247" t="s">
        <v>2228</v>
      </c>
      <c r="R247" t="str">
        <f>VLOOKUP($N247,Tabla2[#All],3,0)</f>
        <v>DROGUERIAS</v>
      </c>
      <c r="S247">
        <v>0</v>
      </c>
      <c r="T247">
        <v>0</v>
      </c>
      <c r="U247" t="s">
        <v>1587</v>
      </c>
    </row>
    <row r="248" spans="1:21" ht="15" customHeight="1">
      <c r="A248" s="50" t="s">
        <v>475</v>
      </c>
      <c r="B248" s="19" t="s">
        <v>476</v>
      </c>
      <c r="C248" s="16">
        <v>23</v>
      </c>
      <c r="D248" s="84">
        <v>23</v>
      </c>
      <c r="E248" t="str">
        <f>VLOOKUP($D248,'ESTRUCTURA P&amp;B - LP'!$A$1:$F$31,5,0)</f>
        <v>MARTHA VILORIA</v>
      </c>
      <c r="F248" t="str">
        <f>VLOOKUP($D248,'ESTRUCTURA P&amp;B - LP'!$A$1:$F$31,6,0)</f>
        <v>DUBRASKA PÉREZ</v>
      </c>
      <c r="G248" t="s">
        <v>215</v>
      </c>
      <c r="H248" t="str">
        <f>VLOOKUP(Tabla3[[#This Row],[NUEVA RUTA]],Tabla1[#All],2,0)</f>
        <v>CENTRO-OCCIDENTE</v>
      </c>
      <c r="I248" t="str">
        <f>VLOOKUP($A248,Clientes!$A$1:$C$1999,3,0)</f>
        <v>DROG BIOGENETIC</v>
      </c>
      <c r="J248" s="16">
        <v>23</v>
      </c>
      <c r="K248" s="16" t="str">
        <f>VLOOKUP($J248,'ESTRUCTURA P&amp;B - LP'!$A$1:$F$40,5,0)</f>
        <v>MARTHA VILORIA</v>
      </c>
      <c r="L248" s="16" t="str">
        <f>IFERROR(VLOOKUP($J248,'[2]POTENCIAL X ZONA'!$B$4:$G$21,6,0),0)</f>
        <v>S</v>
      </c>
      <c r="M248" s="60" t="str">
        <f>IFERROR(VLOOKUP($A248,'Convenio Clientes'!$D:$F,3,0),"SN CNV")</f>
        <v>26</v>
      </c>
      <c r="N248" s="16" t="s">
        <v>2327</v>
      </c>
      <c r="O248" s="16">
        <v>15</v>
      </c>
      <c r="P248" s="259" t="s">
        <v>2239</v>
      </c>
      <c r="Q248" t="s">
        <v>2240</v>
      </c>
      <c r="R248" t="str">
        <f>VLOOKUP($N248,Tabla2[#All],3,0)</f>
        <v>DROGUERIAS</v>
      </c>
      <c r="S248" t="s">
        <v>2625</v>
      </c>
      <c r="T248" t="s">
        <v>2626</v>
      </c>
      <c r="U248" t="s">
        <v>210</v>
      </c>
    </row>
    <row r="249" spans="1:21" ht="15" customHeight="1">
      <c r="A249" s="50" t="s">
        <v>477</v>
      </c>
      <c r="B249" s="19" t="s">
        <v>478</v>
      </c>
      <c r="C249" s="16">
        <v>12</v>
      </c>
      <c r="D249" s="84">
        <v>12</v>
      </c>
      <c r="E249" t="str">
        <f>VLOOKUP($D249,'ESTRUCTURA P&amp;B - LP'!$A$1:$F$31,5,0)</f>
        <v>JUAN LEÓN 12</v>
      </c>
      <c r="F249" t="str">
        <f>VLOOKUP($D249,'ESTRUCTURA P&amp;B - LP'!$A$1:$F$31,6,0)</f>
        <v>DUBRASKA PÉREZ</v>
      </c>
      <c r="G249" t="s">
        <v>13</v>
      </c>
      <c r="H249" t="str">
        <f>VLOOKUP(Tabla3[[#This Row],[NUEVA RUTA]],Tabla1[#All],2,0)</f>
        <v>CENTRO-OCCIDENTE</v>
      </c>
      <c r="I249" t="str">
        <f>VLOOKUP($A249,Clientes!$A$1:$C$1999,3,0)</f>
        <v>DROG BIOMEDIC</v>
      </c>
      <c r="J249" s="16">
        <v>0</v>
      </c>
      <c r="K249" s="16" t="str">
        <f>VLOOKUP($J249,'ESTRUCTURA P&amp;B - LP'!$A$1:$F$40,5,0)</f>
        <v>INACTIVO</v>
      </c>
      <c r="L249" s="16">
        <f>IFERROR(VLOOKUP($J249,'[2]POTENCIAL X ZONA'!$B$4:$G$21,6,0),0)</f>
        <v>0</v>
      </c>
      <c r="M249" s="16" t="str">
        <f>IFERROR(VLOOKUP($A249,'Convenio Clientes'!$D:$F,3,0),"SN CNV")</f>
        <v>01</v>
      </c>
      <c r="N249" s="16" t="s">
        <v>2327</v>
      </c>
      <c r="O249" s="16">
        <v>0</v>
      </c>
      <c r="P249" t="s">
        <v>163</v>
      </c>
      <c r="Q249" t="s">
        <v>2228</v>
      </c>
      <c r="R249" t="str">
        <f>VLOOKUP($N249,Tabla2[#All],3,0)</f>
        <v>DROGUERIAS</v>
      </c>
      <c r="S249" t="s">
        <v>2627</v>
      </c>
      <c r="T249" t="s">
        <v>2628</v>
      </c>
      <c r="U249" t="s">
        <v>1652</v>
      </c>
    </row>
    <row r="250" spans="1:21" ht="15" customHeight="1">
      <c r="A250" s="52" t="s">
        <v>3751</v>
      </c>
      <c r="B250" s="53" t="s">
        <v>3752</v>
      </c>
      <c r="C250" s="54">
        <v>12</v>
      </c>
      <c r="D250" s="85">
        <v>12</v>
      </c>
      <c r="E250" s="55" t="str">
        <f>VLOOKUP($D250,'ESTRUCTURA P&amp;B - LP'!$A$1:$F$31,5,0)</f>
        <v>JUAN LEÓN 12</v>
      </c>
      <c r="F250" s="55" t="str">
        <f>VLOOKUP($D250,'ESTRUCTURA P&amp;B - LP'!$A$1:$F$31,6,0)</f>
        <v>DUBRASKA PÉREZ</v>
      </c>
      <c r="G250" s="132" t="s">
        <v>1479</v>
      </c>
      <c r="H250" t="s">
        <v>216</v>
      </c>
      <c r="I250" t="str">
        <f>VLOOKUP($A250,Clientes!$A$1:$C$1999,3,0)</f>
        <v>DROG BIOMEDIC</v>
      </c>
      <c r="J250" s="16">
        <v>12</v>
      </c>
      <c r="K250" s="54" t="str">
        <f>VLOOKUP($J250,'ESTRUCTURA P&amp;B - LP'!$A$1:$F$40,5,0)</f>
        <v>JUAN LEÓN 12</v>
      </c>
      <c r="L250" s="16" t="str">
        <f>IFERROR(VLOOKUP($J250,'[2]POTENCIAL X ZONA'!$B$4:$G$21,6,0),0)</f>
        <v>P</v>
      </c>
      <c r="M250" s="16" t="str">
        <f>IFERROR(VLOOKUP($A250,'Convenio Clientes'!$D:$F,3,0),"SN CNV")</f>
        <v>01</v>
      </c>
      <c r="N250" s="60" t="s">
        <v>2327</v>
      </c>
      <c r="O250" s="16">
        <v>0</v>
      </c>
      <c r="P250" s="81" t="s">
        <v>163</v>
      </c>
      <c r="Q250" s="81" t="s">
        <v>2228</v>
      </c>
      <c r="R250" t="str">
        <f>VLOOKUP($N250,Tabla2[#All],3,0)</f>
        <v>DROGUERIAS</v>
      </c>
      <c r="U250" t="s">
        <v>537</v>
      </c>
    </row>
    <row r="251" spans="1:21" ht="15" customHeight="1">
      <c r="A251" s="50" t="s">
        <v>1557</v>
      </c>
      <c r="B251" s="19" t="s">
        <v>1558</v>
      </c>
      <c r="C251" s="16">
        <v>11</v>
      </c>
      <c r="D251" s="84">
        <v>11</v>
      </c>
      <c r="E251" t="str">
        <f>VLOOKUP($D251,'ESTRUCTURA P&amp;B - LP'!$A$1:$F$31,5,0)</f>
        <v>DUBRASKA PÉREZ 11</v>
      </c>
      <c r="F251" t="str">
        <f>VLOOKUP($D251,'ESTRUCTURA P&amp;B - LP'!$A$1:$F$31,6,0)</f>
        <v>DUBRASKA PÉREZ</v>
      </c>
      <c r="G251" t="s">
        <v>47</v>
      </c>
      <c r="H251" t="str">
        <f>VLOOKUP(Tabla3[[#This Row],[NUEVA RUTA]],Tabla1[#All],2,0)</f>
        <v>CAPITAL</v>
      </c>
      <c r="I251" t="str">
        <f>VLOOKUP($A251,Clientes!$A$1:$C$1999,3,0)</f>
        <v>DROGUERIA BLV</v>
      </c>
      <c r="J251" s="16">
        <v>11</v>
      </c>
      <c r="K251" s="16" t="str">
        <f>VLOOKUP($J251,'ESTRUCTURA P&amp;B - LP'!$A$1:$F$40,5,0)</f>
        <v>DUBRASKA PÉREZ 11</v>
      </c>
      <c r="L251" s="16" t="str">
        <f>IFERROR(VLOOKUP($J251,'[2]POTENCIAL X ZONA'!$B$4:$G$21,6,0),0)</f>
        <v>B</v>
      </c>
      <c r="M251" s="16" t="str">
        <f>IFERROR(VLOOKUP($A251,'Convenio Clientes'!$D:$F,3,0),"SN CNV")</f>
        <v>20</v>
      </c>
      <c r="N251" s="16" t="s">
        <v>2327</v>
      </c>
      <c r="O251" s="16">
        <v>21</v>
      </c>
      <c r="P251" t="s">
        <v>163</v>
      </c>
      <c r="Q251" t="s">
        <v>2228</v>
      </c>
      <c r="R251" t="str">
        <f>VLOOKUP($N251,Tabla2[#All],3,0)</f>
        <v>DROGUERIAS</v>
      </c>
      <c r="S251" t="s">
        <v>2629</v>
      </c>
      <c r="T251" t="s">
        <v>2630</v>
      </c>
      <c r="U251" t="s">
        <v>1587</v>
      </c>
    </row>
    <row r="252" spans="1:21" ht="15" customHeight="1">
      <c r="A252" s="50" t="s">
        <v>1629</v>
      </c>
      <c r="B252" s="19" t="s">
        <v>1630</v>
      </c>
      <c r="C252" s="16">
        <v>61</v>
      </c>
      <c r="D252" s="84">
        <v>61</v>
      </c>
      <c r="E252" t="str">
        <f>VLOOKUP($D252,'ESTRUCTURA P&amp;B - LP'!$A$1:$F$31,5,0)</f>
        <v>JOSEPH PADILLA 61</v>
      </c>
      <c r="F252" t="str">
        <f>VLOOKUP($D252,'ESTRUCTURA P&amp;B - LP'!$A$1:$F$31,6,0)</f>
        <v>ANDREINA RANGEL</v>
      </c>
      <c r="G252" t="s">
        <v>44</v>
      </c>
      <c r="H252" t="str">
        <f>VLOOKUP(Tabla3[[#This Row],[NUEVA RUTA]],Tabla1[#All],2,0)</f>
        <v>OCCIDENTE</v>
      </c>
      <c r="I252" t="str">
        <f>VLOOKUP($A252,Clientes!$A$1:$C$1999,3,0)</f>
        <v>DROG CALATRECA</v>
      </c>
      <c r="J252" s="16">
        <v>61</v>
      </c>
      <c r="K252" s="16" t="str">
        <f>VLOOKUP($J252,'ESTRUCTURA P&amp;B - LP'!$A$1:$F$40,5,0)</f>
        <v>JOSEPH PADILLA 61</v>
      </c>
      <c r="L252" s="16" t="str">
        <f>IFERROR(VLOOKUP($J252,'[2]POTENCIAL X ZONA'!$B$4:$G$21,6,0),0)</f>
        <v>P</v>
      </c>
      <c r="M252" s="16" t="str">
        <f>IFERROR(VLOOKUP($A252,'Convenio Clientes'!$D:$F,3,0),"SN CNV")</f>
        <v>21</v>
      </c>
      <c r="N252" s="60" t="s">
        <v>2327</v>
      </c>
      <c r="O252" s="16">
        <v>7</v>
      </c>
      <c r="P252" t="s">
        <v>163</v>
      </c>
      <c r="Q252" t="s">
        <v>2228</v>
      </c>
      <c r="R252" t="str">
        <f>VLOOKUP($N252,Tabla2[#All],3,0)</f>
        <v>DROGUERIAS</v>
      </c>
      <c r="S252" t="s">
        <v>2631</v>
      </c>
      <c r="T252" t="s">
        <v>2632</v>
      </c>
      <c r="U252" t="s">
        <v>44</v>
      </c>
    </row>
    <row r="253" spans="1:21" ht="15" customHeight="1">
      <c r="A253" s="50" t="s">
        <v>479</v>
      </c>
      <c r="B253" s="19" t="s">
        <v>480</v>
      </c>
      <c r="C253" s="16">
        <v>98</v>
      </c>
      <c r="D253" s="84">
        <v>20</v>
      </c>
      <c r="E253" t="str">
        <f>VLOOKUP($D253,'ESTRUCTURA P&amp;B - LP'!$A$1:$F$31,5,0)</f>
        <v>JUAN LEÓN 20</v>
      </c>
      <c r="F253" t="str">
        <f>VLOOKUP($D253,'ESTRUCTURA P&amp;B - LP'!$A$1:$F$31,6,0)</f>
        <v>DUBRASKA PÉREZ</v>
      </c>
      <c r="G253" t="s">
        <v>102</v>
      </c>
      <c r="H253" t="str">
        <f>VLOOKUP(Tabla3[[#This Row],[NUEVA RUTA]],Tabla1[#All],2,0)</f>
        <v>CENTRO-OCCIDENTE</v>
      </c>
      <c r="I253" t="str">
        <f>VLOOKUP($A253,Clientes!$A$1:$C$1999,3,0)</f>
        <v>DROG CATEDRAL</v>
      </c>
      <c r="J253" s="16">
        <v>20</v>
      </c>
      <c r="K253" s="16" t="str">
        <f>VLOOKUP($J253,'ESTRUCTURA P&amp;B - LP'!$A$1:$F$40,5,0)</f>
        <v>JUAN LEÓN 20</v>
      </c>
      <c r="L253" s="16" t="str">
        <f>IFERROR(VLOOKUP($J253,'[2]POTENCIAL X ZONA'!$B$4:$G$21,6,0),0)</f>
        <v>P</v>
      </c>
      <c r="M253" s="16" t="str">
        <f>IFERROR(VLOOKUP($A253,'Convenio Clientes'!$D:$F,3,0),"SN CNV")</f>
        <v>01</v>
      </c>
      <c r="N253" s="16" t="s">
        <v>2327</v>
      </c>
      <c r="O253" s="16">
        <v>15</v>
      </c>
      <c r="P253" t="s">
        <v>163</v>
      </c>
      <c r="Q253" t="s">
        <v>2228</v>
      </c>
      <c r="R253" t="str">
        <f>VLOOKUP($N253,Tabla2[#All],3,0)</f>
        <v>DROGUERIAS</v>
      </c>
      <c r="S253" t="s">
        <v>2633</v>
      </c>
      <c r="T253" t="s">
        <v>2634</v>
      </c>
      <c r="U253" t="s">
        <v>51</v>
      </c>
    </row>
    <row r="254" spans="1:21" ht="15" customHeight="1">
      <c r="A254" s="50" t="s">
        <v>1738</v>
      </c>
      <c r="B254" s="19" t="s">
        <v>1739</v>
      </c>
      <c r="C254" s="16">
        <v>23</v>
      </c>
      <c r="D254" s="84">
        <v>23</v>
      </c>
      <c r="E254" t="str">
        <f>VLOOKUP($D254,'ESTRUCTURA P&amp;B - LP'!$A$1:$F$31,5,0)</f>
        <v>MARTHA VILORIA</v>
      </c>
      <c r="F254" t="str">
        <f>VLOOKUP($D254,'ESTRUCTURA P&amp;B - LP'!$A$1:$F$31,6,0)</f>
        <v>DUBRASKA PÉREZ</v>
      </c>
      <c r="G254" t="s">
        <v>113</v>
      </c>
      <c r="H254" t="str">
        <f>VLOOKUP(Tabla3[[#This Row],[NUEVA RUTA]],Tabla1[#All],2,0)</f>
        <v>CENTRO-OCCIDENTE</v>
      </c>
      <c r="I254" t="str">
        <f>VLOOKUP($A254,Clientes!$A$1:$C$1999,3,0)</f>
        <v>DROG CENTER</v>
      </c>
      <c r="J254" s="16">
        <f>+D254</f>
        <v>23</v>
      </c>
      <c r="K254" s="16" t="str">
        <f>VLOOKUP($J254,'ESTRUCTURA P&amp;B - LP'!$A$1:$F$40,5,0)</f>
        <v>MARTHA VILORIA</v>
      </c>
      <c r="L254" s="16" t="str">
        <f>IFERROR(VLOOKUP($J254,'[2]POTENCIAL X ZONA'!$B$4:$G$21,6,0),0)</f>
        <v>S</v>
      </c>
      <c r="M254" s="60" t="str">
        <f>IFERROR(VLOOKUP($A254,'Convenio Clientes'!$D:$F,3,0),"SN CNV")</f>
        <v>21</v>
      </c>
      <c r="N254" s="60" t="s">
        <v>2327</v>
      </c>
      <c r="O254" s="16">
        <v>15</v>
      </c>
      <c r="P254" s="216" t="s">
        <v>163</v>
      </c>
      <c r="Q254" s="216" t="s">
        <v>2228</v>
      </c>
      <c r="R254" s="217" t="str">
        <f>VLOOKUP($N254,Tabla2[#All],3,0)</f>
        <v>DROGUERIAS</v>
      </c>
      <c r="S254" t="s">
        <v>2635</v>
      </c>
      <c r="T254" t="s">
        <v>2636</v>
      </c>
      <c r="U254" t="s">
        <v>113</v>
      </c>
    </row>
    <row r="255" spans="1:21" ht="15" customHeight="1">
      <c r="A255" s="50" t="s">
        <v>1667</v>
      </c>
      <c r="B255" s="19" t="s">
        <v>1668</v>
      </c>
      <c r="C255" s="16">
        <v>60</v>
      </c>
      <c r="D255" s="84">
        <v>60</v>
      </c>
      <c r="E255" t="str">
        <f>VLOOKUP($D255,'ESTRUCTURA P&amp;B - LP'!$A$1:$F$31,5,0)</f>
        <v>JOSEPH PADILLA</v>
      </c>
      <c r="F255" t="str">
        <f>VLOOKUP($D255,'ESTRUCTURA P&amp;B - LP'!$A$1:$F$31,6,0)</f>
        <v>ANDREINA RANGEL</v>
      </c>
      <c r="G255" t="s">
        <v>70</v>
      </c>
      <c r="H255" t="str">
        <f>VLOOKUP(Tabla3[[#This Row],[NUEVA RUTA]],Tabla1[#All],2,0)</f>
        <v>OCCIDENTE</v>
      </c>
      <c r="I255" t="str">
        <f>VLOOKUP($A255,Clientes!$A$1:$C$1999,3,0)</f>
        <v>DROG CENTRAL</v>
      </c>
      <c r="J255" s="16">
        <v>60</v>
      </c>
      <c r="K255" s="16" t="str">
        <f>VLOOKUP($J255,'ESTRUCTURA P&amp;B - LP'!$A$1:$F$40,5,0)</f>
        <v>JOSEPH PADILLA</v>
      </c>
      <c r="L255" s="16" t="str">
        <f>IFERROR(VLOOKUP($J255,'[2]POTENCIAL X ZONA'!$B$4:$G$21,6,0),0)</f>
        <v>S</v>
      </c>
      <c r="M255" s="16" t="str">
        <f>IFERROR(VLOOKUP($A255,'Convenio Clientes'!$D:$F,3,0),"SN CNV")</f>
        <v>01</v>
      </c>
      <c r="N255" s="60" t="s">
        <v>2327</v>
      </c>
      <c r="O255" s="16">
        <v>0</v>
      </c>
      <c r="P255" t="s">
        <v>163</v>
      </c>
      <c r="Q255" t="s">
        <v>2228</v>
      </c>
      <c r="R255" t="str">
        <f>VLOOKUP($N255,Tabla2[#All],3,0)</f>
        <v>DROGUERIAS</v>
      </c>
      <c r="S255" t="s">
        <v>2637</v>
      </c>
      <c r="T255">
        <v>0</v>
      </c>
      <c r="U255" t="s">
        <v>137</v>
      </c>
    </row>
    <row r="256" spans="1:21" ht="15" customHeight="1">
      <c r="A256" s="50" t="s">
        <v>1720</v>
      </c>
      <c r="B256" s="19" t="s">
        <v>1721</v>
      </c>
      <c r="C256" s="16">
        <v>61</v>
      </c>
      <c r="D256" s="84">
        <v>61</v>
      </c>
      <c r="E256" t="str">
        <f>VLOOKUP($D256,'ESTRUCTURA P&amp;B - LP'!$A$1:$F$31,5,0)</f>
        <v>JOSEPH PADILLA 61</v>
      </c>
      <c r="F256" t="str">
        <f>VLOOKUP($D256,'ESTRUCTURA P&amp;B - LP'!$A$1:$F$31,6,0)</f>
        <v>ANDREINA RANGEL</v>
      </c>
      <c r="G256" t="s">
        <v>47</v>
      </c>
      <c r="H256" t="str">
        <f>VLOOKUP(Tabla3[[#This Row],[NUEVA RUTA]],Tabla1[#All],2,0)</f>
        <v>OCCIDENTE</v>
      </c>
      <c r="I256" t="str">
        <f>VLOOKUP($A256,Clientes!$A$1:$C$1999,3,0)</f>
        <v>DROCERCA</v>
      </c>
      <c r="J256" s="16">
        <f>+D256</f>
        <v>61</v>
      </c>
      <c r="K256" s="16" t="str">
        <f>VLOOKUP($J256,'ESTRUCTURA P&amp;B - LP'!$A$1:$F$40,5,0)</f>
        <v>JOSEPH PADILLA 61</v>
      </c>
      <c r="L256" s="16" t="str">
        <f>IFERROR(VLOOKUP($J256,'[2]POTENCIAL X ZONA'!$B$4:$G$21,6,0),0)</f>
        <v>P</v>
      </c>
      <c r="M256" s="60" t="str">
        <f>IFERROR(VLOOKUP($A256,'Convenio Clientes'!$D:$F,3,0),"SN CNV")</f>
        <v>26</v>
      </c>
      <c r="N256" s="60" t="s">
        <v>2327</v>
      </c>
      <c r="O256" s="16">
        <v>21</v>
      </c>
      <c r="P256" t="s">
        <v>2235</v>
      </c>
      <c r="Q256" t="s">
        <v>2240</v>
      </c>
      <c r="R256" t="str">
        <f>VLOOKUP($N256,Tabla2[#All],3,0)</f>
        <v>DROGUERIAS</v>
      </c>
      <c r="S256" t="s">
        <v>2638</v>
      </c>
      <c r="T256" t="s">
        <v>2639</v>
      </c>
      <c r="U256" t="s">
        <v>1587</v>
      </c>
    </row>
    <row r="257" spans="1:21" ht="15" customHeight="1">
      <c r="A257" s="50" t="s">
        <v>481</v>
      </c>
      <c r="B257" s="19" t="s">
        <v>2640</v>
      </c>
      <c r="C257" s="16">
        <v>61</v>
      </c>
      <c r="D257" s="84">
        <v>61</v>
      </c>
      <c r="E257" t="str">
        <f>VLOOKUP($D257,'ESTRUCTURA P&amp;B - LP'!$A$1:$F$31,5,0)</f>
        <v>JOSEPH PADILLA 61</v>
      </c>
      <c r="F257" t="str">
        <f>VLOOKUP($D257,'ESTRUCTURA P&amp;B - LP'!$A$1:$F$31,6,0)</f>
        <v>ANDREINA RANGEL</v>
      </c>
      <c r="G257" t="s">
        <v>44</v>
      </c>
      <c r="H257" t="str">
        <f>VLOOKUP(Tabla3[[#This Row],[NUEVA RUTA]],Tabla1[#All],2,0)</f>
        <v>OCCIDENTE</v>
      </c>
      <c r="I257" t="str">
        <f>VLOOKUP($A257,Clientes!$A$1:$C$1999,3,0)</f>
        <v>DROCERCA</v>
      </c>
      <c r="J257" s="16">
        <v>61</v>
      </c>
      <c r="K257" s="16" t="str">
        <f>VLOOKUP($J257,'ESTRUCTURA P&amp;B - LP'!$A$1:$F$40,5,0)</f>
        <v>JOSEPH PADILLA 61</v>
      </c>
      <c r="L257" s="16" t="str">
        <f>IFERROR(VLOOKUP($J257,'[2]POTENCIAL X ZONA'!$B$4:$G$21,6,0),0)</f>
        <v>P</v>
      </c>
      <c r="M257" s="60" t="str">
        <f>IFERROR(VLOOKUP($A257,'Convenio Clientes'!$D:$F,3,0),"SN CNV")</f>
        <v>26</v>
      </c>
      <c r="N257" s="16" t="s">
        <v>2327</v>
      </c>
      <c r="O257" s="16">
        <v>21</v>
      </c>
      <c r="P257" t="s">
        <v>2235</v>
      </c>
      <c r="Q257" t="s">
        <v>2240</v>
      </c>
      <c r="R257" t="str">
        <f>VLOOKUP($N257,Tabla2[#All],3,0)</f>
        <v>DROGUERIAS</v>
      </c>
      <c r="S257" t="s">
        <v>2641</v>
      </c>
      <c r="T257" t="s">
        <v>2642</v>
      </c>
      <c r="U257" t="s">
        <v>44</v>
      </c>
    </row>
    <row r="258" spans="1:21" ht="15" customHeight="1">
      <c r="A258" s="50" t="s">
        <v>1803</v>
      </c>
      <c r="B258" s="19" t="s">
        <v>1804</v>
      </c>
      <c r="C258" s="16">
        <v>61</v>
      </c>
      <c r="D258" s="84">
        <v>61</v>
      </c>
      <c r="E258" t="str">
        <f>VLOOKUP($D258,'ESTRUCTURA P&amp;B - LP'!$A$1:$F$31,5,0)</f>
        <v>JOSEPH PADILLA 61</v>
      </c>
      <c r="F258" t="str">
        <f>VLOOKUP($D258,'ESTRUCTURA P&amp;B - LP'!$A$1:$F$31,6,0)</f>
        <v>ANDREINA RANGEL</v>
      </c>
      <c r="G258" t="s">
        <v>281</v>
      </c>
      <c r="H258" t="str">
        <f>VLOOKUP(Tabla3[[#This Row],[NUEVA RUTA]],Tabla1[#All],2,0)</f>
        <v>OCCIDENTE</v>
      </c>
      <c r="I258" t="str">
        <f>VLOOKUP($A258,Clientes!$A$1:$C$1999,3,0)</f>
        <v>DROCERCA</v>
      </c>
      <c r="J258" s="16">
        <f>+D258</f>
        <v>61</v>
      </c>
      <c r="K258" s="16" t="str">
        <f>VLOOKUP($J258,'ESTRUCTURA P&amp;B - LP'!$A$1:$F$40,5,0)</f>
        <v>JOSEPH PADILLA 61</v>
      </c>
      <c r="L258" s="16" t="str">
        <f>IFERROR(VLOOKUP($J258,'[2]POTENCIAL X ZONA'!$B$4:$G$21,6,0),0)</f>
        <v>P</v>
      </c>
      <c r="M258" s="60" t="str">
        <f>IFERROR(VLOOKUP($A258,'Convenio Clientes'!$D:$F,3,0),"SN CNV")</f>
        <v>26</v>
      </c>
      <c r="N258" s="60" t="s">
        <v>2327</v>
      </c>
      <c r="O258" s="16">
        <v>21</v>
      </c>
      <c r="P258" t="s">
        <v>2235</v>
      </c>
      <c r="Q258" t="s">
        <v>2240</v>
      </c>
      <c r="R258" t="str">
        <f>VLOOKUP($N258,Tabla2[#All],3,0)</f>
        <v>DROGUERIAS</v>
      </c>
      <c r="S258" t="s">
        <v>3470</v>
      </c>
      <c r="T258" t="s">
        <v>3471</v>
      </c>
      <c r="U258" t="s">
        <v>6721</v>
      </c>
    </row>
    <row r="259" spans="1:21" ht="15" customHeight="1">
      <c r="A259" s="50" t="s">
        <v>2085</v>
      </c>
      <c r="B259" s="19" t="s">
        <v>2086</v>
      </c>
      <c r="C259" s="16">
        <v>23</v>
      </c>
      <c r="D259" s="84">
        <v>23</v>
      </c>
      <c r="E259" t="str">
        <f>VLOOKUP($D259,'ESTRUCTURA P&amp;B - LP'!$A$1:$F$31,5,0)</f>
        <v>MARTHA VILORIA</v>
      </c>
      <c r="F259" t="str">
        <f>VLOOKUP($D259,'ESTRUCTURA P&amp;B - LP'!$A$1:$F$31,6,0)</f>
        <v>DUBRASKA PÉREZ</v>
      </c>
      <c r="G259" t="s">
        <v>215</v>
      </c>
      <c r="H259" t="str">
        <f>VLOOKUP(Tabla3[[#This Row],[NUEVA RUTA]],Tabla1[#All],2,0)</f>
        <v>CENTRO-OCCIDENTE</v>
      </c>
      <c r="I259" t="str">
        <f>VLOOKUP($A259,Clientes!$A$1:$C$1999,3,0)</f>
        <v>DROG CICCORP</v>
      </c>
      <c r="J259" s="16">
        <v>23</v>
      </c>
      <c r="K259" s="16" t="str">
        <f>VLOOKUP($J259,'ESTRUCTURA P&amp;B - LP'!$A$1:$F$40,5,0)</f>
        <v>MARTHA VILORIA</v>
      </c>
      <c r="L259" s="16" t="str">
        <f>IFERROR(VLOOKUP($J259,'[2]POTENCIAL X ZONA'!$B$4:$G$21,6,0),0)</f>
        <v>S</v>
      </c>
      <c r="M259" s="16" t="str">
        <f>IFERROR(VLOOKUP($A259,'Convenio Clientes'!$D:$F,3,0),"SN CNV")</f>
        <v>26</v>
      </c>
      <c r="N259" s="60" t="s">
        <v>2327</v>
      </c>
      <c r="O259" s="16">
        <v>0</v>
      </c>
      <c r="P259" s="216" t="s">
        <v>163</v>
      </c>
      <c r="Q259" s="216" t="s">
        <v>2228</v>
      </c>
      <c r="R259" s="217" t="str">
        <f>VLOOKUP($N259,Tabla2[#All],3,0)</f>
        <v>DROGUERIAS</v>
      </c>
      <c r="U259" t="s">
        <v>210</v>
      </c>
    </row>
    <row r="260" spans="1:21" ht="15" customHeight="1">
      <c r="A260" s="50" t="s">
        <v>486</v>
      </c>
      <c r="B260" s="19" t="s">
        <v>487</v>
      </c>
      <c r="C260" s="16">
        <v>21</v>
      </c>
      <c r="D260" s="84">
        <v>21</v>
      </c>
      <c r="E260" t="str">
        <f>VLOOKUP($D260,'ESTRUCTURA P&amp;B - LP'!$A$1:$F$31,5,0)</f>
        <v>ANDREINA RANGEL 21</v>
      </c>
      <c r="F260" t="str">
        <f>VLOOKUP($D260,'ESTRUCTURA P&amp;B - LP'!$A$1:$F$31,6,0)</f>
        <v>ANDREINA RANGEL</v>
      </c>
      <c r="G260" t="s">
        <v>13</v>
      </c>
      <c r="H260" t="str">
        <f>VLOOKUP(Tabla3[[#This Row],[NUEVA RUTA]],Tabla1[#All],2,0)</f>
        <v>OCCIDENTE</v>
      </c>
      <c r="I260" t="str">
        <f>VLOOKUP($A260,Clientes!$A$1:$C$1999,3,0)</f>
        <v>13 COBECA</v>
      </c>
      <c r="J260" s="16">
        <v>21</v>
      </c>
      <c r="K260" s="16" t="str">
        <f>VLOOKUP($J260,'ESTRUCTURA P&amp;B - LP'!$A$1:$F$40,5,0)</f>
        <v>ANDREINA RANGEL 21</v>
      </c>
      <c r="L260" s="16" t="str">
        <f>IFERROR(VLOOKUP($J260,'[2]POTENCIAL X ZONA'!$B$4:$G$21,6,0),0)</f>
        <v>S</v>
      </c>
      <c r="M260" s="60" t="str">
        <f>IFERROR(VLOOKUP($A260,'Convenio Clientes'!$D:$F,3,0),"SN CNV")</f>
        <v>21</v>
      </c>
      <c r="N260" s="16" t="s">
        <v>2327</v>
      </c>
      <c r="O260" s="16">
        <v>30</v>
      </c>
      <c r="P260" t="s">
        <v>2239</v>
      </c>
      <c r="Q260" t="s">
        <v>2240</v>
      </c>
      <c r="R260" t="str">
        <f>VLOOKUP($N260,Tabla2[#All],3,0)</f>
        <v>DROGUERIAS</v>
      </c>
      <c r="S260" t="s">
        <v>2643</v>
      </c>
      <c r="T260">
        <v>0</v>
      </c>
      <c r="U260" t="s">
        <v>1652</v>
      </c>
    </row>
    <row r="261" spans="1:21" ht="15" customHeight="1">
      <c r="A261" s="50" t="s">
        <v>488</v>
      </c>
      <c r="B261" s="19" t="s">
        <v>489</v>
      </c>
      <c r="C261" s="16">
        <v>21</v>
      </c>
      <c r="D261" s="84">
        <v>21</v>
      </c>
      <c r="E261" t="str">
        <f>VLOOKUP($D261,'ESTRUCTURA P&amp;B - LP'!$A$1:$F$31,5,0)</f>
        <v>ANDREINA RANGEL 21</v>
      </c>
      <c r="F261" t="str">
        <f>VLOOKUP($D261,'ESTRUCTURA P&amp;B - LP'!$A$1:$F$31,6,0)</f>
        <v>ANDREINA RANGEL</v>
      </c>
      <c r="G261" t="s">
        <v>31</v>
      </c>
      <c r="H261" t="str">
        <f>VLOOKUP(Tabla3[[#This Row],[NUEVA RUTA]],Tabla1[#All],2,0)</f>
        <v>OCCIDENTE</v>
      </c>
      <c r="I261" t="str">
        <f>VLOOKUP($A261,Clientes!$A$1:$C$1999,3,0)</f>
        <v>13 COBECA</v>
      </c>
      <c r="J261" s="16">
        <v>21</v>
      </c>
      <c r="K261" s="16" t="str">
        <f>VLOOKUP($J261,'ESTRUCTURA P&amp;B - LP'!$A$1:$F$40,5,0)</f>
        <v>ANDREINA RANGEL 21</v>
      </c>
      <c r="L261" s="16" t="str">
        <f>IFERROR(VLOOKUP($J261,'[2]POTENCIAL X ZONA'!$B$4:$G$21,6,0),0)</f>
        <v>S</v>
      </c>
      <c r="M261" s="60" t="str">
        <f>IFERROR(VLOOKUP($A261,'Convenio Clientes'!$D:$F,3,0),"SN CNV")</f>
        <v>21</v>
      </c>
      <c r="N261" s="16" t="s">
        <v>2327</v>
      </c>
      <c r="O261" s="16">
        <v>30</v>
      </c>
      <c r="P261" t="s">
        <v>2239</v>
      </c>
      <c r="Q261" t="s">
        <v>2240</v>
      </c>
      <c r="R261" t="str">
        <f>VLOOKUP($N261,Tabla2[#All],3,0)</f>
        <v>DROGUERIAS</v>
      </c>
      <c r="S261" t="s">
        <v>2644</v>
      </c>
      <c r="T261" t="s">
        <v>2645</v>
      </c>
      <c r="U261" t="s">
        <v>131</v>
      </c>
    </row>
    <row r="262" spans="1:21" ht="15" customHeight="1">
      <c r="A262" s="50" t="s">
        <v>490</v>
      </c>
      <c r="B262" s="19" t="s">
        <v>491</v>
      </c>
      <c r="C262" s="16">
        <v>21</v>
      </c>
      <c r="D262" s="84">
        <v>21</v>
      </c>
      <c r="E262" t="str">
        <f>VLOOKUP($D262,'ESTRUCTURA P&amp;B - LP'!$A$1:$F$31,5,0)</f>
        <v>ANDREINA RANGEL 21</v>
      </c>
      <c r="F262" t="str">
        <f>VLOOKUP($D262,'ESTRUCTURA P&amp;B - LP'!$A$1:$F$31,6,0)</f>
        <v>ANDREINA RANGEL</v>
      </c>
      <c r="G262" t="s">
        <v>281</v>
      </c>
      <c r="H262" t="str">
        <f>VLOOKUP(Tabla3[[#This Row],[NUEVA RUTA]],Tabla1[#All],2,0)</f>
        <v>OCCIDENTE</v>
      </c>
      <c r="I262" t="str">
        <f>VLOOKUP($A262,Clientes!$A$1:$C$1999,3,0)</f>
        <v>13 COBECA</v>
      </c>
      <c r="J262" s="16">
        <v>21</v>
      </c>
      <c r="K262" s="16" t="str">
        <f>VLOOKUP($J262,'ESTRUCTURA P&amp;B - LP'!$A$1:$F$40,5,0)</f>
        <v>ANDREINA RANGEL 21</v>
      </c>
      <c r="L262" s="16" t="str">
        <f>IFERROR(VLOOKUP($J262,'[2]POTENCIAL X ZONA'!$B$4:$G$21,6,0),0)</f>
        <v>S</v>
      </c>
      <c r="M262" s="60" t="str">
        <f>IFERROR(VLOOKUP($A262,'Convenio Clientes'!$D:$F,3,0),"SN CNV")</f>
        <v>21</v>
      </c>
      <c r="N262" s="16" t="s">
        <v>2327</v>
      </c>
      <c r="O262" s="16">
        <v>30</v>
      </c>
      <c r="P262" t="s">
        <v>2239</v>
      </c>
      <c r="Q262" t="s">
        <v>2240</v>
      </c>
      <c r="R262" t="str">
        <f>VLOOKUP($N262,Tabla2[#All],3,0)</f>
        <v>DROGUERIAS</v>
      </c>
      <c r="S262" t="s">
        <v>2646</v>
      </c>
      <c r="T262">
        <v>0</v>
      </c>
      <c r="U262" t="s">
        <v>6721</v>
      </c>
    </row>
    <row r="263" spans="1:21" ht="15" customHeight="1">
      <c r="A263" s="50" t="s">
        <v>492</v>
      </c>
      <c r="B263" s="19" t="s">
        <v>493</v>
      </c>
      <c r="C263" s="16">
        <v>21</v>
      </c>
      <c r="D263" s="84">
        <v>21</v>
      </c>
      <c r="E263" t="str">
        <f>VLOOKUP($D263,'ESTRUCTURA P&amp;B - LP'!$A$1:$F$31,5,0)</f>
        <v>ANDREINA RANGEL 21</v>
      </c>
      <c r="F263" t="str">
        <f>VLOOKUP($D263,'ESTRUCTURA P&amp;B - LP'!$A$1:$F$31,6,0)</f>
        <v>ANDREINA RANGEL</v>
      </c>
      <c r="G263" t="s">
        <v>31</v>
      </c>
      <c r="H263" t="str">
        <f>VLOOKUP(Tabla3[[#This Row],[NUEVA RUTA]],Tabla1[#All],2,0)</f>
        <v>OCCIDENTE</v>
      </c>
      <c r="I263" t="str">
        <f>VLOOKUP($A263,Clientes!$A$1:$C$1999,3,0)</f>
        <v>DROG COL MEDICA</v>
      </c>
      <c r="J263" s="16">
        <v>21</v>
      </c>
      <c r="K263" s="16" t="str">
        <f>VLOOKUP($J263,'ESTRUCTURA P&amp;B - LP'!$A$1:$F$40,5,0)</f>
        <v>ANDREINA RANGEL 21</v>
      </c>
      <c r="L263" s="16" t="str">
        <f>IFERROR(VLOOKUP($J263,'[2]POTENCIAL X ZONA'!$B$4:$G$21,6,0),0)</f>
        <v>S</v>
      </c>
      <c r="M263" s="16" t="str">
        <f>IFERROR(VLOOKUP($A263,'Convenio Clientes'!$D:$F,3,0),"SN CNV")</f>
        <v>01</v>
      </c>
      <c r="N263" s="16" t="s">
        <v>2327</v>
      </c>
      <c r="O263" s="16">
        <v>15</v>
      </c>
      <c r="P263" t="s">
        <v>163</v>
      </c>
      <c r="Q263" t="s">
        <v>2228</v>
      </c>
      <c r="R263" t="str">
        <f>VLOOKUP($N263,Tabla2[#All],3,0)</f>
        <v>DROGUERIAS</v>
      </c>
      <c r="S263" t="s">
        <v>2647</v>
      </c>
      <c r="T263" t="s">
        <v>2648</v>
      </c>
      <c r="U263" t="s">
        <v>495</v>
      </c>
    </row>
    <row r="264" spans="1:21" ht="15" customHeight="1">
      <c r="A264" s="50" t="s">
        <v>496</v>
      </c>
      <c r="B264" s="19" t="s">
        <v>497</v>
      </c>
      <c r="C264" s="16">
        <v>51</v>
      </c>
      <c r="D264" s="84">
        <v>51</v>
      </c>
      <c r="E264" t="str">
        <f>VLOOKUP($D264,'ESTRUCTURA P&amp;B - LP'!$A$1:$F$31,5,0)</f>
        <v>DIANA DELGADO 51</v>
      </c>
      <c r="F264" t="str">
        <f>VLOOKUP($D264,'ESTRUCTURA P&amp;B - LP'!$A$1:$F$31,6,0)</f>
        <v>DIANA DELGADO</v>
      </c>
      <c r="G264" t="s">
        <v>281</v>
      </c>
      <c r="H264" t="str">
        <f>VLOOKUP(Tabla3[[#This Row],[NUEVA RUTA]],Tabla1[#All],2,0)</f>
        <v>ORIENTE NORTE</v>
      </c>
      <c r="I264" t="str">
        <f>VLOOKUP($A264,Clientes!$A$1:$C$1999,3,0)</f>
        <v>DROGUERIA DC</v>
      </c>
      <c r="J264" s="16">
        <v>51</v>
      </c>
      <c r="K264" s="16" t="str">
        <f>VLOOKUP($J264,'ESTRUCTURA P&amp;B - LP'!$A$1:$F$40,5,0)</f>
        <v>DIANA DELGADO 51</v>
      </c>
      <c r="L264" s="16" t="str">
        <f>IFERROR(VLOOKUP($J264,'[2]POTENCIAL X ZONA'!$B$4:$G$21,6,0),0)</f>
        <v>P</v>
      </c>
      <c r="M264" s="60" t="str">
        <f>IFERROR(VLOOKUP($A264,'Convenio Clientes'!$D:$F,3,0),"SN CNV")</f>
        <v>21</v>
      </c>
      <c r="N264" s="16" t="s">
        <v>2327</v>
      </c>
      <c r="O264" s="16">
        <v>7</v>
      </c>
      <c r="P264" t="s">
        <v>163</v>
      </c>
      <c r="Q264" t="s">
        <v>2228</v>
      </c>
      <c r="R264" t="str">
        <f>VLOOKUP($N264,Tabla2[#All],3,0)</f>
        <v>DROGUERIAS</v>
      </c>
      <c r="S264" t="s">
        <v>2649</v>
      </c>
      <c r="T264" t="s">
        <v>2650</v>
      </c>
      <c r="U264" t="s">
        <v>6721</v>
      </c>
    </row>
    <row r="265" spans="1:21" ht="15" customHeight="1">
      <c r="A265" s="50" t="s">
        <v>498</v>
      </c>
      <c r="B265" s="19" t="s">
        <v>499</v>
      </c>
      <c r="C265" s="16">
        <v>98</v>
      </c>
      <c r="D265" s="84">
        <v>98</v>
      </c>
      <c r="E265" t="str">
        <f>VLOOKUP($D265,'ESTRUCTURA P&amp;B - LP'!$A$1:$F$31,5,0)</f>
        <v>INACTIVO</v>
      </c>
      <c r="F265" t="str">
        <f>VLOOKUP($D265,'ESTRUCTURA P&amp;B - LP'!$A$1:$F$31,6,0)</f>
        <v>INACTIVO</v>
      </c>
      <c r="G265" t="s">
        <v>31</v>
      </c>
      <c r="H265" t="str">
        <f>VLOOKUP(Tabla3[[#This Row],[NUEVA RUTA]],Tabla1[#All],2,0)</f>
        <v>INACTIVO</v>
      </c>
      <c r="I265" t="str">
        <f>VLOOKUP($A265,Clientes!$A$1:$C$1999,3,0)</f>
        <v>DROG DEL LAGO</v>
      </c>
      <c r="J265" s="16">
        <v>0</v>
      </c>
      <c r="K265" s="16" t="str">
        <f>VLOOKUP($J265,'ESTRUCTURA P&amp;B - LP'!$A$1:$F$40,5,0)</f>
        <v>INACTIVO</v>
      </c>
      <c r="L265" s="16">
        <f>IFERROR(VLOOKUP($J265,'[2]POTENCIAL X ZONA'!$B$4:$G$21,6,0),0)</f>
        <v>0</v>
      </c>
      <c r="M265" s="16" t="str">
        <f>IFERROR(VLOOKUP($A265,'Convenio Clientes'!$D:$F,3,0),"SN CNV")</f>
        <v>01</v>
      </c>
      <c r="N265" s="16" t="s">
        <v>2327</v>
      </c>
      <c r="O265" s="16">
        <v>0</v>
      </c>
      <c r="P265" t="s">
        <v>163</v>
      </c>
      <c r="Q265" t="s">
        <v>2228</v>
      </c>
      <c r="R265" t="str">
        <f>VLOOKUP($N265,Tabla2[#All],3,0)</f>
        <v>DROGUERIAS</v>
      </c>
      <c r="S265" t="s">
        <v>2651</v>
      </c>
      <c r="T265" t="s">
        <v>2652</v>
      </c>
      <c r="U265" t="s">
        <v>131</v>
      </c>
    </row>
    <row r="266" spans="1:21" ht="15" customHeight="1">
      <c r="A266" s="50" t="s">
        <v>500</v>
      </c>
      <c r="B266" s="19" t="s">
        <v>501</v>
      </c>
      <c r="C266" s="16">
        <v>50</v>
      </c>
      <c r="D266" s="84">
        <v>56</v>
      </c>
      <c r="E266" t="str">
        <f>VLOOKUP($D266,'ESTRUCTURA P&amp;B - LP'!$A$1:$F$31,5,0)</f>
        <v>JONATHAN FERNÁNDEZ</v>
      </c>
      <c r="F266" t="str">
        <f>VLOOKUP($D266,'ESTRUCTURA P&amp;B - LP'!$A$1:$F$31,6,0)</f>
        <v>MILAGROS FERNANDEZ</v>
      </c>
      <c r="G266" t="s">
        <v>55</v>
      </c>
      <c r="H266" t="str">
        <f>VLOOKUP(Tabla3[[#This Row],[NUEVA RUTA]],Tabla1[#All],2,0)</f>
        <v>CAPITAL</v>
      </c>
      <c r="I266" t="str">
        <f>VLOOKUP($A266,Clientes!$A$1:$C$1999,3,0)</f>
        <v>DROG DEL OESTE</v>
      </c>
      <c r="J266" s="16">
        <v>56</v>
      </c>
      <c r="K266" s="16" t="str">
        <f>VLOOKUP($J266,'ESTRUCTURA P&amp;B - LP'!$A$1:$F$40,5,0)</f>
        <v>JONATHAN FERNÁNDEZ</v>
      </c>
      <c r="L266" s="16">
        <f>IFERROR(VLOOKUP($J266,'[2]POTENCIAL X ZONA'!$B$4:$G$21,6,0),0)</f>
        <v>0</v>
      </c>
      <c r="M266" s="60" t="str">
        <f>IFERROR(VLOOKUP($A266,'Convenio Clientes'!$D:$F,3,0),"SN CNV")</f>
        <v>26</v>
      </c>
      <c r="N266" s="16" t="s">
        <v>2327</v>
      </c>
      <c r="O266" s="16">
        <v>0</v>
      </c>
      <c r="P266" s="172" t="s">
        <v>163</v>
      </c>
      <c r="Q266" t="s">
        <v>2228</v>
      </c>
      <c r="R266" t="str">
        <f>VLOOKUP($N266,Tabla2[#All],3,0)</f>
        <v>DROGUERIAS</v>
      </c>
      <c r="S266" t="s">
        <v>2653</v>
      </c>
      <c r="T266" t="s">
        <v>2654</v>
      </c>
      <c r="U266" t="s">
        <v>1587</v>
      </c>
    </row>
    <row r="267" spans="1:21" ht="15" customHeight="1">
      <c r="A267" s="50" t="s">
        <v>502</v>
      </c>
      <c r="B267" s="19" t="s">
        <v>503</v>
      </c>
      <c r="C267" s="16">
        <v>52</v>
      </c>
      <c r="D267" s="84">
        <v>52</v>
      </c>
      <c r="E267" t="str">
        <f>VLOOKUP($D267,'ESTRUCTURA P&amp;B - LP'!$A$1:$F$31,5,0)</f>
        <v>DIANA DELGADO 52</v>
      </c>
      <c r="F267" t="str">
        <f>VLOOKUP($D267,'ESTRUCTURA P&amp;B - LP'!$A$1:$F$31,6,0)</f>
        <v>DIANA DELGADO</v>
      </c>
      <c r="G267" t="s">
        <v>188</v>
      </c>
      <c r="H267" t="str">
        <f>VLOOKUP(Tabla3[[#This Row],[NUEVA RUTA]],Tabla1[#All],2,0)</f>
        <v>ORIENTE SUR</v>
      </c>
      <c r="I267" t="str">
        <f>VLOOKUP($A267,Clientes!$A$1:$C$1999,3,0)</f>
        <v>DROG DEL ORIENT</v>
      </c>
      <c r="J267" s="16">
        <v>52</v>
      </c>
      <c r="K267" s="16" t="str">
        <f>VLOOKUP($J267,'ESTRUCTURA P&amp;B - LP'!$A$1:$F$40,5,0)</f>
        <v>DIANA DELGADO 52</v>
      </c>
      <c r="L267" s="16" t="str">
        <f>IFERROR(VLOOKUP($J267,'[2]POTENCIAL X ZONA'!$B$4:$G$21,6,0),0)</f>
        <v>S</v>
      </c>
      <c r="M267" s="16" t="str">
        <f>IFERROR(VLOOKUP($A267,'Convenio Clientes'!$D:$F,3,0),"SN CNV")</f>
        <v>01</v>
      </c>
      <c r="N267" s="16" t="s">
        <v>2327</v>
      </c>
      <c r="O267" s="16">
        <v>7</v>
      </c>
      <c r="P267" t="s">
        <v>163</v>
      </c>
      <c r="Q267" t="s">
        <v>2228</v>
      </c>
      <c r="R267" t="str">
        <f>VLOOKUP($N267,Tabla2[#All],3,0)</f>
        <v>DROGUERIAS</v>
      </c>
      <c r="S267" t="s">
        <v>2655</v>
      </c>
      <c r="T267" t="s">
        <v>2656</v>
      </c>
      <c r="U267" t="s">
        <v>6705</v>
      </c>
    </row>
    <row r="268" spans="1:21" ht="15" customHeight="1">
      <c r="A268" s="50" t="s">
        <v>504</v>
      </c>
      <c r="B268" s="19" t="s">
        <v>505</v>
      </c>
      <c r="C268" s="16">
        <v>20</v>
      </c>
      <c r="D268" s="84">
        <v>20</v>
      </c>
      <c r="E268" t="str">
        <f>VLOOKUP($D268,'ESTRUCTURA P&amp;B - LP'!$A$1:$F$31,5,0)</f>
        <v>JUAN LEÓN 20</v>
      </c>
      <c r="F268" t="str">
        <f>VLOOKUP($D268,'ESTRUCTURA P&amp;B - LP'!$A$1:$F$31,6,0)</f>
        <v>DUBRASKA PÉREZ</v>
      </c>
      <c r="G268" t="s">
        <v>102</v>
      </c>
      <c r="H268" t="str">
        <f>VLOOKUP(Tabla3[[#This Row],[NUEVA RUTA]],Tabla1[#All],2,0)</f>
        <v>CENTRO-OCCIDENTE</v>
      </c>
      <c r="I268" t="str">
        <f>VLOOKUP($A268,Clientes!$A$1:$C$1999,3,0)</f>
        <v>DROG DICOMEDICA</v>
      </c>
      <c r="J268" s="16">
        <v>20</v>
      </c>
      <c r="K268" s="16" t="str">
        <f>VLOOKUP($J268,'ESTRUCTURA P&amp;B - LP'!$A$1:$F$40,5,0)</f>
        <v>JUAN LEÓN 20</v>
      </c>
      <c r="L268" s="16" t="str">
        <f>IFERROR(VLOOKUP($J268,'[2]POTENCIAL X ZONA'!$B$4:$G$21,6,0),0)</f>
        <v>P</v>
      </c>
      <c r="M268" s="60" t="str">
        <f>IFERROR(VLOOKUP($A268,'Convenio Clientes'!$D:$F,3,0),"SN CNV")</f>
        <v>26</v>
      </c>
      <c r="N268" s="16" t="s">
        <v>2327</v>
      </c>
      <c r="O268" s="16">
        <v>7</v>
      </c>
      <c r="P268" t="s">
        <v>163</v>
      </c>
      <c r="Q268" t="s">
        <v>2228</v>
      </c>
      <c r="R268" t="str">
        <f>VLOOKUP($N268,Tabla2[#All],3,0)</f>
        <v>DROGUERIAS</v>
      </c>
      <c r="S268" t="s">
        <v>2657</v>
      </c>
      <c r="T268" t="s">
        <v>2658</v>
      </c>
      <c r="U268" t="s">
        <v>51</v>
      </c>
    </row>
    <row r="269" spans="1:21" ht="15" customHeight="1">
      <c r="A269" s="50" t="s">
        <v>506</v>
      </c>
      <c r="B269" s="19" t="s">
        <v>507</v>
      </c>
      <c r="C269" s="16">
        <v>20</v>
      </c>
      <c r="D269" s="84">
        <v>20</v>
      </c>
      <c r="E269" t="str">
        <f>VLOOKUP($D269,'ESTRUCTURA P&amp;B - LP'!$A$1:$F$31,5,0)</f>
        <v>JUAN LEÓN 20</v>
      </c>
      <c r="F269" t="str">
        <f>VLOOKUP($D269,'ESTRUCTURA P&amp;B - LP'!$A$1:$F$31,6,0)</f>
        <v>DUBRASKA PÉREZ</v>
      </c>
      <c r="G269" t="s">
        <v>102</v>
      </c>
      <c r="H269" t="str">
        <f>VLOOKUP(Tabla3[[#This Row],[NUEVA RUTA]],Tabla1[#All],2,0)</f>
        <v>CENTRO-OCCIDENTE</v>
      </c>
      <c r="I269" t="str">
        <f>VLOOKUP($A269,Clientes!$A$1:$C$1999,3,0)</f>
        <v>DROG DRODELCA</v>
      </c>
      <c r="J269" s="16">
        <v>20</v>
      </c>
      <c r="K269" s="16" t="str">
        <f>VLOOKUP($J269,'ESTRUCTURA P&amp;B - LP'!$A$1:$F$40,5,0)</f>
        <v>JUAN LEÓN 20</v>
      </c>
      <c r="L269" s="16" t="str">
        <f>IFERROR(VLOOKUP($J269,'[2]POTENCIAL X ZONA'!$B$4:$G$21,6,0),0)</f>
        <v>P</v>
      </c>
      <c r="M269" s="16" t="str">
        <f>IFERROR(VLOOKUP($A269,'Convenio Clientes'!$D:$F,3,0),"SN CNV")</f>
        <v>01</v>
      </c>
      <c r="N269" s="16" t="s">
        <v>2327</v>
      </c>
      <c r="O269" s="16">
        <v>7</v>
      </c>
      <c r="P269" t="s">
        <v>163</v>
      </c>
      <c r="Q269" t="s">
        <v>2228</v>
      </c>
      <c r="R269" t="str">
        <f>VLOOKUP($N269,Tabla2[#All],3,0)</f>
        <v>DROGUERIAS</v>
      </c>
      <c r="S269" t="s">
        <v>2659</v>
      </c>
      <c r="T269" t="s">
        <v>2660</v>
      </c>
      <c r="U269" t="s">
        <v>51</v>
      </c>
    </row>
    <row r="270" spans="1:21" ht="15" customHeight="1">
      <c r="A270" s="50" t="s">
        <v>1625</v>
      </c>
      <c r="B270" s="19" t="s">
        <v>1626</v>
      </c>
      <c r="C270" s="16">
        <v>20</v>
      </c>
      <c r="D270" s="84">
        <v>20</v>
      </c>
      <c r="E270" t="str">
        <f>VLOOKUP($D270,'ESTRUCTURA P&amp;B - LP'!$A$1:$F$31,5,0)</f>
        <v>JUAN LEÓN 20</v>
      </c>
      <c r="F270" t="str">
        <f>VLOOKUP($D270,'ESTRUCTURA P&amp;B - LP'!$A$1:$F$31,6,0)</f>
        <v>DUBRASKA PÉREZ</v>
      </c>
      <c r="G270" t="s">
        <v>27</v>
      </c>
      <c r="H270" t="str">
        <f>VLOOKUP(Tabla3[[#This Row],[NUEVA RUTA]],Tabla1[#All],2,0)</f>
        <v>CENTRO-OCCIDENTE</v>
      </c>
      <c r="I270" t="str">
        <f>VLOOKUP($A270,Clientes!$A$1:$C$1999,3,0)</f>
        <v>DROG DROGUESI</v>
      </c>
      <c r="J270" s="16">
        <v>20</v>
      </c>
      <c r="K270" s="16" t="str">
        <f>VLOOKUP($J270,'ESTRUCTURA P&amp;B - LP'!$A$1:$F$40,5,0)</f>
        <v>JUAN LEÓN 20</v>
      </c>
      <c r="L270" s="16" t="str">
        <f>IFERROR(VLOOKUP($J270,'[2]POTENCIAL X ZONA'!$B$4:$G$21,6,0),0)</f>
        <v>P</v>
      </c>
      <c r="M270" s="60" t="str">
        <f>IFERROR(VLOOKUP($A270,'Convenio Clientes'!$D:$F,3,0),"SN CNV")</f>
        <v>26</v>
      </c>
      <c r="N270" s="60" t="s">
        <v>2327</v>
      </c>
      <c r="O270" s="16">
        <v>21</v>
      </c>
      <c r="P270" s="259" t="s">
        <v>2235</v>
      </c>
      <c r="Q270" t="s">
        <v>2240</v>
      </c>
      <c r="R270" t="str">
        <f>VLOOKUP($N270,Tabla2[#All],3,0)</f>
        <v>DROGUERIAS</v>
      </c>
      <c r="S270" t="s">
        <v>2661</v>
      </c>
      <c r="T270" t="s">
        <v>2662</v>
      </c>
      <c r="U270" t="s">
        <v>6722</v>
      </c>
    </row>
    <row r="271" spans="1:21" ht="15" customHeight="1">
      <c r="A271" s="50" t="s">
        <v>508</v>
      </c>
      <c r="B271" s="19" t="s">
        <v>509</v>
      </c>
      <c r="C271" s="16">
        <v>62</v>
      </c>
      <c r="D271" s="84">
        <v>62</v>
      </c>
      <c r="E271" t="str">
        <f>VLOOKUP($D271,'ESTRUCTURA P&amp;B - LP'!$A$1:$F$31,5,0)</f>
        <v>ANDREINA RANGEL 62</v>
      </c>
      <c r="F271" t="str">
        <f>VLOOKUP($D271,'ESTRUCTURA P&amp;B - LP'!$A$1:$F$31,6,0)</f>
        <v>ANDREINA RANGEL</v>
      </c>
      <c r="G271" t="s">
        <v>31</v>
      </c>
      <c r="H271" t="str">
        <f>VLOOKUP(Tabla3[[#This Row],[NUEVA RUTA]],Tabla1[#All],2,0)</f>
        <v>OCCIDENTE</v>
      </c>
      <c r="I271" t="str">
        <f>VLOOKUP($A271,Clientes!$A$1:$C$1999,3,0)</f>
        <v>DROG DROKYRCA</v>
      </c>
      <c r="J271" s="16">
        <v>0</v>
      </c>
      <c r="K271" s="16" t="str">
        <f>VLOOKUP($J271,'ESTRUCTURA P&amp;B - LP'!$A$1:$F$40,5,0)</f>
        <v>INACTIVO</v>
      </c>
      <c r="L271" s="16">
        <f>IFERROR(VLOOKUP($J271,'[2]POTENCIAL X ZONA'!$B$4:$G$21,6,0),0)</f>
        <v>0</v>
      </c>
      <c r="M271" s="16" t="str">
        <f>IFERROR(VLOOKUP($A271,'Convenio Clientes'!$D:$F,3,0),"SN CNV")</f>
        <v>01</v>
      </c>
      <c r="N271" s="16" t="s">
        <v>2327</v>
      </c>
      <c r="O271" s="16">
        <v>0</v>
      </c>
      <c r="P271" t="s">
        <v>163</v>
      </c>
      <c r="Q271" t="s">
        <v>2228</v>
      </c>
      <c r="R271" t="str">
        <f>VLOOKUP($N271,Tabla2[#All],3,0)</f>
        <v>DROGUERIAS</v>
      </c>
      <c r="S271" t="s">
        <v>2663</v>
      </c>
      <c r="T271" t="s">
        <v>2664</v>
      </c>
      <c r="U271" t="s">
        <v>131</v>
      </c>
    </row>
    <row r="272" spans="1:21" ht="15" customHeight="1">
      <c r="A272" s="50" t="s">
        <v>1843</v>
      </c>
      <c r="B272" s="19" t="s">
        <v>1844</v>
      </c>
      <c r="C272" s="16">
        <v>21</v>
      </c>
      <c r="D272" s="84">
        <v>21</v>
      </c>
      <c r="E272" t="str">
        <f>VLOOKUP($D272,'ESTRUCTURA P&amp;B - LP'!$A$1:$F$31,5,0)</f>
        <v>ANDREINA RANGEL 21</v>
      </c>
      <c r="F272" t="str">
        <f>VLOOKUP($D272,'ESTRUCTURA P&amp;B - LP'!$A$1:$F$31,6,0)</f>
        <v>ANDREINA RANGEL</v>
      </c>
      <c r="G272" t="s">
        <v>31</v>
      </c>
      <c r="H272" t="str">
        <f>VLOOKUP(Tabla3[[#This Row],[NUEVA RUTA]],Tabla1[#All],2,0)</f>
        <v>OCCIDENTE</v>
      </c>
      <c r="I272" t="str">
        <f>VLOOKUP($A272,Clientes!$A$1:$C$1999,3,0)</f>
        <v>DROG DROMARKO</v>
      </c>
      <c r="J272" s="16">
        <v>21</v>
      </c>
      <c r="K272" s="16" t="str">
        <f>VLOOKUP($J272,'ESTRUCTURA P&amp;B - LP'!$A$1:$F$40,5,0)</f>
        <v>ANDREINA RANGEL 21</v>
      </c>
      <c r="L272" s="16" t="str">
        <f>IFERROR(VLOOKUP($J272,'[2]POTENCIAL X ZONA'!$B$4:$G$21,6,0),0)</f>
        <v>S</v>
      </c>
      <c r="M272" s="16" t="str">
        <f>IFERROR(VLOOKUP($A272,'Convenio Clientes'!$D:$F,3,0),"SN CNV")</f>
        <v>26</v>
      </c>
      <c r="N272" s="60" t="s">
        <v>2327</v>
      </c>
      <c r="O272" s="16">
        <v>21</v>
      </c>
      <c r="P272" t="s">
        <v>2239</v>
      </c>
      <c r="Q272" t="s">
        <v>2240</v>
      </c>
      <c r="R272" t="str">
        <f>VLOOKUP($N272,Tabla2[#All],3,0)</f>
        <v>DROGUERIAS</v>
      </c>
      <c r="S272" t="s">
        <v>3504</v>
      </c>
      <c r="T272" t="s">
        <v>3505</v>
      </c>
      <c r="U272" t="s">
        <v>131</v>
      </c>
    </row>
    <row r="273" spans="1:21" ht="15" customHeight="1">
      <c r="A273" s="50" t="s">
        <v>1470</v>
      </c>
      <c r="B273" s="19" t="s">
        <v>1471</v>
      </c>
      <c r="C273" s="16">
        <v>52</v>
      </c>
      <c r="D273" s="84">
        <v>52</v>
      </c>
      <c r="E273" t="str">
        <f>VLOOKUP($D273,'ESTRUCTURA P&amp;B - LP'!$A$1:$F$31,5,0)</f>
        <v>DIANA DELGADO 52</v>
      </c>
      <c r="F273" t="str">
        <f>VLOOKUP($D273,'ESTRUCTURA P&amp;B - LP'!$A$1:$F$31,6,0)</f>
        <v>DIANA DELGADO</v>
      </c>
      <c r="G273" t="s">
        <v>188</v>
      </c>
      <c r="H273" t="str">
        <f>VLOOKUP(Tabla3[[#This Row],[NUEVA RUTA]],Tabla1[#All],2,0)</f>
        <v>ORIENTE SUR</v>
      </c>
      <c r="I273" t="str">
        <f>VLOOKUP($A273,Clientes!$A$1:$C$1999,3,0)</f>
        <v>DROG DROMEPHAR</v>
      </c>
      <c r="J273" s="16">
        <v>52</v>
      </c>
      <c r="K273" s="16" t="str">
        <f>VLOOKUP($J273,'ESTRUCTURA P&amp;B - LP'!$A$1:$F$40,5,0)</f>
        <v>DIANA DELGADO 52</v>
      </c>
      <c r="L273" s="16" t="str">
        <f>IFERROR(VLOOKUP($J273,'[2]POTENCIAL X ZONA'!$B$4:$G$21,6,0),0)</f>
        <v>S</v>
      </c>
      <c r="M273" s="60" t="str">
        <f>IFERROR(VLOOKUP($A273,'Convenio Clientes'!$D:$F,3,0),"SN CNV")</f>
        <v>26</v>
      </c>
      <c r="N273" s="16" t="s">
        <v>2327</v>
      </c>
      <c r="O273" s="16">
        <v>10</v>
      </c>
      <c r="P273" s="259" t="s">
        <v>2235</v>
      </c>
      <c r="Q273" t="s">
        <v>2240</v>
      </c>
      <c r="R273" t="str">
        <f>VLOOKUP($N273,Tabla2[#All],3,0)</f>
        <v>DROGUERIAS</v>
      </c>
      <c r="S273" t="s">
        <v>2665</v>
      </c>
      <c r="T273" t="s">
        <v>2666</v>
      </c>
      <c r="U273" t="s">
        <v>303</v>
      </c>
    </row>
    <row r="274" spans="1:21" ht="15" customHeight="1">
      <c r="A274" s="50" t="s">
        <v>1657</v>
      </c>
      <c r="B274" s="19" t="s">
        <v>1658</v>
      </c>
      <c r="C274" s="16">
        <v>21</v>
      </c>
      <c r="D274" s="84">
        <v>21</v>
      </c>
      <c r="E274" t="str">
        <f>VLOOKUP($D274,'ESTRUCTURA P&amp;B - LP'!$A$1:$F$31,5,0)</f>
        <v>ANDREINA RANGEL 21</v>
      </c>
      <c r="F274" t="str">
        <f>VLOOKUP($D274,'ESTRUCTURA P&amp;B - LP'!$A$1:$F$31,6,0)</f>
        <v>ANDREINA RANGEL</v>
      </c>
      <c r="G274" t="s">
        <v>31</v>
      </c>
      <c r="H274" t="str">
        <f>VLOOKUP(Tabla3[[#This Row],[NUEVA RUTA]],Tabla1[#All],2,0)</f>
        <v>OCCIDENTE</v>
      </c>
      <c r="I274" t="str">
        <f>VLOOKUP($A274,Clientes!$A$1:$C$1999,3,0)</f>
        <v>DROG DROPLUS OC</v>
      </c>
      <c r="J274" s="16">
        <v>21</v>
      </c>
      <c r="K274" s="16" t="str">
        <f>VLOOKUP($J274,'ESTRUCTURA P&amp;B - LP'!$A$1:$F$40,5,0)</f>
        <v>ANDREINA RANGEL 21</v>
      </c>
      <c r="L274" s="16" t="str">
        <f>IFERROR(VLOOKUP($J274,'[2]POTENCIAL X ZONA'!$B$4:$G$21,6,0),0)</f>
        <v>S</v>
      </c>
      <c r="M274" s="60" t="str">
        <f>IFERROR(VLOOKUP($A274,'Convenio Clientes'!$D:$F,3,0),"SN CNV")</f>
        <v>26</v>
      </c>
      <c r="N274" s="60" t="s">
        <v>2327</v>
      </c>
      <c r="O274" s="16">
        <v>15</v>
      </c>
      <c r="P274" t="s">
        <v>2239</v>
      </c>
      <c r="Q274" t="s">
        <v>2240</v>
      </c>
      <c r="R274" t="str">
        <f>VLOOKUP($N274,Tabla2[#All],3,0)</f>
        <v>DROGUERIAS</v>
      </c>
      <c r="S274" t="s">
        <v>2753</v>
      </c>
      <c r="T274" t="s">
        <v>2754</v>
      </c>
      <c r="U274" t="s">
        <v>131</v>
      </c>
    </row>
    <row r="275" spans="1:21" ht="15" customHeight="1">
      <c r="A275" s="50" t="s">
        <v>1855</v>
      </c>
      <c r="B275" s="19" t="s">
        <v>1856</v>
      </c>
      <c r="C275" s="16">
        <v>12</v>
      </c>
      <c r="D275" s="84">
        <v>12</v>
      </c>
      <c r="E275" t="str">
        <f>VLOOKUP($D275,'ESTRUCTURA P&amp;B - LP'!$A$1:$F$31,5,0)</f>
        <v>JUAN LEÓN 12</v>
      </c>
      <c r="F275" t="str">
        <f>VLOOKUP($D275,'ESTRUCTURA P&amp;B - LP'!$A$1:$F$31,6,0)</f>
        <v>DUBRASKA PÉREZ</v>
      </c>
      <c r="G275" t="s">
        <v>128</v>
      </c>
      <c r="H275" t="str">
        <f>VLOOKUP(Tabla3[[#This Row],[NUEVA RUTA]],Tabla1[#All],2,0)</f>
        <v>CENTRO-OCCIDENTE</v>
      </c>
      <c r="I275" t="str">
        <f>VLOOKUP($A275,Clientes!$A$1:$C$1999,3,0)</f>
        <v>DROG DROSALUD</v>
      </c>
      <c r="J275" s="16">
        <v>12</v>
      </c>
      <c r="K275" s="16" t="str">
        <f>VLOOKUP($J275,'ESTRUCTURA P&amp;B - LP'!$A$1:$F$40,5,0)</f>
        <v>JUAN LEÓN 12</v>
      </c>
      <c r="L275" s="16" t="str">
        <f>IFERROR(VLOOKUP($J275,'[2]POTENCIAL X ZONA'!$B$4:$G$21,6,0),0)</f>
        <v>P</v>
      </c>
      <c r="M275" s="60" t="str">
        <f>IFERROR(VLOOKUP($A275,'Convenio Clientes'!$D:$F,3,0),"SN CNV")</f>
        <v>26</v>
      </c>
      <c r="N275" s="60" t="s">
        <v>2327</v>
      </c>
      <c r="O275" s="16">
        <v>0</v>
      </c>
      <c r="P275" s="271" t="s">
        <v>2235</v>
      </c>
      <c r="Q275" s="271" t="s">
        <v>2240</v>
      </c>
      <c r="R275" t="str">
        <f>VLOOKUP($N275,Tabla2[#All],3,0)</f>
        <v>DROGUERIAS</v>
      </c>
      <c r="S275" t="s">
        <v>3513</v>
      </c>
      <c r="T275" t="s">
        <v>3514</v>
      </c>
      <c r="U275" t="s">
        <v>6748</v>
      </c>
    </row>
    <row r="276" spans="1:21" ht="15" customHeight="1">
      <c r="A276" s="50" t="s">
        <v>510</v>
      </c>
      <c r="B276" s="19" t="s">
        <v>511</v>
      </c>
      <c r="C276" s="16">
        <v>51</v>
      </c>
      <c r="D276" s="84">
        <v>51</v>
      </c>
      <c r="E276" t="str">
        <f>VLOOKUP($D276,'ESTRUCTURA P&amp;B - LP'!$A$1:$F$31,5,0)</f>
        <v>DIANA DELGADO 51</v>
      </c>
      <c r="F276" t="str">
        <f>VLOOKUP($D276,'ESTRUCTURA P&amp;B - LP'!$A$1:$F$31,6,0)</f>
        <v>DIANA DELGADO</v>
      </c>
      <c r="G276" t="s">
        <v>281</v>
      </c>
      <c r="H276" t="str">
        <f>VLOOKUP(Tabla3[[#This Row],[NUEVA RUTA]],Tabla1[#All],2,0)</f>
        <v>ORIENTE NORTE</v>
      </c>
      <c r="I276" t="str">
        <f>VLOOKUP($A276,Clientes!$A$1:$C$1999,3,0)</f>
        <v>DROG DROTACA</v>
      </c>
      <c r="J276" s="16">
        <v>0</v>
      </c>
      <c r="K276" s="16" t="str">
        <f>VLOOKUP($J276,'ESTRUCTURA P&amp;B - LP'!$A$1:$F$40,5,0)</f>
        <v>INACTIVO</v>
      </c>
      <c r="L276" s="16">
        <f>IFERROR(VLOOKUP($J276,'[2]POTENCIAL X ZONA'!$B$4:$G$21,6,0),0)</f>
        <v>0</v>
      </c>
      <c r="M276" s="16" t="str">
        <f>IFERROR(VLOOKUP($A276,'Convenio Clientes'!$D:$F,3,0),"SN CNV")</f>
        <v>01</v>
      </c>
      <c r="N276" s="16" t="s">
        <v>2327</v>
      </c>
      <c r="O276" s="16">
        <v>0</v>
      </c>
      <c r="P276" t="s">
        <v>163</v>
      </c>
      <c r="Q276" t="s">
        <v>2228</v>
      </c>
      <c r="R276" t="str">
        <f>VLOOKUP($N276,Tabla2[#All],3,0)</f>
        <v>DROGUERIAS</v>
      </c>
      <c r="S276" t="s">
        <v>2667</v>
      </c>
      <c r="T276" t="s">
        <v>2668</v>
      </c>
      <c r="U276" t="s">
        <v>6749</v>
      </c>
    </row>
    <row r="277" spans="1:21" ht="15" customHeight="1">
      <c r="A277" s="50" t="s">
        <v>1492</v>
      </c>
      <c r="B277" s="19" t="s">
        <v>1493</v>
      </c>
      <c r="C277" s="16">
        <v>23</v>
      </c>
      <c r="D277" s="84">
        <v>23</v>
      </c>
      <c r="E277" t="str">
        <f>VLOOKUP($D277,'ESTRUCTURA P&amp;B - LP'!$A$1:$F$31,5,0)</f>
        <v>MARTHA VILORIA</v>
      </c>
      <c r="F277" t="str">
        <f>VLOOKUP($D277,'ESTRUCTURA P&amp;B - LP'!$A$1:$F$31,6,0)</f>
        <v>DUBRASKA PÉREZ</v>
      </c>
      <c r="G277" t="s">
        <v>215</v>
      </c>
      <c r="H277" t="str">
        <f>VLOOKUP(Tabla3[[#This Row],[NUEVA RUTA]],Tabla1[#All],2,0)</f>
        <v>CENTRO-OCCIDENTE</v>
      </c>
      <c r="I277" t="str">
        <f>VLOOKUP($A277,Clientes!$A$1:$C$1999,3,0)</f>
        <v>DROG DROVEL</v>
      </c>
      <c r="J277" s="16">
        <v>23</v>
      </c>
      <c r="K277" s="16" t="str">
        <f>VLOOKUP($J277,'ESTRUCTURA P&amp;B - LP'!$A$1:$F$40,5,0)</f>
        <v>MARTHA VILORIA</v>
      </c>
      <c r="L277" s="16" t="str">
        <f>IFERROR(VLOOKUP($J277,'[2]POTENCIAL X ZONA'!$B$4:$G$21,6,0),0)</f>
        <v>S</v>
      </c>
      <c r="M277" s="60" t="str">
        <f>IFERROR(VLOOKUP($A277,'Convenio Clientes'!$D:$F,3,0),"SN CNV")</f>
        <v>26</v>
      </c>
      <c r="N277" s="16" t="s">
        <v>2327</v>
      </c>
      <c r="O277" s="16">
        <v>15</v>
      </c>
      <c r="P277" s="216" t="s">
        <v>163</v>
      </c>
      <c r="Q277" s="216" t="s">
        <v>2228</v>
      </c>
      <c r="R277" s="217" t="str">
        <f>VLOOKUP($N277,Tabla2[#All],3,0)</f>
        <v>DROGUERIAS</v>
      </c>
      <c r="S277" t="s">
        <v>2669</v>
      </c>
      <c r="T277" t="s">
        <v>2670</v>
      </c>
      <c r="U277" t="s">
        <v>210</v>
      </c>
    </row>
    <row r="278" spans="1:21" ht="15" customHeight="1">
      <c r="A278" s="52" t="s">
        <v>6014</v>
      </c>
      <c r="B278" s="53" t="s">
        <v>6015</v>
      </c>
      <c r="C278" s="54">
        <v>61</v>
      </c>
      <c r="D278" s="85">
        <v>61</v>
      </c>
      <c r="E278" s="55" t="str">
        <f>VLOOKUP($D278,'ESTRUCTURA P&amp;B - LP'!$A$1:$F$31,5,0)</f>
        <v>JOSEPH PADILLA 61</v>
      </c>
      <c r="F278" s="55" t="str">
        <f>VLOOKUP($D278,'ESTRUCTURA P&amp;B - LP'!$A$1:$F$31,6,0)</f>
        <v>ANDREINA RANGEL</v>
      </c>
      <c r="G278" s="70" t="s">
        <v>70</v>
      </c>
      <c r="H278" t="str">
        <f>VLOOKUP(Tabla3[[#This Row],[NUEVA RUTA]],Tabla1[#All],2,0)</f>
        <v>OCCIDENTE</v>
      </c>
      <c r="I278" t="str">
        <f>VLOOKUP($A278,Clientes!$A$1:$C$1999,3,0)</f>
        <v>DROG DROVIDA P</v>
      </c>
      <c r="J278" s="16">
        <v>61</v>
      </c>
      <c r="K278" s="16" t="str">
        <f>VLOOKUP($J278,'ESTRUCTURA P&amp;B - LP'!$A$1:$F$40,5,0)</f>
        <v>JOSEPH PADILLA 61</v>
      </c>
      <c r="L278" s="16" t="str">
        <f>IFERROR(VLOOKUP($J278,'[2]POTENCIAL X ZONA'!$B$4:$G$21,6,0),0)</f>
        <v>P</v>
      </c>
      <c r="M278" s="16" t="str">
        <f>IFERROR(VLOOKUP($A278,'Convenio Clientes'!$D:$F,3,0),"SN CNV")</f>
        <v>26</v>
      </c>
      <c r="N278" s="60" t="s">
        <v>2327</v>
      </c>
      <c r="O278" s="16">
        <v>0</v>
      </c>
      <c r="P278" t="s">
        <v>163</v>
      </c>
      <c r="Q278" s="245" t="s">
        <v>2228</v>
      </c>
      <c r="R278" t="str">
        <f>VLOOKUP($N278,Tabla2[#All],3,0)</f>
        <v>DROGUERIAS</v>
      </c>
      <c r="U278" t="s">
        <v>137</v>
      </c>
    </row>
    <row r="279" spans="1:21" ht="15" customHeight="1">
      <c r="A279" s="50" t="s">
        <v>1811</v>
      </c>
      <c r="B279" s="19" t="s">
        <v>1812</v>
      </c>
      <c r="C279" s="16">
        <v>21</v>
      </c>
      <c r="D279" s="84">
        <v>21</v>
      </c>
      <c r="E279" t="str">
        <f>VLOOKUP($D279,'ESTRUCTURA P&amp;B - LP'!$A$1:$F$31,5,0)</f>
        <v>ANDREINA RANGEL 21</v>
      </c>
      <c r="F279" t="str">
        <f>VLOOKUP($D279,'ESTRUCTURA P&amp;B - LP'!$A$1:$F$31,6,0)</f>
        <v>ANDREINA RANGEL</v>
      </c>
      <c r="G279" t="s">
        <v>31</v>
      </c>
      <c r="H279" t="str">
        <f>VLOOKUP(Tabla3[[#This Row],[NUEVA RUTA]],Tabla1[#All],2,0)</f>
        <v>OCCIDENTE</v>
      </c>
      <c r="I279" t="str">
        <f>VLOOKUP($A279,Clientes!$A$1:$C$1999,3,0)</f>
        <v>DROGUERIA EDA</v>
      </c>
      <c r="J279" s="16">
        <v>21</v>
      </c>
      <c r="K279" s="16" t="str">
        <f>VLOOKUP($J279,'ESTRUCTURA P&amp;B - LP'!$A$1:$F$40,5,0)</f>
        <v>ANDREINA RANGEL 21</v>
      </c>
      <c r="L279" s="16" t="str">
        <f>IFERROR(VLOOKUP($J279,'[2]POTENCIAL X ZONA'!$B$4:$G$21,6,0),0)</f>
        <v>S</v>
      </c>
      <c r="M279" s="16" t="str">
        <f>IFERROR(VLOOKUP($A279,'Convenio Clientes'!$D:$F,3,0),"SN CNV")</f>
        <v>26</v>
      </c>
      <c r="N279" s="60" t="s">
        <v>2327</v>
      </c>
      <c r="O279" s="16">
        <v>21</v>
      </c>
      <c r="P279" t="s">
        <v>2239</v>
      </c>
      <c r="Q279" t="s">
        <v>2240</v>
      </c>
      <c r="R279" t="str">
        <f>VLOOKUP($N279,Tabla2[#All],3,0)</f>
        <v>DROGUERIAS</v>
      </c>
      <c r="S279" t="s">
        <v>3478</v>
      </c>
      <c r="T279" t="s">
        <v>3479</v>
      </c>
      <c r="U279" t="s">
        <v>131</v>
      </c>
    </row>
    <row r="280" spans="1:21" ht="15" customHeight="1">
      <c r="A280" s="50" t="s">
        <v>1494</v>
      </c>
      <c r="B280" s="19" t="s">
        <v>1495</v>
      </c>
      <c r="C280" s="16">
        <v>20</v>
      </c>
      <c r="D280" s="84">
        <v>20</v>
      </c>
      <c r="E280" t="str">
        <f>VLOOKUP($D280,'ESTRUCTURA P&amp;B - LP'!$A$1:$F$31,5,0)</f>
        <v>JUAN LEÓN 20</v>
      </c>
      <c r="F280" t="str">
        <f>VLOOKUP($D280,'ESTRUCTURA P&amp;B - LP'!$A$1:$F$31,6,0)</f>
        <v>DUBRASKA PÉREZ</v>
      </c>
      <c r="G280" t="s">
        <v>102</v>
      </c>
      <c r="H280" t="str">
        <f>VLOOKUP(Tabla3[[#This Row],[NUEVA RUTA]],Tabla1[#All],2,0)</f>
        <v>CENTRO-OCCIDENTE</v>
      </c>
      <c r="I280" t="str">
        <f>VLOOKUP($A280,Clientes!$A$1:$C$1999,3,0)</f>
        <v>DROG EDIMECOS</v>
      </c>
      <c r="J280" s="16">
        <v>20</v>
      </c>
      <c r="K280" s="16" t="str">
        <f>VLOOKUP($J280,'ESTRUCTURA P&amp;B - LP'!$A$1:$F$40,5,0)</f>
        <v>JUAN LEÓN 20</v>
      </c>
      <c r="L280" s="16" t="str">
        <f>IFERROR(VLOOKUP($J280,'[2]POTENCIAL X ZONA'!$B$4:$G$21,6,0),0)</f>
        <v>P</v>
      </c>
      <c r="M280" s="16" t="str">
        <f>IFERROR(VLOOKUP($A280,'Convenio Clientes'!$D:$F,3,0),"SN CNV")</f>
        <v>01</v>
      </c>
      <c r="N280" s="16" t="s">
        <v>2327</v>
      </c>
      <c r="O280" s="16">
        <v>15</v>
      </c>
      <c r="P280" t="s">
        <v>163</v>
      </c>
      <c r="Q280" t="s">
        <v>2228</v>
      </c>
      <c r="R280" t="str">
        <f>VLOOKUP($N280,Tabla2[#All],3,0)</f>
        <v>DROGUERIAS</v>
      </c>
      <c r="S280" t="s">
        <v>2671</v>
      </c>
      <c r="T280" t="s">
        <v>2672</v>
      </c>
      <c r="U280" t="s">
        <v>456</v>
      </c>
    </row>
    <row r="281" spans="1:21" ht="15" customHeight="1">
      <c r="A281" s="50" t="s">
        <v>512</v>
      </c>
      <c r="B281" s="19" t="s">
        <v>513</v>
      </c>
      <c r="C281" s="16">
        <v>21</v>
      </c>
      <c r="D281" s="84">
        <v>61</v>
      </c>
      <c r="E281" t="str">
        <f>VLOOKUP($D281,'ESTRUCTURA P&amp;B - LP'!$A$1:$F$31,5,0)</f>
        <v>JOSEPH PADILLA 61</v>
      </c>
      <c r="F281" t="str">
        <f>VLOOKUP($D281,'ESTRUCTURA P&amp;B - LP'!$A$1:$F$31,6,0)</f>
        <v>ANDREINA RANGEL</v>
      </c>
      <c r="G281" t="s">
        <v>44</v>
      </c>
      <c r="H281" t="str">
        <f>VLOOKUP(Tabla3[[#This Row],[NUEVA RUTA]],Tabla1[#All],2,0)</f>
        <v>OCCIDENTE</v>
      </c>
      <c r="I281" t="str">
        <f>VLOOKUP($A281,Clientes!$A$1:$C$1999,3,0)</f>
        <v>DROBIENCA</v>
      </c>
      <c r="J281" s="16">
        <v>61</v>
      </c>
      <c r="K281" s="16" t="str">
        <f>VLOOKUP($J281,'ESTRUCTURA P&amp;B - LP'!$A$1:$F$40,5,0)</f>
        <v>JOSEPH PADILLA 61</v>
      </c>
      <c r="L281" s="16" t="str">
        <f>IFERROR(VLOOKUP($J281,'[2]POTENCIAL X ZONA'!$B$4:$G$21,6,0),0)</f>
        <v>P</v>
      </c>
      <c r="M281" s="60" t="str">
        <f>IFERROR(VLOOKUP($A281,'Convenio Clientes'!$D:$F,3,0),"SN CNV")</f>
        <v>26</v>
      </c>
      <c r="N281" s="16" t="s">
        <v>2327</v>
      </c>
      <c r="O281" s="16">
        <v>21</v>
      </c>
      <c r="P281" t="s">
        <v>2239</v>
      </c>
      <c r="Q281" t="s">
        <v>2240</v>
      </c>
      <c r="R281" t="str">
        <f>VLOOKUP($N281,Tabla2[#All],3,0)</f>
        <v>DROGUERIAS</v>
      </c>
      <c r="S281" t="s">
        <v>2673</v>
      </c>
      <c r="T281" t="s">
        <v>2674</v>
      </c>
      <c r="U281" t="s">
        <v>44</v>
      </c>
    </row>
    <row r="282" spans="1:21" ht="15" customHeight="1">
      <c r="A282" s="50" t="s">
        <v>1775</v>
      </c>
      <c r="B282" s="19" t="s">
        <v>1776</v>
      </c>
      <c r="C282" s="16">
        <v>51</v>
      </c>
      <c r="D282" s="16">
        <v>51</v>
      </c>
      <c r="E282" t="str">
        <f>VLOOKUP($D282,'ESTRUCTURA P&amp;B - LP'!$A$1:$F$31,5,0)</f>
        <v>DIANA DELGADO 51</v>
      </c>
      <c r="F282" t="str">
        <f>VLOOKUP($D282,'ESTRUCTURA P&amp;B - LP'!$A$1:$F$31,6,0)</f>
        <v>DIANA DELGADO</v>
      </c>
      <c r="G282" t="s">
        <v>281</v>
      </c>
      <c r="H282" t="str">
        <f>VLOOKUP(Tabla3[[#This Row],[NUEVA RUTA]],Tabla1[#All],2,0)</f>
        <v>ORIENTE NORTE</v>
      </c>
      <c r="I282" t="str">
        <f>VLOOKUP($A282,Clientes!$A$1:$C$1999,3,0)</f>
        <v>DROGUERIA ELITE</v>
      </c>
      <c r="J282" s="16">
        <f>+D282</f>
        <v>51</v>
      </c>
      <c r="K282" s="16" t="str">
        <f>VLOOKUP($J282,'ESTRUCTURA P&amp;B - LP'!$A$1:$F$40,5,0)</f>
        <v>DIANA DELGADO 51</v>
      </c>
      <c r="L282" s="16" t="str">
        <f>IFERROR(VLOOKUP($J282,'[2]POTENCIAL X ZONA'!$B$4:$G$21,6,0),0)</f>
        <v>P</v>
      </c>
      <c r="M282" s="60" t="str">
        <f>IFERROR(VLOOKUP($A282,'Convenio Clientes'!$D:$F,3,0),"SN CNV")</f>
        <v>21</v>
      </c>
      <c r="N282" s="60" t="s">
        <v>2327</v>
      </c>
      <c r="O282" s="16">
        <v>15</v>
      </c>
      <c r="P282" t="s">
        <v>163</v>
      </c>
      <c r="Q282" t="s">
        <v>2228</v>
      </c>
      <c r="R282" t="str">
        <f>VLOOKUP($N282,Tabla2[#All],3,0)</f>
        <v>DROGUERIAS</v>
      </c>
      <c r="S282" t="s">
        <v>2675</v>
      </c>
      <c r="T282" t="s">
        <v>2676</v>
      </c>
      <c r="U282" t="s">
        <v>6749</v>
      </c>
    </row>
    <row r="283" spans="1:21" ht="15" customHeight="1">
      <c r="A283" s="50" t="s">
        <v>514</v>
      </c>
      <c r="B283" s="19" t="s">
        <v>515</v>
      </c>
      <c r="C283" s="16">
        <v>50</v>
      </c>
      <c r="D283" s="84">
        <v>99</v>
      </c>
      <c r="E283" t="str">
        <f>VLOOKUP($D283,'ESTRUCTURA P&amp;B - LP'!$A$1:$F$31,5,0)</f>
        <v>E-COMMERCE</v>
      </c>
      <c r="F283" t="str">
        <f>VLOOKUP($D283,'ESTRUCTURA P&amp;B - LP'!$A$1:$F$31,6,0)</f>
        <v>E-COMMERCE</v>
      </c>
      <c r="G283" t="s">
        <v>55</v>
      </c>
      <c r="H283" t="str">
        <f>VLOOKUP(Tabla3[[#This Row],[NUEVA RUTA]],Tabla1[#All],2,0)</f>
        <v>E-COMMERCE</v>
      </c>
      <c r="I283" t="str">
        <f>VLOOKUP($A283,Clientes!$A$1:$C$1999,3,0)</f>
        <v>DROG EZZI GUERR</v>
      </c>
      <c r="J283" s="16">
        <v>99</v>
      </c>
      <c r="K283" s="16" t="str">
        <f>VLOOKUP($J283,'ESTRUCTURA P&amp;B - LP'!$A$1:$F$40,5,0)</f>
        <v>E-COMMERCE</v>
      </c>
      <c r="L283" s="16">
        <f>IFERROR(VLOOKUP($J283,'[2]POTENCIAL X ZONA'!$B$4:$G$21,6,0),0)</f>
        <v>0</v>
      </c>
      <c r="M283" s="60" t="str">
        <f>IFERROR(VLOOKUP($A283,'Convenio Clientes'!$D:$F,3,0),"SN CNV")</f>
        <v>50</v>
      </c>
      <c r="N283" s="16" t="s">
        <v>2327</v>
      </c>
      <c r="O283" s="16">
        <v>0</v>
      </c>
      <c r="P283" t="s">
        <v>2235</v>
      </c>
      <c r="Q283" t="s">
        <v>2236</v>
      </c>
      <c r="R283" t="str">
        <f>VLOOKUP($N283,Tabla2[#All],3,0)</f>
        <v>DROGUERIAS</v>
      </c>
      <c r="S283" t="s">
        <v>2677</v>
      </c>
      <c r="T283" t="s">
        <v>2520</v>
      </c>
      <c r="U283" t="s">
        <v>1587</v>
      </c>
    </row>
    <row r="284" spans="1:21" ht="15" customHeight="1">
      <c r="A284" s="52" t="s">
        <v>6024</v>
      </c>
      <c r="B284" s="53" t="s">
        <v>6025</v>
      </c>
      <c r="C284" s="54">
        <v>21</v>
      </c>
      <c r="D284" s="85">
        <v>21</v>
      </c>
      <c r="E284" s="55" t="str">
        <f>VLOOKUP($D284,'ESTRUCTURA P&amp;B - LP'!$A$1:$F$31,5,0)</f>
        <v>ANDREINA RANGEL 21</v>
      </c>
      <c r="F284" s="55" t="str">
        <f>VLOOKUP($D284,'ESTRUCTURA P&amp;B - LP'!$A$1:$F$31,6,0)</f>
        <v>ANDREINA RANGEL</v>
      </c>
      <c r="G284" s="80" t="s">
        <v>27</v>
      </c>
      <c r="H284" s="80" t="s">
        <v>87</v>
      </c>
      <c r="I284" t="str">
        <f>VLOOKUP($A284,Clientes!$A$1:$C$1999,3,0)</f>
        <v>DROFALMECA</v>
      </c>
      <c r="J284" s="16">
        <v>21</v>
      </c>
      <c r="K284" s="54" t="str">
        <f>VLOOKUP($J284,'ESTRUCTURA P&amp;B - LP'!$A$1:$F$40,5,0)</f>
        <v>ANDREINA RANGEL 21</v>
      </c>
      <c r="L284" s="16" t="str">
        <f>IFERROR(VLOOKUP($J284,'[2]POTENCIAL X ZONA'!$B$4:$G$21,6,0),0)</f>
        <v>S</v>
      </c>
      <c r="M284" s="16" t="str">
        <f>IFERROR(VLOOKUP($A284,'Convenio Clientes'!$D:$F,3,0),"SN CNV")</f>
        <v>26</v>
      </c>
      <c r="N284" s="60" t="s">
        <v>2327</v>
      </c>
      <c r="O284" s="16">
        <v>0</v>
      </c>
      <c r="P284" t="s">
        <v>163</v>
      </c>
      <c r="Q284" s="207" t="s">
        <v>2228</v>
      </c>
      <c r="R284" t="str">
        <f>VLOOKUP($N284,Tabla2[#All],3,0)</f>
        <v>DROGUERIAS</v>
      </c>
      <c r="U284" t="s">
        <v>6750</v>
      </c>
    </row>
    <row r="285" spans="1:21" ht="15" customHeight="1">
      <c r="A285" s="50" t="s">
        <v>1508</v>
      </c>
      <c r="B285" s="19" t="s">
        <v>1509</v>
      </c>
      <c r="C285" s="16">
        <v>61</v>
      </c>
      <c r="D285" s="84">
        <v>61</v>
      </c>
      <c r="E285" t="str">
        <f>VLOOKUP($D285,'ESTRUCTURA P&amp;B - LP'!$A$1:$F$31,5,0)</f>
        <v>JOSEPH PADILLA 61</v>
      </c>
      <c r="F285" t="str">
        <f>VLOOKUP($D285,'ESTRUCTURA P&amp;B - LP'!$A$1:$F$31,6,0)</f>
        <v>ANDREINA RANGEL</v>
      </c>
      <c r="G285" t="s">
        <v>44</v>
      </c>
      <c r="H285" t="str">
        <f>VLOOKUP(Tabla3[[#This Row],[NUEVA RUTA]],Tabla1[#All],2,0)</f>
        <v>OCCIDENTE</v>
      </c>
      <c r="I285" t="str">
        <f>VLOOKUP($A285,Clientes!$A$1:$C$1999,3,0)</f>
        <v>DROGUERIA FAR</v>
      </c>
      <c r="J285" s="16">
        <v>61</v>
      </c>
      <c r="K285" s="16" t="str">
        <f>VLOOKUP($J285,'ESTRUCTURA P&amp;B - LP'!$A$1:$F$40,5,0)</f>
        <v>JOSEPH PADILLA 61</v>
      </c>
      <c r="L285" s="16" t="str">
        <f>IFERROR(VLOOKUP($J285,'[2]POTENCIAL X ZONA'!$B$4:$G$21,6,0),0)</f>
        <v>P</v>
      </c>
      <c r="M285" s="16" t="str">
        <f>IFERROR(VLOOKUP($A285,'Convenio Clientes'!$D:$F,3,0),"SN CNV")</f>
        <v>01</v>
      </c>
      <c r="N285" s="16" t="s">
        <v>2327</v>
      </c>
      <c r="O285" s="16">
        <v>15</v>
      </c>
      <c r="P285" t="s">
        <v>163</v>
      </c>
      <c r="Q285" t="s">
        <v>2228</v>
      </c>
      <c r="R285" t="str">
        <f>VLOOKUP($N285,Tabla2[#All],3,0)</f>
        <v>DROGUERIAS</v>
      </c>
      <c r="S285" t="s">
        <v>2678</v>
      </c>
      <c r="T285">
        <v>0</v>
      </c>
      <c r="U285" t="s">
        <v>44</v>
      </c>
    </row>
    <row r="286" spans="1:21" ht="15" customHeight="1">
      <c r="A286" s="50" t="s">
        <v>1952</v>
      </c>
      <c r="B286" s="19" t="s">
        <v>1953</v>
      </c>
      <c r="C286" s="16">
        <v>99</v>
      </c>
      <c r="D286" s="84">
        <v>99</v>
      </c>
      <c r="E286" t="str">
        <f>VLOOKUP($D286,'ESTRUCTURA P&amp;B - LP'!$A$1:$F$31,5,0)</f>
        <v>E-COMMERCE</v>
      </c>
      <c r="F286" t="str">
        <f>VLOOKUP($D286,'ESTRUCTURA P&amp;B - LP'!$A$1:$F$31,6,0)</f>
        <v>E-COMMERCE</v>
      </c>
      <c r="G286" t="s">
        <v>13</v>
      </c>
      <c r="H286" t="str">
        <f>VLOOKUP(Tabla3[[#This Row],[NUEVA RUTA]],Tabla1[#All],2,0)</f>
        <v>E-COMMERCE</v>
      </c>
      <c r="I286" t="str">
        <f>VLOOKUP($A286,Clientes!$A$1:$C$1999,3,0)</f>
        <v>FARMA MISTICA</v>
      </c>
      <c r="J286" s="16">
        <v>99</v>
      </c>
      <c r="K286" s="16" t="str">
        <f>VLOOKUP($J286,'ESTRUCTURA P&amp;B - LP'!$A$1:$F$40,5,0)</f>
        <v>E-COMMERCE</v>
      </c>
      <c r="L286" s="16">
        <f>IFERROR(VLOOKUP($J286,'[2]POTENCIAL X ZONA'!$B$4:$G$21,6,0),0)</f>
        <v>0</v>
      </c>
      <c r="M286" s="16" t="str">
        <f>IFERROR(VLOOKUP($A286,'Convenio Clientes'!$D:$F,3,0),"SN CNV")</f>
        <v>50</v>
      </c>
      <c r="N286" s="60" t="s">
        <v>2469</v>
      </c>
      <c r="O286" s="16">
        <v>0</v>
      </c>
      <c r="P286" t="s">
        <v>2235</v>
      </c>
      <c r="Q286" t="s">
        <v>2236</v>
      </c>
      <c r="R286" t="str">
        <f>VLOOKUP($N286,Tabla2[#All],3,0)</f>
        <v>ATENCION AL CLIENTE</v>
      </c>
      <c r="S286" t="s">
        <v>3580</v>
      </c>
      <c r="T286" t="s">
        <v>3581</v>
      </c>
      <c r="U286" t="s">
        <v>1652</v>
      </c>
    </row>
    <row r="287" spans="1:21" ht="15" customHeight="1">
      <c r="A287" s="50" t="s">
        <v>1681</v>
      </c>
      <c r="B287" s="19" t="s">
        <v>1682</v>
      </c>
      <c r="C287" s="16">
        <v>21</v>
      </c>
      <c r="D287" s="84">
        <v>21</v>
      </c>
      <c r="E287" t="str">
        <f>VLOOKUP($D287,'ESTRUCTURA P&amp;B - LP'!$A$1:$F$31,5,0)</f>
        <v>ANDREINA RANGEL 21</v>
      </c>
      <c r="F287" t="str">
        <f>VLOOKUP($D287,'ESTRUCTURA P&amp;B - LP'!$A$1:$F$31,6,0)</f>
        <v>ANDREINA RANGEL</v>
      </c>
      <c r="G287" t="s">
        <v>31</v>
      </c>
      <c r="H287" t="str">
        <f>VLOOKUP(Tabla3[[#This Row],[NUEVA RUTA]],Tabla1[#All],2,0)</f>
        <v>OCCIDENTE</v>
      </c>
      <c r="I287" t="str">
        <f>VLOOKUP($A287,Clientes!$A$1:$C$1999,3,0)</f>
        <v>FARMACEUTICA 24</v>
      </c>
      <c r="J287" s="16">
        <v>21</v>
      </c>
      <c r="K287" s="16" t="str">
        <f>VLOOKUP($J287,'ESTRUCTURA P&amp;B - LP'!$A$1:$F$40,5,0)</f>
        <v>ANDREINA RANGEL 21</v>
      </c>
      <c r="L287" s="16" t="str">
        <f>IFERROR(VLOOKUP($J287,'[2]POTENCIAL X ZONA'!$B$4:$G$21,6,0),0)</f>
        <v>S</v>
      </c>
      <c r="M287" s="60" t="str">
        <f>IFERROR(VLOOKUP($A287,'Convenio Clientes'!$D:$F,3,0),"SN CNV")</f>
        <v>26</v>
      </c>
      <c r="N287" s="60" t="s">
        <v>2327</v>
      </c>
      <c r="O287" s="16">
        <v>21</v>
      </c>
      <c r="P287" t="s">
        <v>2239</v>
      </c>
      <c r="Q287" t="s">
        <v>2240</v>
      </c>
      <c r="R287" t="str">
        <f>VLOOKUP($N287,Tabla2[#All],3,0)</f>
        <v>DROGUERIAS</v>
      </c>
      <c r="S287" t="s">
        <v>2679</v>
      </c>
      <c r="T287" t="s">
        <v>2680</v>
      </c>
      <c r="U287" t="s">
        <v>131</v>
      </c>
    </row>
    <row r="288" spans="1:21" ht="15" customHeight="1">
      <c r="A288" s="50" t="s">
        <v>516</v>
      </c>
      <c r="B288" s="19" t="s">
        <v>517</v>
      </c>
      <c r="C288" s="16">
        <v>50</v>
      </c>
      <c r="D288" s="84">
        <v>50</v>
      </c>
      <c r="E288" t="str">
        <f>VLOOKUP($D288,'ESTRUCTURA P&amp;B - LP'!$A$1:$F$31,5,0)</f>
        <v>BETSY CASTRO</v>
      </c>
      <c r="F288" t="str">
        <f>VLOOKUP($D288,'ESTRUCTURA P&amp;B - LP'!$A$1:$F$31,6,0)</f>
        <v>MILAGROS FERNANDEZ</v>
      </c>
      <c r="G288" t="s">
        <v>47</v>
      </c>
      <c r="H288" t="str">
        <f>VLOOKUP(Tabla3[[#This Row],[NUEVA RUTA]],Tabla1[#All],2,0)</f>
        <v>CAPITAL</v>
      </c>
      <c r="I288" t="str">
        <f>VLOOKUP($A288,Clientes!$A$1:$C$1999,3,0)</f>
        <v>DROG DAHINFAR</v>
      </c>
      <c r="J288" s="16">
        <v>50</v>
      </c>
      <c r="K288" s="16" t="str">
        <f>VLOOKUP($J288,'ESTRUCTURA P&amp;B - LP'!$A$1:$F$40,5,0)</f>
        <v>BETSY CASTRO</v>
      </c>
      <c r="L288" s="16" t="str">
        <f>IFERROR(VLOOKUP($J288,'[2]POTENCIAL X ZONA'!$B$4:$G$21,6,0),0)</f>
        <v>B</v>
      </c>
      <c r="M288" s="16" t="str">
        <f>IFERROR(VLOOKUP($A288,'Convenio Clientes'!$D:$F,3,0),"SN CNV")</f>
        <v>01</v>
      </c>
      <c r="N288" s="16" t="s">
        <v>2327</v>
      </c>
      <c r="O288" s="16">
        <v>7</v>
      </c>
      <c r="P288" t="s">
        <v>163</v>
      </c>
      <c r="Q288" t="s">
        <v>2228</v>
      </c>
      <c r="R288" t="str">
        <f>VLOOKUP($N288,Tabla2[#All],3,0)</f>
        <v>DROGUERIAS</v>
      </c>
      <c r="S288" t="s">
        <v>2681</v>
      </c>
      <c r="T288" t="s">
        <v>2682</v>
      </c>
      <c r="U288" t="s">
        <v>1587</v>
      </c>
    </row>
    <row r="289" spans="1:21" ht="15" customHeight="1">
      <c r="A289" s="50" t="s">
        <v>1401</v>
      </c>
      <c r="B289" s="19" t="s">
        <v>1402</v>
      </c>
      <c r="C289" s="16">
        <v>20</v>
      </c>
      <c r="D289" s="84">
        <v>20</v>
      </c>
      <c r="E289" t="str">
        <f>VLOOKUP($D289,'ESTRUCTURA P&amp;B - LP'!$A$1:$F$31,5,0)</f>
        <v>JUAN LEÓN 20</v>
      </c>
      <c r="F289" t="str">
        <f>VLOOKUP($D289,'ESTRUCTURA P&amp;B - LP'!$A$1:$F$31,6,0)</f>
        <v>DUBRASKA PÉREZ</v>
      </c>
      <c r="G289" t="s">
        <v>102</v>
      </c>
      <c r="H289" t="str">
        <f>VLOOKUP(Tabla3[[#This Row],[NUEVA RUTA]],Tabla1[#All],2,0)</f>
        <v>CENTRO-OCCIDENTE</v>
      </c>
      <c r="I289" t="str">
        <f>VLOOKUP($A289,Clientes!$A$1:$C$1999,3,0)</f>
        <v>DROG FARMALOR</v>
      </c>
      <c r="J289" s="16">
        <v>20</v>
      </c>
      <c r="K289" s="16" t="str">
        <f>VLOOKUP($J289,'ESTRUCTURA P&amp;B - LP'!$A$1:$F$40,5,0)</f>
        <v>JUAN LEÓN 20</v>
      </c>
      <c r="L289" s="16" t="str">
        <f>IFERROR(VLOOKUP($J289,'[2]POTENCIAL X ZONA'!$B$4:$G$21,6,0),0)</f>
        <v>P</v>
      </c>
      <c r="M289" s="60" t="str">
        <f>IFERROR(VLOOKUP($A289,'Convenio Clientes'!$D:$F,3,0),"SN CNV")</f>
        <v>26</v>
      </c>
      <c r="N289" s="16" t="s">
        <v>2327</v>
      </c>
      <c r="O289" s="16">
        <v>21</v>
      </c>
      <c r="P289" s="259" t="s">
        <v>2235</v>
      </c>
      <c r="Q289" t="s">
        <v>2240</v>
      </c>
      <c r="R289" t="str">
        <f>VLOOKUP($N289,Tabla2[#All],3,0)</f>
        <v>DROGUERIAS</v>
      </c>
      <c r="S289" t="s">
        <v>2683</v>
      </c>
      <c r="T289" t="s">
        <v>2684</v>
      </c>
      <c r="U289" t="s">
        <v>51</v>
      </c>
    </row>
    <row r="290" spans="1:21" ht="15" customHeight="1">
      <c r="A290" s="50" t="s">
        <v>1417</v>
      </c>
      <c r="B290" s="19" t="s">
        <v>1418</v>
      </c>
      <c r="C290" s="16">
        <v>23</v>
      </c>
      <c r="D290" s="84">
        <v>23</v>
      </c>
      <c r="E290" t="str">
        <f>VLOOKUP($D290,'ESTRUCTURA P&amp;B - LP'!$A$1:$F$31,5,0)</f>
        <v>MARTHA VILORIA</v>
      </c>
      <c r="F290" t="str">
        <f>VLOOKUP($D290,'ESTRUCTURA P&amp;B - LP'!$A$1:$F$31,6,0)</f>
        <v>DUBRASKA PÉREZ</v>
      </c>
      <c r="G290" t="s">
        <v>6697</v>
      </c>
      <c r="H290" t="str">
        <f>VLOOKUP(Tabla3[[#This Row],[NUEVA RUTA]],Tabla1[#All],2,0)</f>
        <v>CENTRO-OCCIDENTE</v>
      </c>
      <c r="I290" t="str">
        <f>VLOOKUP($A290,Clientes!$A$1:$C$1999,3,0)</f>
        <v>DROG FARMAX</v>
      </c>
      <c r="J290" s="16">
        <v>23</v>
      </c>
      <c r="K290" s="16" t="str">
        <f>VLOOKUP($J290,'ESTRUCTURA P&amp;B - LP'!$A$1:$F$40,5,0)</f>
        <v>MARTHA VILORIA</v>
      </c>
      <c r="L290" s="16" t="str">
        <f>IFERROR(VLOOKUP($J290,'[2]POTENCIAL X ZONA'!$B$4:$G$21,6,0),0)</f>
        <v>S</v>
      </c>
      <c r="M290" s="16" t="str">
        <f>IFERROR(VLOOKUP($A290,'Convenio Clientes'!$D:$F,3,0),"SN CNV")</f>
        <v>21</v>
      </c>
      <c r="N290" s="16" t="s">
        <v>2327</v>
      </c>
      <c r="O290" s="16">
        <v>0</v>
      </c>
      <c r="P290" t="s">
        <v>163</v>
      </c>
      <c r="Q290" t="s">
        <v>2228</v>
      </c>
      <c r="R290" t="str">
        <f>VLOOKUP($N290,Tabla2[#All],3,0)</f>
        <v>DROGUERIAS</v>
      </c>
      <c r="S290" t="s">
        <v>2685</v>
      </c>
      <c r="T290" t="s">
        <v>2686</v>
      </c>
      <c r="U290" t="s">
        <v>6751</v>
      </c>
    </row>
    <row r="291" spans="1:21" ht="15" customHeight="1">
      <c r="A291" s="50" t="s">
        <v>518</v>
      </c>
      <c r="B291" s="19" t="s">
        <v>2687</v>
      </c>
      <c r="C291" s="16">
        <v>11</v>
      </c>
      <c r="D291" s="84">
        <v>11</v>
      </c>
      <c r="E291" t="str">
        <f>VLOOKUP($D291,'ESTRUCTURA P&amp;B - LP'!$A$1:$F$31,5,0)</f>
        <v>DUBRASKA PÉREZ 11</v>
      </c>
      <c r="F291" t="str">
        <f>VLOOKUP($D291,'ESTRUCTURA P&amp;B - LP'!$A$1:$F$31,6,0)</f>
        <v>DUBRASKA PÉREZ</v>
      </c>
      <c r="G291" t="s">
        <v>47</v>
      </c>
      <c r="H291" t="str">
        <f>VLOOKUP(Tabla3[[#This Row],[NUEVA RUTA]],Tabla1[#All],2,0)</f>
        <v>CAPITAL</v>
      </c>
      <c r="I291" t="str">
        <f>VLOOKUP($A291,Clientes!$A$1:$C$1999,3,0)</f>
        <v>14 FARVENCA</v>
      </c>
      <c r="J291" s="16">
        <v>11</v>
      </c>
      <c r="K291" s="16" t="str">
        <f>VLOOKUP($J291,'ESTRUCTURA P&amp;B - LP'!$A$1:$F$40,5,0)</f>
        <v>DUBRASKA PÉREZ 11</v>
      </c>
      <c r="L291" s="16" t="str">
        <f>IFERROR(VLOOKUP($J291,'[2]POTENCIAL X ZONA'!$B$4:$G$21,6,0),0)</f>
        <v>B</v>
      </c>
      <c r="M291" s="60" t="str">
        <f>IFERROR(VLOOKUP($A291,'Convenio Clientes'!$D:$F,3,0),"SN CNV")</f>
        <v>01</v>
      </c>
      <c r="N291" s="16" t="s">
        <v>2327</v>
      </c>
      <c r="O291" s="16">
        <v>30</v>
      </c>
      <c r="P291" t="s">
        <v>163</v>
      </c>
      <c r="Q291" t="s">
        <v>2228</v>
      </c>
      <c r="R291" t="str">
        <f>VLOOKUP($N291,Tabla2[#All],3,0)</f>
        <v>DROGUERIAS</v>
      </c>
      <c r="S291" t="s">
        <v>2688</v>
      </c>
      <c r="T291" t="s">
        <v>2689</v>
      </c>
      <c r="U291" t="s">
        <v>1587</v>
      </c>
    </row>
    <row r="292" spans="1:21" ht="15" customHeight="1">
      <c r="A292" s="50" t="s">
        <v>521</v>
      </c>
      <c r="B292" s="19" t="s">
        <v>522</v>
      </c>
      <c r="C292" s="16">
        <v>59</v>
      </c>
      <c r="D292" s="84">
        <v>50</v>
      </c>
      <c r="E292" t="str">
        <f>VLOOKUP($D292,'ESTRUCTURA P&amp;B - LP'!$A$1:$F$31,5,0)</f>
        <v>BETSY CASTRO</v>
      </c>
      <c r="F292" t="str">
        <f>VLOOKUP($D292,'ESTRUCTURA P&amp;B - LP'!$A$1:$F$31,6,0)</f>
        <v>MILAGROS FERNANDEZ</v>
      </c>
      <c r="G292" t="s">
        <v>55</v>
      </c>
      <c r="H292" t="str">
        <f>VLOOKUP(Tabla3[[#This Row],[NUEVA RUTA]],Tabla1[#All],2,0)</f>
        <v>CAPITAL</v>
      </c>
      <c r="I292" t="str">
        <f>VLOOKUP($A292,Clientes!$A$1:$C$1999,3,0)</f>
        <v>DROG FREEMED</v>
      </c>
      <c r="J292" s="16">
        <v>0</v>
      </c>
      <c r="K292" s="16" t="str">
        <f>VLOOKUP($J292,'ESTRUCTURA P&amp;B - LP'!$A$1:$F$40,5,0)</f>
        <v>INACTIVO</v>
      </c>
      <c r="L292" s="16">
        <f>IFERROR(VLOOKUP($J292,'[2]POTENCIAL X ZONA'!$B$4:$G$21,6,0),0)</f>
        <v>0</v>
      </c>
      <c r="M292" s="16" t="str">
        <f>IFERROR(VLOOKUP($A292,'Convenio Clientes'!$D:$F,3,0),"SN CNV")</f>
        <v>01</v>
      </c>
      <c r="N292" s="16" t="s">
        <v>2327</v>
      </c>
      <c r="O292" s="16">
        <v>0</v>
      </c>
      <c r="P292" t="s">
        <v>163</v>
      </c>
      <c r="Q292" t="s">
        <v>2228</v>
      </c>
      <c r="R292" t="str">
        <f>VLOOKUP($N292,Tabla2[#All],3,0)</f>
        <v>DROGUERIAS</v>
      </c>
      <c r="S292" t="s">
        <v>2690</v>
      </c>
      <c r="T292" t="s">
        <v>2691</v>
      </c>
      <c r="U292" t="s">
        <v>1587</v>
      </c>
    </row>
    <row r="293" spans="1:21" ht="15" customHeight="1">
      <c r="A293" s="50" t="s">
        <v>1475</v>
      </c>
      <c r="B293" s="19" t="s">
        <v>1476</v>
      </c>
      <c r="C293" s="16">
        <v>52</v>
      </c>
      <c r="D293" s="84">
        <v>52</v>
      </c>
      <c r="E293" t="str">
        <f>VLOOKUP($D293,'ESTRUCTURA P&amp;B - LP'!$A$1:$F$31,5,0)</f>
        <v>DIANA DELGADO 52</v>
      </c>
      <c r="F293" t="str">
        <f>VLOOKUP($D293,'ESTRUCTURA P&amp;B - LP'!$A$1:$F$31,6,0)</f>
        <v>DIANA DELGADO</v>
      </c>
      <c r="G293" t="s">
        <v>188</v>
      </c>
      <c r="H293" t="str">
        <f>VLOOKUP(Tabla3[[#This Row],[NUEVA RUTA]],Tabla1[#All],2,0)</f>
        <v>ORIENTE SUR</v>
      </c>
      <c r="I293" t="str">
        <f>VLOOKUP($A293,Clientes!$A$1:$C$1999,3,0)</f>
        <v>DROG GENERICA</v>
      </c>
      <c r="J293" s="16">
        <v>52</v>
      </c>
      <c r="K293" s="16" t="str">
        <f>VLOOKUP($J293,'ESTRUCTURA P&amp;B - LP'!$A$1:$F$40,5,0)</f>
        <v>DIANA DELGADO 52</v>
      </c>
      <c r="L293" s="16" t="str">
        <f>IFERROR(VLOOKUP($J293,'[2]POTENCIAL X ZONA'!$B$4:$G$21,6,0),0)</f>
        <v>S</v>
      </c>
      <c r="M293" s="16" t="str">
        <f>IFERROR(VLOOKUP($A293,'Convenio Clientes'!$D:$F,3,0),"SN CNV")</f>
        <v>01</v>
      </c>
      <c r="N293" s="16" t="s">
        <v>2327</v>
      </c>
      <c r="O293" s="16">
        <v>7</v>
      </c>
      <c r="P293" t="s">
        <v>163</v>
      </c>
      <c r="Q293" t="s">
        <v>2228</v>
      </c>
      <c r="R293" t="str">
        <f>VLOOKUP($N293,Tabla2[#All],3,0)</f>
        <v>DROGUERIAS</v>
      </c>
      <c r="S293" t="s">
        <v>2692</v>
      </c>
      <c r="T293" t="s">
        <v>2693</v>
      </c>
      <c r="U293" t="s">
        <v>303</v>
      </c>
    </row>
    <row r="294" spans="1:21" ht="15" customHeight="1">
      <c r="A294" s="50" t="s">
        <v>1466</v>
      </c>
      <c r="B294" s="19" t="s">
        <v>1467</v>
      </c>
      <c r="C294" s="16">
        <v>23</v>
      </c>
      <c r="D294" s="84">
        <v>23</v>
      </c>
      <c r="E294" t="str">
        <f>VLOOKUP($D294,'ESTRUCTURA P&amp;B - LP'!$A$1:$F$31,5,0)</f>
        <v>MARTHA VILORIA</v>
      </c>
      <c r="F294" t="str">
        <f>VLOOKUP($D294,'ESTRUCTURA P&amp;B - LP'!$A$1:$F$31,6,0)</f>
        <v>DUBRASKA PÉREZ</v>
      </c>
      <c r="G294" t="s">
        <v>113</v>
      </c>
      <c r="H294" t="str">
        <f>VLOOKUP(Tabla3[[#This Row],[NUEVA RUTA]],Tabla1[#All],2,0)</f>
        <v>CENTRO-OCCIDENTE</v>
      </c>
      <c r="I294" t="str">
        <f>VLOOKUP($A294,Clientes!$A$1:$C$1999,3,0)</f>
        <v>DROG GIMEDICA</v>
      </c>
      <c r="J294" s="16">
        <v>23</v>
      </c>
      <c r="K294" s="16" t="str">
        <f>VLOOKUP($J294,'ESTRUCTURA P&amp;B - LP'!$A$1:$F$40,5,0)</f>
        <v>MARTHA VILORIA</v>
      </c>
      <c r="L294" s="16" t="str">
        <f>IFERROR(VLOOKUP($J294,'[2]POTENCIAL X ZONA'!$B$4:$G$21,6,0),0)</f>
        <v>S</v>
      </c>
      <c r="M294" s="16" t="str">
        <f>IFERROR(VLOOKUP($A294,'Convenio Clientes'!$D:$F,3,0),"SN CNV")</f>
        <v>26</v>
      </c>
      <c r="N294" s="16" t="s">
        <v>2327</v>
      </c>
      <c r="O294" s="16">
        <v>15</v>
      </c>
      <c r="P294" s="216" t="s">
        <v>163</v>
      </c>
      <c r="Q294" s="216" t="s">
        <v>2228</v>
      </c>
      <c r="R294" s="217" t="str">
        <f>VLOOKUP($N294,Tabla2[#All],3,0)</f>
        <v>DROGUERIAS</v>
      </c>
      <c r="S294" t="s">
        <v>2694</v>
      </c>
      <c r="T294" t="s">
        <v>2695</v>
      </c>
      <c r="U294" t="s">
        <v>113</v>
      </c>
    </row>
    <row r="295" spans="1:21" ht="15" customHeight="1">
      <c r="A295" s="50" t="s">
        <v>1462</v>
      </c>
      <c r="B295" s="19" t="s">
        <v>1463</v>
      </c>
      <c r="C295" s="16">
        <v>12</v>
      </c>
      <c r="D295" s="84">
        <v>12</v>
      </c>
      <c r="E295" t="str">
        <f>VLOOKUP($D295,'ESTRUCTURA P&amp;B - LP'!$A$1:$F$31,5,0)</f>
        <v>JUAN LEÓN 12</v>
      </c>
      <c r="F295" t="str">
        <f>VLOOKUP($D295,'ESTRUCTURA P&amp;B - LP'!$A$1:$F$31,6,0)</f>
        <v>DUBRASKA PÉREZ</v>
      </c>
      <c r="G295" t="s">
        <v>128</v>
      </c>
      <c r="H295" t="str">
        <f>VLOOKUP(Tabla3[[#This Row],[NUEVA RUTA]],Tabla1[#All],2,0)</f>
        <v>CENTRO-OCCIDENTE</v>
      </c>
      <c r="I295" t="str">
        <f>VLOOKUP($A295,Clientes!$A$1:$C$1999,3,0)</f>
        <v>DROG GRACITANA</v>
      </c>
      <c r="J295" s="16">
        <v>12</v>
      </c>
      <c r="K295" s="16" t="str">
        <f>VLOOKUP($J295,'ESTRUCTURA P&amp;B - LP'!$A$1:$F$40,5,0)</f>
        <v>JUAN LEÓN 12</v>
      </c>
      <c r="L295" s="16" t="str">
        <f>IFERROR(VLOOKUP($J295,'[2]POTENCIAL X ZONA'!$B$4:$G$21,6,0),0)</f>
        <v>P</v>
      </c>
      <c r="M295" s="60" t="str">
        <f>IFERROR(VLOOKUP($A295,'Convenio Clientes'!$D:$F,3,0),"SN CNV")</f>
        <v>26</v>
      </c>
      <c r="N295" s="16" t="s">
        <v>2327</v>
      </c>
      <c r="O295" s="16">
        <v>15</v>
      </c>
      <c r="P295" t="s">
        <v>163</v>
      </c>
      <c r="Q295" t="s">
        <v>2228</v>
      </c>
      <c r="R295" t="str">
        <f>VLOOKUP($N295,Tabla2[#All],3,0)</f>
        <v>DROGUERIAS</v>
      </c>
      <c r="S295" t="s">
        <v>2696</v>
      </c>
      <c r="T295">
        <v>0</v>
      </c>
      <c r="U295" t="s">
        <v>6752</v>
      </c>
    </row>
    <row r="296" spans="1:21" ht="15" customHeight="1">
      <c r="A296" s="50" t="s">
        <v>1538</v>
      </c>
      <c r="B296" s="19" t="s">
        <v>1539</v>
      </c>
      <c r="C296" s="16">
        <v>20</v>
      </c>
      <c r="D296" s="84">
        <v>20</v>
      </c>
      <c r="E296" t="str">
        <f>VLOOKUP($D296,'ESTRUCTURA P&amp;B - LP'!$A$1:$F$31,5,0)</f>
        <v>JUAN LEÓN 20</v>
      </c>
      <c r="F296" t="str">
        <f>VLOOKUP($D296,'ESTRUCTURA P&amp;B - LP'!$A$1:$F$31,6,0)</f>
        <v>DUBRASKA PÉREZ</v>
      </c>
      <c r="G296" t="s">
        <v>102</v>
      </c>
      <c r="H296" t="str">
        <f>VLOOKUP(Tabla3[[#This Row],[NUEVA RUTA]],Tabla1[#All],2,0)</f>
        <v>CENTRO-OCCIDENTE</v>
      </c>
      <c r="I296" t="str">
        <f>VLOOKUP($A296,Clientes!$A$1:$C$1999,3,0)</f>
        <v>DROG GRUPO BIOS</v>
      </c>
      <c r="J296" s="16">
        <v>20</v>
      </c>
      <c r="K296" s="16" t="str">
        <f>VLOOKUP($J296,'ESTRUCTURA P&amp;B - LP'!$A$1:$F$40,5,0)</f>
        <v>JUAN LEÓN 20</v>
      </c>
      <c r="L296" s="16" t="str">
        <f>IFERROR(VLOOKUP($J296,'[2]POTENCIAL X ZONA'!$B$4:$G$21,6,0),0)</f>
        <v>P</v>
      </c>
      <c r="M296" s="60" t="str">
        <f>IFERROR(VLOOKUP($A296,'Convenio Clientes'!$D:$F,3,0),"SN CNV")</f>
        <v>26</v>
      </c>
      <c r="N296" s="16" t="s">
        <v>2327</v>
      </c>
      <c r="O296" s="16">
        <v>7</v>
      </c>
      <c r="P296" t="s">
        <v>163</v>
      </c>
      <c r="Q296" t="s">
        <v>2228</v>
      </c>
      <c r="R296" t="str">
        <f>VLOOKUP($N296,Tabla2[#All],3,0)</f>
        <v>DROGUERIAS</v>
      </c>
      <c r="S296" t="s">
        <v>2697</v>
      </c>
      <c r="T296" t="s">
        <v>2698</v>
      </c>
      <c r="U296" t="s">
        <v>366</v>
      </c>
    </row>
    <row r="297" spans="1:21" ht="15" customHeight="1">
      <c r="A297" s="50" t="s">
        <v>1783</v>
      </c>
      <c r="B297" s="19" t="s">
        <v>1784</v>
      </c>
      <c r="C297" s="16">
        <v>51</v>
      </c>
      <c r="D297" s="16">
        <v>51</v>
      </c>
      <c r="E297" t="str">
        <f>VLOOKUP($D297,'ESTRUCTURA P&amp;B - LP'!$A$1:$F$31,5,0)</f>
        <v>DIANA DELGADO 51</v>
      </c>
      <c r="F297" t="str">
        <f>VLOOKUP($D297,'ESTRUCTURA P&amp;B - LP'!$A$1:$F$31,6,0)</f>
        <v>DIANA DELGADO</v>
      </c>
      <c r="G297" t="s">
        <v>219</v>
      </c>
      <c r="H297" t="str">
        <f>VLOOKUP(Tabla3[[#This Row],[NUEVA RUTA]],Tabla1[#All],2,0)</f>
        <v>ORIENTE NORTE</v>
      </c>
      <c r="I297" t="str">
        <f>VLOOKUP($A297,Clientes!$A$1:$C$1999,3,0)</f>
        <v>G SINAI PHARMA</v>
      </c>
      <c r="J297" s="16">
        <f>+D297</f>
        <v>51</v>
      </c>
      <c r="K297" s="16" t="str">
        <f>VLOOKUP($J297,'ESTRUCTURA P&amp;B - LP'!$A$1:$F$40,5,0)</f>
        <v>DIANA DELGADO 51</v>
      </c>
      <c r="L297" s="16" t="str">
        <f>IFERROR(VLOOKUP($J297,'[2]POTENCIAL X ZONA'!$B$4:$G$21,6,0),0)</f>
        <v>P</v>
      </c>
      <c r="M297" s="16" t="str">
        <f>IFERROR(VLOOKUP($A297,'Convenio Clientes'!$D:$F,3,0),"SN CNV")</f>
        <v>21</v>
      </c>
      <c r="N297" s="60" t="s">
        <v>2327</v>
      </c>
      <c r="O297" s="16">
        <v>15</v>
      </c>
      <c r="P297" t="s">
        <v>163</v>
      </c>
      <c r="Q297" s="133" t="s">
        <v>2228</v>
      </c>
      <c r="R297" t="str">
        <f>VLOOKUP($N297,Tabla2[#All],3,0)</f>
        <v>DROGUERIAS</v>
      </c>
      <c r="S297" t="s">
        <v>2699</v>
      </c>
      <c r="T297" t="s">
        <v>2700</v>
      </c>
      <c r="U297" t="s">
        <v>6726</v>
      </c>
    </row>
    <row r="298" spans="1:21" ht="15" customHeight="1">
      <c r="A298" s="50" t="s">
        <v>1631</v>
      </c>
      <c r="B298" s="19" t="s">
        <v>1632</v>
      </c>
      <c r="C298" s="16">
        <v>20</v>
      </c>
      <c r="D298" s="84">
        <v>20</v>
      </c>
      <c r="E298" t="str">
        <f>VLOOKUP($D298,'ESTRUCTURA P&amp;B - LP'!$A$1:$F$31,5,0)</f>
        <v>JUAN LEÓN 20</v>
      </c>
      <c r="F298" t="str">
        <f>VLOOKUP($D298,'ESTRUCTURA P&amp;B - LP'!$A$1:$F$31,6,0)</f>
        <v>DUBRASKA PÉREZ</v>
      </c>
      <c r="G298" t="s">
        <v>102</v>
      </c>
      <c r="H298" t="str">
        <f>VLOOKUP(Tabla3[[#This Row],[NUEVA RUTA]],Tabla1[#All],2,0)</f>
        <v>CENTRO-OCCIDENTE</v>
      </c>
      <c r="I298" t="str">
        <f>VLOOKUP($A298,Clientes!$A$1:$C$1999,3,0)</f>
        <v>DROG HS MEDICAL</v>
      </c>
      <c r="J298" s="16">
        <v>20</v>
      </c>
      <c r="K298" s="16" t="str">
        <f>VLOOKUP($J298,'ESTRUCTURA P&amp;B - LP'!$A$1:$F$40,5,0)</f>
        <v>JUAN LEÓN 20</v>
      </c>
      <c r="L298" s="16" t="str">
        <f>IFERROR(VLOOKUP($J298,'[2]POTENCIAL X ZONA'!$B$4:$G$21,6,0),0)</f>
        <v>P</v>
      </c>
      <c r="M298" s="16" t="str">
        <f>IFERROR(VLOOKUP($A298,'Convenio Clientes'!$D:$F,3,0),"SN CNV")</f>
        <v>01</v>
      </c>
      <c r="N298" s="60" t="s">
        <v>2327</v>
      </c>
      <c r="O298" s="16">
        <v>7</v>
      </c>
      <c r="P298" t="s">
        <v>163</v>
      </c>
      <c r="Q298" t="s">
        <v>2228</v>
      </c>
      <c r="R298" t="str">
        <f>VLOOKUP($N298,Tabla2[#All],3,0)</f>
        <v>DROGUERIAS</v>
      </c>
      <c r="S298" t="s">
        <v>2701</v>
      </c>
      <c r="T298" t="s">
        <v>2702</v>
      </c>
      <c r="U298" t="s">
        <v>6730</v>
      </c>
    </row>
    <row r="299" spans="1:21" ht="15" customHeight="1">
      <c r="A299" s="50" t="s">
        <v>2010</v>
      </c>
      <c r="B299" s="19" t="s">
        <v>2011</v>
      </c>
      <c r="C299" s="16">
        <v>21</v>
      </c>
      <c r="D299" s="84">
        <v>21</v>
      </c>
      <c r="E299" t="str">
        <f>VLOOKUP($D299,'ESTRUCTURA P&amp;B - LP'!$A$1:$F$31,5,0)</f>
        <v>ANDREINA RANGEL 21</v>
      </c>
      <c r="F299" t="str">
        <f>VLOOKUP($D299,'ESTRUCTURA P&amp;B - LP'!$A$1:$F$31,6,0)</f>
        <v>ANDREINA RANGEL</v>
      </c>
      <c r="G299" t="s">
        <v>1872</v>
      </c>
      <c r="H299" t="str">
        <f>VLOOKUP(Tabla3[[#This Row],[NUEVA RUTA]],Tabla1[#All],2,0)</f>
        <v>OCCIDENTE</v>
      </c>
      <c r="I299" t="str">
        <f>VLOOKUP($A299,Clientes!$A$1:$C$1999,3,0)</f>
        <v>DROG INSUMEDIC</v>
      </c>
      <c r="J299" s="16">
        <v>21</v>
      </c>
      <c r="K299" s="16" t="str">
        <f>VLOOKUP($J299,'ESTRUCTURA P&amp;B - LP'!$A$1:$F$40,5,0)</f>
        <v>ANDREINA RANGEL 21</v>
      </c>
      <c r="L299" s="16" t="str">
        <f>IFERROR(VLOOKUP($J299,'[2]POTENCIAL X ZONA'!$B$4:$G$21,6,0),0)</f>
        <v>S</v>
      </c>
      <c r="M299" s="16" t="str">
        <f>IFERROR(VLOOKUP($A299,'Convenio Clientes'!$D:$F,3,0),"SN CNV")</f>
        <v>26</v>
      </c>
      <c r="N299" s="60" t="s">
        <v>2327</v>
      </c>
      <c r="O299" s="16">
        <v>0</v>
      </c>
      <c r="P299" s="34" t="s">
        <v>163</v>
      </c>
      <c r="Q299" t="s">
        <v>2228</v>
      </c>
      <c r="R299" t="str">
        <f>VLOOKUP($N299,Tabla2[#All],3,0)</f>
        <v>DROGUERIAS</v>
      </c>
      <c r="S299">
        <v>0</v>
      </c>
      <c r="T299">
        <v>0</v>
      </c>
      <c r="U299" t="s">
        <v>260</v>
      </c>
    </row>
    <row r="300" spans="1:21" ht="15" customHeight="1">
      <c r="A300" s="50" t="s">
        <v>1817</v>
      </c>
      <c r="B300" s="19" t="s">
        <v>1818</v>
      </c>
      <c r="C300" s="16">
        <v>52</v>
      </c>
      <c r="D300" s="84">
        <v>52</v>
      </c>
      <c r="E300" t="str">
        <f>VLOOKUP($D300,'ESTRUCTURA P&amp;B - LP'!$A$1:$F$31,5,0)</f>
        <v>DIANA DELGADO 52</v>
      </c>
      <c r="F300" t="str">
        <f>VLOOKUP($D300,'ESTRUCTURA P&amp;B - LP'!$A$1:$F$31,6,0)</f>
        <v>DIANA DELGADO</v>
      </c>
      <c r="G300" s="132" t="s">
        <v>1479</v>
      </c>
      <c r="H300" t="str">
        <f>VLOOKUP(Tabla3[[#This Row],[NUEVA RUTA]],Tabla1[#All],2,0)</f>
        <v>ORIENTE SUR</v>
      </c>
      <c r="I300" t="str">
        <f>VLOOKUP($A300,Clientes!$A$1:$C$1999,3,0)</f>
        <v>DROG INTERCONTI</v>
      </c>
      <c r="J300" s="16">
        <v>52</v>
      </c>
      <c r="K300" s="16" t="str">
        <f>VLOOKUP($J300,'ESTRUCTURA P&amp;B - LP'!$A$1:$F$40,5,0)</f>
        <v>DIANA DELGADO 52</v>
      </c>
      <c r="L300" s="16" t="str">
        <f>IFERROR(VLOOKUP($J300,'[2]POTENCIAL X ZONA'!$B$4:$G$21,6,0),0)</f>
        <v>S</v>
      </c>
      <c r="M300" s="16" t="str">
        <f>IFERROR(VLOOKUP($A300,'Convenio Clientes'!$D:$F,3,0),"SN CNV")</f>
        <v>26</v>
      </c>
      <c r="N300" s="60" t="s">
        <v>2327</v>
      </c>
      <c r="O300" s="16">
        <v>15</v>
      </c>
      <c r="P300" s="259" t="s">
        <v>2239</v>
      </c>
      <c r="Q300" t="s">
        <v>2240</v>
      </c>
      <c r="R300" t="str">
        <f>VLOOKUP($N300,Tabla2[#All],3,0)</f>
        <v>DROGUERIAS</v>
      </c>
      <c r="S300" t="s">
        <v>3484</v>
      </c>
      <c r="T300">
        <v>0</v>
      </c>
      <c r="U300" t="s">
        <v>537</v>
      </c>
    </row>
    <row r="301" spans="1:21" ht="15" customHeight="1">
      <c r="A301" s="50" t="s">
        <v>523</v>
      </c>
      <c r="B301" s="19" t="s">
        <v>524</v>
      </c>
      <c r="C301" s="16">
        <v>98</v>
      </c>
      <c r="D301" s="84">
        <v>98</v>
      </c>
      <c r="E301" t="str">
        <f>VLOOKUP($D301,'ESTRUCTURA P&amp;B - LP'!$A$1:$F$31,5,0)</f>
        <v>INACTIVO</v>
      </c>
      <c r="F301" t="str">
        <f>VLOOKUP($D301,'ESTRUCTURA P&amp;B - LP'!$A$1:$F$31,6,0)</f>
        <v>INACTIVO</v>
      </c>
      <c r="G301" t="s">
        <v>55</v>
      </c>
      <c r="H301" t="str">
        <f>VLOOKUP(Tabla3[[#This Row],[NUEVA RUTA]],Tabla1[#All],2,0)</f>
        <v>INACTIVO</v>
      </c>
      <c r="I301" t="str">
        <f>VLOOKUP($A301,Clientes!$A$1:$C$1999,3,0)</f>
        <v>DROG INVERMED H</v>
      </c>
      <c r="J301" s="16">
        <v>0</v>
      </c>
      <c r="K301" s="16" t="str">
        <f>VLOOKUP($J301,'ESTRUCTURA P&amp;B - LP'!$A$1:$F$40,5,0)</f>
        <v>INACTIVO</v>
      </c>
      <c r="L301" s="16">
        <f>IFERROR(VLOOKUP($J301,'[2]POTENCIAL X ZONA'!$B$4:$G$21,6,0),0)</f>
        <v>0</v>
      </c>
      <c r="M301" s="16" t="str">
        <f>IFERROR(VLOOKUP($A301,'Convenio Clientes'!$D:$F,3,0),"SN CNV")</f>
        <v>01</v>
      </c>
      <c r="N301" s="16" t="s">
        <v>2227</v>
      </c>
      <c r="O301" s="16">
        <v>0</v>
      </c>
      <c r="P301" t="s">
        <v>163</v>
      </c>
      <c r="Q301" t="s">
        <v>2228</v>
      </c>
      <c r="R301" t="str">
        <f>VLOOKUP($N301,Tabla2[#All],3,0)</f>
        <v>DISTRIBUIDOR</v>
      </c>
      <c r="S301" t="s">
        <v>2703</v>
      </c>
      <c r="T301" t="s">
        <v>2704</v>
      </c>
      <c r="U301" t="s">
        <v>1587</v>
      </c>
    </row>
    <row r="302" spans="1:21" ht="15" customHeight="1">
      <c r="A302" s="50" t="s">
        <v>2149</v>
      </c>
      <c r="B302" s="19" t="s">
        <v>2150</v>
      </c>
      <c r="C302" s="16">
        <v>23</v>
      </c>
      <c r="D302" s="84">
        <v>23</v>
      </c>
      <c r="E302" t="str">
        <f>VLOOKUP($D302,'ESTRUCTURA P&amp;B - LP'!$A$1:$F$31,5,0)</f>
        <v>MARTHA VILORIA</v>
      </c>
      <c r="F302" t="str">
        <f>VLOOKUP($D302,'ESTRUCTURA P&amp;B - LP'!$A$1:$F$31,6,0)</f>
        <v>DUBRASKA PÉREZ</v>
      </c>
      <c r="G302" t="s">
        <v>113</v>
      </c>
      <c r="H302" t="str">
        <f>VLOOKUP(Tabla3[[#This Row],[NUEVA RUTA]],Tabla1[#All],2,0)</f>
        <v>CENTRO-OCCIDENTE</v>
      </c>
      <c r="I302" t="str">
        <f>VLOOKUP($A302,Clientes!$A$1:$C$1999,3,0)</f>
        <v>DROG JOSKAR</v>
      </c>
      <c r="J302" s="16">
        <v>23</v>
      </c>
      <c r="K302" s="16" t="str">
        <f>VLOOKUP($J302,'ESTRUCTURA P&amp;B - LP'!$A$1:$F$40,5,0)</f>
        <v>MARTHA VILORIA</v>
      </c>
      <c r="L302" s="16" t="str">
        <f>IFERROR(VLOOKUP($J302,'[2]POTENCIAL X ZONA'!$B$4:$G$21,6,0),0)</f>
        <v>S</v>
      </c>
      <c r="M302" s="16" t="str">
        <f>IFERROR(VLOOKUP($A302,'Convenio Clientes'!$D:$F,3,0),"SN CNV")</f>
        <v>26</v>
      </c>
      <c r="N302" s="60" t="s">
        <v>2327</v>
      </c>
      <c r="O302" s="16">
        <v>0</v>
      </c>
      <c r="P302" s="216" t="s">
        <v>163</v>
      </c>
      <c r="Q302" s="216" t="s">
        <v>2228</v>
      </c>
      <c r="R302" s="217" t="str">
        <f>VLOOKUP($N302,Tabla2[#All],3,0)</f>
        <v>DROGUERIAS</v>
      </c>
      <c r="U302" t="s">
        <v>113</v>
      </c>
    </row>
    <row r="303" spans="1:21" ht="15" customHeight="1">
      <c r="A303" s="50" t="s">
        <v>1722</v>
      </c>
      <c r="B303" s="19" t="s">
        <v>1723</v>
      </c>
      <c r="C303" s="16">
        <v>52</v>
      </c>
      <c r="D303" s="84">
        <v>52</v>
      </c>
      <c r="E303" t="str">
        <f>VLOOKUP($D303,'ESTRUCTURA P&amp;B - LP'!$A$1:$F$31,5,0)</f>
        <v>DIANA DELGADO 52</v>
      </c>
      <c r="F303" t="str">
        <f>VLOOKUP($D303,'ESTRUCTURA P&amp;B - LP'!$A$1:$F$31,6,0)</f>
        <v>DIANA DELGADO</v>
      </c>
      <c r="G303" s="132" t="s">
        <v>1479</v>
      </c>
      <c r="H303" t="str">
        <f>VLOOKUP(Tabla3[[#This Row],[NUEVA RUTA]],Tabla1[#All],2,0)</f>
        <v>ORIENTE SUR</v>
      </c>
      <c r="I303" t="str">
        <f>VLOOKUP($A303,Clientes!$A$1:$C$1999,3,0)</f>
        <v>DROG L GRANDEZA</v>
      </c>
      <c r="J303" s="16">
        <f>+D303</f>
        <v>52</v>
      </c>
      <c r="K303" s="16" t="str">
        <f>VLOOKUP($J303,'ESTRUCTURA P&amp;B - LP'!$A$1:$F$40,5,0)</f>
        <v>DIANA DELGADO 52</v>
      </c>
      <c r="L303" s="16" t="str">
        <f>IFERROR(VLOOKUP($J303,'[2]POTENCIAL X ZONA'!$B$4:$G$21,6,0),0)</f>
        <v>S</v>
      </c>
      <c r="M303" s="16" t="str">
        <f>IFERROR(VLOOKUP($A303,'Convenio Clientes'!$D:$F,3,0),"SN CNV")</f>
        <v>01</v>
      </c>
      <c r="N303" s="60" t="s">
        <v>2327</v>
      </c>
      <c r="O303" s="16">
        <v>0</v>
      </c>
      <c r="P303" t="s">
        <v>163</v>
      </c>
      <c r="Q303" t="s">
        <v>2228</v>
      </c>
      <c r="R303" t="str">
        <f>VLOOKUP($N303,Tabla2[#All],3,0)</f>
        <v>DROGUERIAS</v>
      </c>
      <c r="S303" t="s">
        <v>2705</v>
      </c>
      <c r="T303" t="s">
        <v>2706</v>
      </c>
      <c r="U303" t="s">
        <v>537</v>
      </c>
    </row>
    <row r="304" spans="1:21" ht="15" customHeight="1">
      <c r="A304" s="50" t="s">
        <v>525</v>
      </c>
      <c r="B304" s="19" t="s">
        <v>526</v>
      </c>
      <c r="C304" s="16">
        <v>52</v>
      </c>
      <c r="D304" s="84">
        <v>52</v>
      </c>
      <c r="E304" t="str">
        <f>VLOOKUP($D304,'ESTRUCTURA P&amp;B - LP'!$A$1:$F$31,5,0)</f>
        <v>DIANA DELGADO 52</v>
      </c>
      <c r="F304" t="str">
        <f>VLOOKUP($D304,'ESTRUCTURA P&amp;B - LP'!$A$1:$F$31,6,0)</f>
        <v>DIANA DELGADO</v>
      </c>
      <c r="G304" t="s">
        <v>188</v>
      </c>
      <c r="H304" t="str">
        <f>VLOOKUP(Tabla3[[#This Row],[NUEVA RUTA]],Tabla1[#All],2,0)</f>
        <v>ORIENTE SUR</v>
      </c>
      <c r="I304" t="str">
        <f>VLOOKUP($A304,Clientes!$A$1:$C$1999,3,0)</f>
        <v>DROGUERIA LALA</v>
      </c>
      <c r="J304" s="16">
        <v>52</v>
      </c>
      <c r="K304" s="16" t="str">
        <f>VLOOKUP($J304,'ESTRUCTURA P&amp;B - LP'!$A$1:$F$40,5,0)</f>
        <v>DIANA DELGADO 52</v>
      </c>
      <c r="L304" s="16" t="str">
        <f>IFERROR(VLOOKUP($J304,'[2]POTENCIAL X ZONA'!$B$4:$G$21,6,0),0)</f>
        <v>S</v>
      </c>
      <c r="M304" s="16" t="str">
        <f>IFERROR(VLOOKUP($A304,'Convenio Clientes'!$D:$F,3,0),"SN CNV")</f>
        <v>01</v>
      </c>
      <c r="N304" s="16" t="s">
        <v>2327</v>
      </c>
      <c r="O304" s="16">
        <v>10</v>
      </c>
      <c r="P304" t="s">
        <v>163</v>
      </c>
      <c r="Q304" t="s">
        <v>2228</v>
      </c>
      <c r="R304" t="str">
        <f>VLOOKUP($N304,Tabla2[#All],3,0)</f>
        <v>DROGUERIAS</v>
      </c>
      <c r="S304" t="s">
        <v>2707</v>
      </c>
      <c r="T304" t="s">
        <v>2708</v>
      </c>
      <c r="U304" t="s">
        <v>6711</v>
      </c>
    </row>
    <row r="305" spans="1:21" ht="15" customHeight="1">
      <c r="A305" s="50" t="s">
        <v>1687</v>
      </c>
      <c r="B305" s="19" t="s">
        <v>1688</v>
      </c>
      <c r="C305" s="16">
        <v>60</v>
      </c>
      <c r="D305" s="84">
        <v>61</v>
      </c>
      <c r="E305" t="str">
        <f>VLOOKUP($D305,'ESTRUCTURA P&amp;B - LP'!$A$1:$F$31,5,0)</f>
        <v>JOSEPH PADILLA 61</v>
      </c>
      <c r="F305" t="str">
        <f>VLOOKUP($D305,'ESTRUCTURA P&amp;B - LP'!$A$1:$F$31,6,0)</f>
        <v>ANDREINA RANGEL</v>
      </c>
      <c r="G305" t="s">
        <v>70</v>
      </c>
      <c r="H305" t="str">
        <f>VLOOKUP(Tabla3[[#This Row],[NUEVA RUTA]],Tabla1[#All],2,0)</f>
        <v>OCCIDENTE</v>
      </c>
      <c r="I305" t="str">
        <f>VLOOKUP($A305,Clientes!$A$1:$C$1999,3,0)</f>
        <v>DROG LOS ANDES</v>
      </c>
      <c r="J305" s="16">
        <v>60</v>
      </c>
      <c r="K305" s="16" t="str">
        <f>VLOOKUP($J305,'ESTRUCTURA P&amp;B - LP'!$A$1:$F$40,5,0)</f>
        <v>JOSEPH PADILLA</v>
      </c>
      <c r="L305" s="16" t="str">
        <f>IFERROR(VLOOKUP($J305,'[2]POTENCIAL X ZONA'!$B$4:$G$21,6,0),0)</f>
        <v>S</v>
      </c>
      <c r="M305" s="60" t="str">
        <f>IFERROR(VLOOKUP($A305,'Convenio Clientes'!$D:$F,3,0),"SN CNV")</f>
        <v>26</v>
      </c>
      <c r="N305" s="60" t="s">
        <v>2327</v>
      </c>
      <c r="O305" s="16">
        <v>15</v>
      </c>
      <c r="P305" t="s">
        <v>2239</v>
      </c>
      <c r="Q305" t="s">
        <v>2240</v>
      </c>
      <c r="R305" t="str">
        <f>VLOOKUP($N305,Tabla2[#All],3,0)</f>
        <v>DROGUERIAS</v>
      </c>
      <c r="S305" t="s">
        <v>2709</v>
      </c>
      <c r="T305" t="s">
        <v>2710</v>
      </c>
      <c r="U305" t="s">
        <v>6740</v>
      </c>
    </row>
    <row r="306" spans="1:21" ht="15" customHeight="1">
      <c r="A306" s="50" t="s">
        <v>1825</v>
      </c>
      <c r="B306" s="19" t="s">
        <v>1826</v>
      </c>
      <c r="C306" s="16">
        <v>50</v>
      </c>
      <c r="D306" s="84">
        <v>50</v>
      </c>
      <c r="E306" t="str">
        <f>VLOOKUP($D306,'ESTRUCTURA P&amp;B - LP'!$A$1:$F$31,5,0)</f>
        <v>BETSY CASTRO</v>
      </c>
      <c r="F306" t="str">
        <f>VLOOKUP($D306,'ESTRUCTURA P&amp;B - LP'!$A$1:$F$31,6,0)</f>
        <v>MILAGROS FERNANDEZ</v>
      </c>
      <c r="G306" t="s">
        <v>47</v>
      </c>
      <c r="H306" t="str">
        <f>VLOOKUP(Tabla3[[#This Row],[NUEVA RUTA]],Tabla1[#All],2,0)</f>
        <v>CAPITAL</v>
      </c>
      <c r="I306" t="str">
        <f>VLOOKUP($A306,Clientes!$A$1:$C$1999,3,0)</f>
        <v>DRO M&amp;C PHARMAX</v>
      </c>
      <c r="J306" s="16">
        <v>50</v>
      </c>
      <c r="K306" s="16" t="str">
        <f>VLOOKUP($J306,'ESTRUCTURA P&amp;B - LP'!$A$1:$F$40,5,0)</f>
        <v>BETSY CASTRO</v>
      </c>
      <c r="L306" s="16" t="str">
        <f>IFERROR(VLOOKUP($J306,'[2]POTENCIAL X ZONA'!$B$4:$G$21,6,0),0)</f>
        <v>B</v>
      </c>
      <c r="M306" s="16" t="str">
        <f>IFERROR(VLOOKUP($A306,'Convenio Clientes'!$D:$F,3,0),"SN CNV")</f>
        <v>21</v>
      </c>
      <c r="N306" s="60" t="s">
        <v>2327</v>
      </c>
      <c r="O306" s="16">
        <v>0</v>
      </c>
      <c r="P306" s="253" t="s">
        <v>163</v>
      </c>
      <c r="Q306" s="253" t="s">
        <v>2228</v>
      </c>
      <c r="R306" t="str">
        <f>VLOOKUP($N306,Tabla2[#All],3,0)</f>
        <v>DROGUERIAS</v>
      </c>
      <c r="S306" t="s">
        <v>3480</v>
      </c>
      <c r="T306" t="s">
        <v>3489</v>
      </c>
      <c r="U306" t="s">
        <v>1587</v>
      </c>
    </row>
    <row r="307" spans="1:21" ht="15" customHeight="1">
      <c r="A307" s="50" t="s">
        <v>2130</v>
      </c>
      <c r="B307" s="19" t="s">
        <v>2131</v>
      </c>
      <c r="C307" s="16">
        <v>23</v>
      </c>
      <c r="D307" s="84">
        <v>23</v>
      </c>
      <c r="E307" t="str">
        <f>VLOOKUP($D307,'ESTRUCTURA P&amp;B - LP'!$A$1:$F$31,5,0)</f>
        <v>MARTHA VILORIA</v>
      </c>
      <c r="F307" t="str">
        <f>VLOOKUP($D307,'ESTRUCTURA P&amp;B - LP'!$A$1:$F$31,6,0)</f>
        <v>DUBRASKA PÉREZ</v>
      </c>
      <c r="G307" t="s">
        <v>1578</v>
      </c>
      <c r="H307" t="str">
        <f>VLOOKUP(Tabla3[[#This Row],[NUEVA RUTA]],Tabla1[#All],2,0)</f>
        <v>CENTRO-OCCIDENTE</v>
      </c>
      <c r="I307" t="str">
        <f>VLOOKUP($A307,Clientes!$A$1:$C$1999,3,0)</f>
        <v>DROG MAXY EXPRE</v>
      </c>
      <c r="J307" s="16">
        <v>23</v>
      </c>
      <c r="K307" s="16" t="str">
        <f>VLOOKUP($J307,'ESTRUCTURA P&amp;B - LP'!$A$1:$F$40,5,0)</f>
        <v>MARTHA VILORIA</v>
      </c>
      <c r="L307" s="16" t="str">
        <f>IFERROR(VLOOKUP($J307,'[2]POTENCIAL X ZONA'!$B$4:$G$21,6,0),0)</f>
        <v>S</v>
      </c>
      <c r="M307" s="16" t="str">
        <f>IFERROR(VLOOKUP($A307,'Convenio Clientes'!$D:$F,3,0),"SN CNV")</f>
        <v>26</v>
      </c>
      <c r="N307" s="60" t="s">
        <v>2327</v>
      </c>
      <c r="O307" s="16">
        <v>15</v>
      </c>
      <c r="P307" s="259" t="s">
        <v>2239</v>
      </c>
      <c r="Q307" t="s">
        <v>2240</v>
      </c>
      <c r="R307" t="str">
        <f>VLOOKUP($N307,Tabla2[#All],3,0)</f>
        <v>DROGUERIAS</v>
      </c>
      <c r="U307" t="s">
        <v>1114</v>
      </c>
    </row>
    <row r="308" spans="1:21" ht="15" customHeight="1">
      <c r="A308" s="50" t="s">
        <v>529</v>
      </c>
      <c r="B308" s="19" t="s">
        <v>530</v>
      </c>
      <c r="C308" s="16">
        <v>98</v>
      </c>
      <c r="D308" s="84">
        <v>98</v>
      </c>
      <c r="E308" t="str">
        <f>VLOOKUP($D308,'ESTRUCTURA P&amp;B - LP'!$A$1:$F$31,5,0)</f>
        <v>INACTIVO</v>
      </c>
      <c r="F308" t="str">
        <f>VLOOKUP($D308,'ESTRUCTURA P&amp;B - LP'!$A$1:$F$31,6,0)</f>
        <v>INACTIVO</v>
      </c>
      <c r="G308" t="s">
        <v>215</v>
      </c>
      <c r="H308" t="str">
        <f>VLOOKUP(Tabla3[[#This Row],[NUEVA RUTA]],Tabla1[#All],2,0)</f>
        <v>INACTIVO</v>
      </c>
      <c r="I308" t="str">
        <f>VLOOKUP($A308,Clientes!$A$1:$C$1999,3,0)</f>
        <v>DROG MECA FARM</v>
      </c>
      <c r="J308" s="16">
        <v>0</v>
      </c>
      <c r="K308" s="16" t="str">
        <f>VLOOKUP($J308,'ESTRUCTURA P&amp;B - LP'!$A$1:$F$40,5,0)</f>
        <v>INACTIVO</v>
      </c>
      <c r="L308" s="16">
        <f>IFERROR(VLOOKUP($J308,'[2]POTENCIAL X ZONA'!$B$4:$G$21,6,0),0)</f>
        <v>0</v>
      </c>
      <c r="M308" s="16" t="str">
        <f>IFERROR(VLOOKUP($A308,'Convenio Clientes'!$D:$F,3,0),"SN CNV")</f>
        <v>01</v>
      </c>
      <c r="N308" s="16" t="s">
        <v>2327</v>
      </c>
      <c r="O308" s="16">
        <v>0</v>
      </c>
      <c r="P308" t="s">
        <v>163</v>
      </c>
      <c r="Q308" t="s">
        <v>2228</v>
      </c>
      <c r="R308" t="str">
        <f>VLOOKUP($N308,Tabla2[#All],3,0)</f>
        <v>DROGUERIAS</v>
      </c>
      <c r="S308" t="s">
        <v>2711</v>
      </c>
      <c r="T308" t="s">
        <v>2712</v>
      </c>
      <c r="U308" t="s">
        <v>210</v>
      </c>
    </row>
    <row r="309" spans="1:21" ht="15" customHeight="1">
      <c r="A309" s="50" t="s">
        <v>1708</v>
      </c>
      <c r="B309" s="19" t="s">
        <v>1709</v>
      </c>
      <c r="C309" s="16">
        <v>50</v>
      </c>
      <c r="D309" s="84">
        <v>50</v>
      </c>
      <c r="E309" t="str">
        <f>VLOOKUP($D309,'ESTRUCTURA P&amp;B - LP'!$A$1:$F$31,5,0)</f>
        <v>BETSY CASTRO</v>
      </c>
      <c r="F309" t="str">
        <f>VLOOKUP($D309,'ESTRUCTURA P&amp;B - LP'!$A$1:$F$31,6,0)</f>
        <v>MILAGROS FERNANDEZ</v>
      </c>
      <c r="G309" t="s">
        <v>47</v>
      </c>
      <c r="H309" t="str">
        <f>VLOOKUP(Tabla3[[#This Row],[NUEVA RUTA]],Tabla1[#All],2,0)</f>
        <v>CAPITAL</v>
      </c>
      <c r="I309" t="str">
        <f>VLOOKUP($A309,Clientes!$A$1:$C$1999,3,0)</f>
        <v>DROG MEDI EXPRE</v>
      </c>
      <c r="J309" s="16">
        <f>+D309</f>
        <v>50</v>
      </c>
      <c r="K309" s="16" t="str">
        <f>VLOOKUP($J309,'ESTRUCTURA P&amp;B - LP'!$A$1:$F$40,5,0)</f>
        <v>BETSY CASTRO</v>
      </c>
      <c r="L309" s="16" t="str">
        <f>IFERROR(VLOOKUP($J309,'[2]POTENCIAL X ZONA'!$B$4:$G$21,6,0),0)</f>
        <v>B</v>
      </c>
      <c r="M309" s="60" t="str">
        <f>IFERROR(VLOOKUP($A309,'Convenio Clientes'!$D:$F,3,0),"SN CNV")</f>
        <v>26</v>
      </c>
      <c r="N309" s="60" t="s">
        <v>2327</v>
      </c>
      <c r="O309" s="16">
        <v>30</v>
      </c>
      <c r="P309" s="259" t="s">
        <v>2239</v>
      </c>
      <c r="Q309" t="s">
        <v>2240</v>
      </c>
      <c r="R309" t="str">
        <f>VLOOKUP($N309,Tabla2[#All],3,0)</f>
        <v>DROGUERIAS</v>
      </c>
      <c r="S309" t="s">
        <v>2713</v>
      </c>
      <c r="T309" t="s">
        <v>2714</v>
      </c>
      <c r="U309" t="s">
        <v>6753</v>
      </c>
    </row>
    <row r="310" spans="1:21" ht="15" customHeight="1">
      <c r="A310" s="50" t="s">
        <v>1548</v>
      </c>
      <c r="B310" s="19" t="s">
        <v>1549</v>
      </c>
      <c r="C310" s="16">
        <v>60</v>
      </c>
      <c r="D310" s="84">
        <v>60</v>
      </c>
      <c r="E310" t="str">
        <f>VLOOKUP($D310,'ESTRUCTURA P&amp;B - LP'!$A$1:$F$31,5,0)</f>
        <v>JOSEPH PADILLA</v>
      </c>
      <c r="F310" t="str">
        <f>VLOOKUP($D310,'ESTRUCTURA P&amp;B - LP'!$A$1:$F$31,6,0)</f>
        <v>ANDREINA RANGEL</v>
      </c>
      <c r="G310" t="s">
        <v>70</v>
      </c>
      <c r="H310" t="str">
        <f>VLOOKUP(Tabla3[[#This Row],[NUEVA RUTA]],Tabla1[#All],2,0)</f>
        <v>OCCIDENTE</v>
      </c>
      <c r="I310" t="str">
        <f>VLOOKUP($A310,Clientes!$A$1:$C$1999,3,0)</f>
        <v>DROG MEDIANDES</v>
      </c>
      <c r="J310" s="16">
        <v>60</v>
      </c>
      <c r="K310" s="16" t="str">
        <f>VLOOKUP($J310,'ESTRUCTURA P&amp;B - LP'!$A$1:$F$40,5,0)</f>
        <v>JOSEPH PADILLA</v>
      </c>
      <c r="L310" s="16" t="str">
        <f>IFERROR(VLOOKUP($J310,'[2]POTENCIAL X ZONA'!$B$4:$G$21,6,0),0)</f>
        <v>S</v>
      </c>
      <c r="M310" s="16" t="str">
        <f>IFERROR(VLOOKUP($A310,'Convenio Clientes'!$D:$F,3,0),"SN CNV")</f>
        <v>21</v>
      </c>
      <c r="N310" s="16" t="s">
        <v>2327</v>
      </c>
      <c r="O310" s="16">
        <v>15</v>
      </c>
      <c r="P310" t="s">
        <v>163</v>
      </c>
      <c r="Q310" t="s">
        <v>2228</v>
      </c>
      <c r="R310" t="str">
        <f>VLOOKUP($N310,Tabla2[#All],3,0)</f>
        <v>DROGUERIAS</v>
      </c>
      <c r="S310" t="s">
        <v>2715</v>
      </c>
      <c r="T310" t="s">
        <v>2716</v>
      </c>
      <c r="U310" t="s">
        <v>6709</v>
      </c>
    </row>
    <row r="311" spans="1:21" ht="15" customHeight="1">
      <c r="A311" s="50" t="s">
        <v>531</v>
      </c>
      <c r="B311" s="19" t="s">
        <v>532</v>
      </c>
      <c r="C311" s="16">
        <v>21</v>
      </c>
      <c r="D311" s="84">
        <v>21</v>
      </c>
      <c r="E311" t="str">
        <f>VLOOKUP($D311,'ESTRUCTURA P&amp;B - LP'!$A$1:$F$31,5,0)</f>
        <v>ANDREINA RANGEL 21</v>
      </c>
      <c r="F311" t="str">
        <f>VLOOKUP($D311,'ESTRUCTURA P&amp;B - LP'!$A$1:$F$31,6,0)</f>
        <v>ANDREINA RANGEL</v>
      </c>
      <c r="G311" t="s">
        <v>31</v>
      </c>
      <c r="H311" t="str">
        <f>VLOOKUP(Tabla3[[#This Row],[NUEVA RUTA]],Tabla1[#All],2,0)</f>
        <v>OCCIDENTE</v>
      </c>
      <c r="I311" t="str">
        <f>VLOOKUP($A311,Clientes!$A$1:$C$1999,3,0)</f>
        <v>DROGUERIA MEDIC</v>
      </c>
      <c r="J311" s="16">
        <v>21</v>
      </c>
      <c r="K311" s="16" t="str">
        <f>VLOOKUP($J311,'ESTRUCTURA P&amp;B - LP'!$A$1:$F$40,5,0)</f>
        <v>ANDREINA RANGEL 21</v>
      </c>
      <c r="L311" s="16" t="str">
        <f>IFERROR(VLOOKUP($J311,'[2]POTENCIAL X ZONA'!$B$4:$G$21,6,0),0)</f>
        <v>S</v>
      </c>
      <c r="M311" s="16" t="str">
        <f>IFERROR(VLOOKUP($A311,'Convenio Clientes'!$D:$F,3,0),"SN CNV")</f>
        <v>01</v>
      </c>
      <c r="N311" s="16" t="s">
        <v>2327</v>
      </c>
      <c r="O311" s="16">
        <v>15</v>
      </c>
      <c r="P311" t="s">
        <v>163</v>
      </c>
      <c r="Q311" t="s">
        <v>2228</v>
      </c>
      <c r="R311" t="str">
        <f>VLOOKUP($N311,Tabla2[#All],3,0)</f>
        <v>DROGUERIAS</v>
      </c>
      <c r="S311" t="s">
        <v>2717</v>
      </c>
      <c r="T311" t="s">
        <v>2718</v>
      </c>
      <c r="U311" t="s">
        <v>131</v>
      </c>
    </row>
    <row r="312" spans="1:21" ht="15" customHeight="1">
      <c r="A312" s="50" t="s">
        <v>533</v>
      </c>
      <c r="B312" s="19" t="s">
        <v>534</v>
      </c>
      <c r="C312" s="16">
        <v>21</v>
      </c>
      <c r="D312" s="84">
        <v>21</v>
      </c>
      <c r="E312" t="str">
        <f>VLOOKUP($D312,'ESTRUCTURA P&amp;B - LP'!$A$1:$F$31,5,0)</f>
        <v>ANDREINA RANGEL 21</v>
      </c>
      <c r="F312" t="str">
        <f>VLOOKUP($D312,'ESTRUCTURA P&amp;B - LP'!$A$1:$F$31,6,0)</f>
        <v>ANDREINA RANGEL</v>
      </c>
      <c r="G312" t="s">
        <v>31</v>
      </c>
      <c r="H312" t="str">
        <f>VLOOKUP(Tabla3[[#This Row],[NUEVA RUTA]],Tabla1[#All],2,0)</f>
        <v>OCCIDENTE</v>
      </c>
      <c r="I312" t="str">
        <f>VLOOKUP($A312,Clientes!$A$1:$C$1999,3,0)</f>
        <v>DROG M ESPECIAL</v>
      </c>
      <c r="J312" s="16">
        <v>21</v>
      </c>
      <c r="K312" s="16" t="str">
        <f>VLOOKUP($J312,'ESTRUCTURA P&amp;B - LP'!$A$1:$F$40,5,0)</f>
        <v>ANDREINA RANGEL 21</v>
      </c>
      <c r="L312" s="16" t="str">
        <f>IFERROR(VLOOKUP($J312,'[2]POTENCIAL X ZONA'!$B$4:$G$21,6,0),0)</f>
        <v>S</v>
      </c>
      <c r="M312" s="16" t="str">
        <f>IFERROR(VLOOKUP($A312,'Convenio Clientes'!$D:$F,3,0),"SN CNV")</f>
        <v>01</v>
      </c>
      <c r="N312" s="16" t="s">
        <v>2327</v>
      </c>
      <c r="O312" s="16">
        <v>15</v>
      </c>
      <c r="P312" t="s">
        <v>163</v>
      </c>
      <c r="Q312" t="s">
        <v>2228</v>
      </c>
      <c r="R312" t="str">
        <f>VLOOKUP($N312,Tabla2[#All],3,0)</f>
        <v>DROGUERIAS</v>
      </c>
      <c r="S312" t="s">
        <v>2719</v>
      </c>
      <c r="T312" t="s">
        <v>2720</v>
      </c>
      <c r="U312" t="s">
        <v>131</v>
      </c>
    </row>
    <row r="313" spans="1:21" ht="15" customHeight="1">
      <c r="A313" s="50" t="s">
        <v>535</v>
      </c>
      <c r="B313" s="19" t="s">
        <v>536</v>
      </c>
      <c r="C313" s="16">
        <v>52</v>
      </c>
      <c r="D313" s="84">
        <v>52</v>
      </c>
      <c r="E313" t="str">
        <f>VLOOKUP($D313,'ESTRUCTURA P&amp;B - LP'!$A$1:$F$31,5,0)</f>
        <v>DIANA DELGADO 52</v>
      </c>
      <c r="F313" t="str">
        <f>VLOOKUP($D313,'ESTRUCTURA P&amp;B - LP'!$A$1:$F$31,6,0)</f>
        <v>DIANA DELGADO</v>
      </c>
      <c r="G313" s="132" t="s">
        <v>1479</v>
      </c>
      <c r="H313" t="str">
        <f>VLOOKUP(Tabla3[[#This Row],[NUEVA RUTA]],Tabla1[#All],2,0)</f>
        <v>ORIENTE SUR</v>
      </c>
      <c r="I313" t="str">
        <f>VLOOKUP($A313,Clientes!$A$1:$C$1999,3,0)</f>
        <v>DROG MED JOSY</v>
      </c>
      <c r="J313" s="16">
        <v>52</v>
      </c>
      <c r="K313" s="16" t="str">
        <f>VLOOKUP($J313,'ESTRUCTURA P&amp;B - LP'!$A$1:$F$40,5,0)</f>
        <v>DIANA DELGADO 52</v>
      </c>
      <c r="L313" s="16" t="str">
        <f>IFERROR(VLOOKUP($J313,'[2]POTENCIAL X ZONA'!$B$4:$G$21,6,0),0)</f>
        <v>S</v>
      </c>
      <c r="M313" s="60" t="str">
        <f>IFERROR(VLOOKUP($A313,'Convenio Clientes'!$D:$F,3,0),"SN CNV")</f>
        <v>21</v>
      </c>
      <c r="N313" s="16" t="s">
        <v>2327</v>
      </c>
      <c r="O313" s="16">
        <v>15</v>
      </c>
      <c r="P313" t="s">
        <v>163</v>
      </c>
      <c r="Q313" t="s">
        <v>2228</v>
      </c>
      <c r="R313" t="str">
        <f>VLOOKUP($N313,Tabla2[#All],3,0)</f>
        <v>DROGUERIAS</v>
      </c>
      <c r="S313" t="s">
        <v>2721</v>
      </c>
      <c r="T313" t="s">
        <v>2722</v>
      </c>
      <c r="U313" t="s">
        <v>537</v>
      </c>
    </row>
    <row r="314" spans="1:21" ht="15" customHeight="1">
      <c r="A314" s="50" t="s">
        <v>538</v>
      </c>
      <c r="B314" s="19" t="s">
        <v>539</v>
      </c>
      <c r="C314" s="16">
        <v>51</v>
      </c>
      <c r="D314" s="84">
        <v>51</v>
      </c>
      <c r="E314" t="str">
        <f>VLOOKUP($D314,'ESTRUCTURA P&amp;B - LP'!$A$1:$F$31,5,0)</f>
        <v>DIANA DELGADO 51</v>
      </c>
      <c r="F314" t="str">
        <f>VLOOKUP($D314,'ESTRUCTURA P&amp;B - LP'!$A$1:$F$31,6,0)</f>
        <v>DIANA DELGADO</v>
      </c>
      <c r="G314" t="s">
        <v>47</v>
      </c>
      <c r="H314" t="str">
        <f>VLOOKUP(Tabla3[[#This Row],[NUEVA RUTA]],Tabla1[#All],2,0)</f>
        <v>ORIENTE NORTE</v>
      </c>
      <c r="I314" t="str">
        <f>VLOOKUP($A314,Clientes!$A$1:$C$1999,3,0)</f>
        <v>DROG MEDIC STAR</v>
      </c>
      <c r="J314" s="16">
        <v>0</v>
      </c>
      <c r="K314" s="16" t="str">
        <f>VLOOKUP($J314,'ESTRUCTURA P&amp;B - LP'!$A$1:$F$40,5,0)</f>
        <v>INACTIVO</v>
      </c>
      <c r="L314" s="16">
        <f>IFERROR(VLOOKUP($J314,'[2]POTENCIAL X ZONA'!$B$4:$G$21,6,0),0)</f>
        <v>0</v>
      </c>
      <c r="M314" s="16" t="str">
        <f>IFERROR(VLOOKUP($A314,'Convenio Clientes'!$D:$F,3,0),"SN CNV")</f>
        <v>01</v>
      </c>
      <c r="N314" s="16" t="s">
        <v>2327</v>
      </c>
      <c r="O314" s="16">
        <v>0</v>
      </c>
      <c r="P314" t="s">
        <v>163</v>
      </c>
      <c r="Q314" t="s">
        <v>2228</v>
      </c>
      <c r="R314" t="str">
        <f>VLOOKUP($N314,Tabla2[#All],3,0)</f>
        <v>DROGUERIAS</v>
      </c>
      <c r="S314" t="s">
        <v>2723</v>
      </c>
      <c r="T314" t="s">
        <v>2724</v>
      </c>
      <c r="U314" t="s">
        <v>1587</v>
      </c>
    </row>
    <row r="315" spans="1:21" ht="15" customHeight="1">
      <c r="A315" s="50" t="s">
        <v>540</v>
      </c>
      <c r="B315" s="19" t="s">
        <v>541</v>
      </c>
      <c r="C315" s="16">
        <v>98</v>
      </c>
      <c r="D315" s="84">
        <v>98</v>
      </c>
      <c r="E315" t="str">
        <f>VLOOKUP($D315,'ESTRUCTURA P&amp;B - LP'!$A$1:$F$31,5,0)</f>
        <v>INACTIVO</v>
      </c>
      <c r="F315" t="str">
        <f>VLOOKUP($D315,'ESTRUCTURA P&amp;B - LP'!$A$1:$F$31,6,0)</f>
        <v>INACTIVO</v>
      </c>
      <c r="G315" t="s">
        <v>13</v>
      </c>
      <c r="H315" t="str">
        <f>VLOOKUP(Tabla3[[#This Row],[NUEVA RUTA]],Tabla1[#All],2,0)</f>
        <v>INACTIVO</v>
      </c>
      <c r="I315" t="str">
        <f>VLOOKUP($A315,Clientes!$A$1:$C$1999,3,0)</f>
        <v>DROG MEDIC STAR</v>
      </c>
      <c r="J315" s="16">
        <v>0</v>
      </c>
      <c r="K315" s="16" t="str">
        <f>VLOOKUP($J315,'ESTRUCTURA P&amp;B - LP'!$A$1:$F$40,5,0)</f>
        <v>INACTIVO</v>
      </c>
      <c r="L315" s="16">
        <f>IFERROR(VLOOKUP($J315,'[2]POTENCIAL X ZONA'!$B$4:$G$21,6,0),0)</f>
        <v>0</v>
      </c>
      <c r="M315" s="16" t="str">
        <f>IFERROR(VLOOKUP($A315,'Convenio Clientes'!$D:$F,3,0),"SN CNV")</f>
        <v>01</v>
      </c>
      <c r="N315" s="16" t="s">
        <v>2327</v>
      </c>
      <c r="O315" s="16">
        <v>0</v>
      </c>
      <c r="P315" t="s">
        <v>163</v>
      </c>
      <c r="Q315" t="s">
        <v>2228</v>
      </c>
      <c r="R315" t="str">
        <f>VLOOKUP($N315,Tabla2[#All],3,0)</f>
        <v>DROGUERIAS</v>
      </c>
      <c r="S315" t="s">
        <v>2725</v>
      </c>
      <c r="T315" t="s">
        <v>2726</v>
      </c>
      <c r="U315" t="s">
        <v>6731</v>
      </c>
    </row>
    <row r="316" spans="1:21" ht="15" customHeight="1">
      <c r="A316" s="50" t="s">
        <v>542</v>
      </c>
      <c r="B316" s="19" t="s">
        <v>543</v>
      </c>
      <c r="C316" s="16">
        <v>52</v>
      </c>
      <c r="D316" s="84">
        <v>52</v>
      </c>
      <c r="E316" t="str">
        <f>VLOOKUP($D316,'ESTRUCTURA P&amp;B - LP'!$A$1:$F$31,5,0)</f>
        <v>DIANA DELGADO 52</v>
      </c>
      <c r="F316" t="str">
        <f>VLOOKUP($D316,'ESTRUCTURA P&amp;B - LP'!$A$1:$F$31,6,0)</f>
        <v>DIANA DELGADO</v>
      </c>
      <c r="G316" s="132" t="s">
        <v>1479</v>
      </c>
      <c r="H316" t="str">
        <f>VLOOKUP(Tabla3[[#This Row],[NUEVA RUTA]],Tabla1[#All],2,0)</f>
        <v>ORIENTE SUR</v>
      </c>
      <c r="I316" t="str">
        <f>VLOOKUP($A316,Clientes!$A$1:$C$1999,3,0)</f>
        <v>DROG MEDICAFARM</v>
      </c>
      <c r="J316" s="16">
        <v>52</v>
      </c>
      <c r="K316" s="16" t="str">
        <f>VLOOKUP($J316,'ESTRUCTURA P&amp;B - LP'!$A$1:$F$40,5,0)</f>
        <v>DIANA DELGADO 52</v>
      </c>
      <c r="L316" s="16" t="str">
        <f>IFERROR(VLOOKUP($J316,'[2]POTENCIAL X ZONA'!$B$4:$G$21,6,0),0)</f>
        <v>S</v>
      </c>
      <c r="M316" s="60" t="str">
        <f>IFERROR(VLOOKUP($A316,'Convenio Clientes'!$D:$F,3,0),"SN CNV")</f>
        <v>21</v>
      </c>
      <c r="N316" s="16" t="s">
        <v>2327</v>
      </c>
      <c r="O316" s="16">
        <v>10</v>
      </c>
      <c r="P316" t="s">
        <v>163</v>
      </c>
      <c r="Q316" t="s">
        <v>2228</v>
      </c>
      <c r="R316" t="str">
        <f>VLOOKUP($N316,Tabla2[#All],3,0)</f>
        <v>DROGUERIAS</v>
      </c>
      <c r="S316" t="s">
        <v>2727</v>
      </c>
      <c r="T316" t="s">
        <v>2728</v>
      </c>
      <c r="U316" t="s">
        <v>537</v>
      </c>
    </row>
    <row r="317" spans="1:21" ht="15" customHeight="1">
      <c r="A317" s="50" t="s">
        <v>544</v>
      </c>
      <c r="B317" s="19" t="s">
        <v>545</v>
      </c>
      <c r="C317" s="16">
        <v>50</v>
      </c>
      <c r="D317" s="84">
        <v>50</v>
      </c>
      <c r="E317" t="str">
        <f>VLOOKUP($D317,'ESTRUCTURA P&amp;B - LP'!$A$1:$F$31,5,0)</f>
        <v>BETSY CASTRO</v>
      </c>
      <c r="F317" t="str">
        <f>VLOOKUP($D317,'ESTRUCTURA P&amp;B - LP'!$A$1:$F$31,6,0)</f>
        <v>MILAGROS FERNANDEZ</v>
      </c>
      <c r="G317" t="s">
        <v>55</v>
      </c>
      <c r="H317" t="str">
        <f>VLOOKUP(Tabla3[[#This Row],[NUEVA RUTA]],Tabla1[#All],2,0)</f>
        <v>CAPITAL</v>
      </c>
      <c r="I317" t="str">
        <f>VLOOKUP($A317,Clientes!$A$1:$C$1999,3,0)</f>
        <v>DROG MEFARCA976</v>
      </c>
      <c r="J317" s="16">
        <v>50</v>
      </c>
      <c r="K317" s="16" t="str">
        <f>VLOOKUP($J317,'ESTRUCTURA P&amp;B - LP'!$A$1:$F$40,5,0)</f>
        <v>BETSY CASTRO</v>
      </c>
      <c r="L317" s="16" t="str">
        <f>IFERROR(VLOOKUP($J317,'[2]POTENCIAL X ZONA'!$B$4:$G$21,6,0),0)</f>
        <v>B</v>
      </c>
      <c r="M317" s="16" t="str">
        <f>IFERROR(VLOOKUP($A317,'Convenio Clientes'!$D:$F,3,0),"SN CNV")</f>
        <v>21</v>
      </c>
      <c r="N317" s="16" t="s">
        <v>2327</v>
      </c>
      <c r="O317" s="16">
        <v>15</v>
      </c>
      <c r="P317" t="s">
        <v>163</v>
      </c>
      <c r="Q317" t="s">
        <v>2228</v>
      </c>
      <c r="R317" t="str">
        <f>VLOOKUP($N317,Tabla2[#All],3,0)</f>
        <v>DROGUERIAS</v>
      </c>
      <c r="S317" t="s">
        <v>2729</v>
      </c>
      <c r="T317" t="s">
        <v>2730</v>
      </c>
      <c r="U317" t="s">
        <v>1587</v>
      </c>
    </row>
    <row r="318" spans="1:21" ht="15" customHeight="1">
      <c r="A318" s="50" t="s">
        <v>546</v>
      </c>
      <c r="B318" s="19" t="s">
        <v>547</v>
      </c>
      <c r="C318" s="16">
        <v>61</v>
      </c>
      <c r="D318" s="84">
        <v>61</v>
      </c>
      <c r="E318" t="str">
        <f>VLOOKUP($D318,'ESTRUCTURA P&amp;B - LP'!$A$1:$F$31,5,0)</f>
        <v>JOSEPH PADILLA 61</v>
      </c>
      <c r="F318" t="str">
        <f>VLOOKUP($D318,'ESTRUCTURA P&amp;B - LP'!$A$1:$F$31,6,0)</f>
        <v>ANDREINA RANGEL</v>
      </c>
      <c r="G318" t="s">
        <v>47</v>
      </c>
      <c r="H318" t="str">
        <f>VLOOKUP(Tabla3[[#This Row],[NUEVA RUTA]],Tabla1[#All],2,0)</f>
        <v>OCCIDENTE</v>
      </c>
      <c r="I318" t="str">
        <f>VLOOKUP($A318,Clientes!$A$1:$C$1999,3,0)</f>
        <v>DR MEGA CTR-ORI</v>
      </c>
      <c r="J318" s="16">
        <v>61</v>
      </c>
      <c r="K318" s="16" t="str">
        <f>VLOOKUP($J318,'ESTRUCTURA P&amp;B - LP'!$A$1:$F$40,5,0)</f>
        <v>JOSEPH PADILLA 61</v>
      </c>
      <c r="L318" s="16" t="str">
        <f>IFERROR(VLOOKUP($J318,'[2]POTENCIAL X ZONA'!$B$4:$G$21,6,0),0)</f>
        <v>P</v>
      </c>
      <c r="M318" s="60" t="str">
        <f>IFERROR(VLOOKUP($A318,'Convenio Clientes'!$D:$F,3,0),"SN CNV")</f>
        <v>06</v>
      </c>
      <c r="N318" s="16" t="s">
        <v>2327</v>
      </c>
      <c r="O318" s="16">
        <v>15</v>
      </c>
      <c r="P318" t="s">
        <v>163</v>
      </c>
      <c r="Q318" t="s">
        <v>2228</v>
      </c>
      <c r="R318" t="str">
        <f>VLOOKUP($N318,Tabla2[#All],3,0)</f>
        <v>DROGUERIAS</v>
      </c>
      <c r="S318" t="s">
        <v>2731</v>
      </c>
      <c r="T318" t="s">
        <v>2732</v>
      </c>
      <c r="U318" t="s">
        <v>1587</v>
      </c>
    </row>
    <row r="319" spans="1:21" ht="15" customHeight="1">
      <c r="A319" s="50" t="s">
        <v>548</v>
      </c>
      <c r="B319" s="19" t="s">
        <v>549</v>
      </c>
      <c r="C319" s="16">
        <v>61</v>
      </c>
      <c r="D319" s="84">
        <v>61</v>
      </c>
      <c r="E319" t="str">
        <f>VLOOKUP($D319,'ESTRUCTURA P&amp;B - LP'!$A$1:$F$31,5,0)</f>
        <v>JOSEPH PADILLA 61</v>
      </c>
      <c r="F319" t="str">
        <f>VLOOKUP($D319,'ESTRUCTURA P&amp;B - LP'!$A$1:$F$31,6,0)</f>
        <v>ANDREINA RANGEL</v>
      </c>
      <c r="G319" t="s">
        <v>27</v>
      </c>
      <c r="H319" t="str">
        <f>VLOOKUP(Tabla3[[#This Row],[NUEVA RUTA]],Tabla1[#All],2,0)</f>
        <v>OCCIDENTE</v>
      </c>
      <c r="I319" t="str">
        <f>VLOOKUP($A319,Clientes!$A$1:$C$1999,3,0)</f>
        <v>DR MEGA AND-OCC</v>
      </c>
      <c r="J319" s="16">
        <v>61</v>
      </c>
      <c r="K319" s="16" t="str">
        <f>VLOOKUP($J319,'ESTRUCTURA P&amp;B - LP'!$A$1:$F$40,5,0)</f>
        <v>JOSEPH PADILLA 61</v>
      </c>
      <c r="L319" s="16" t="str">
        <f>IFERROR(VLOOKUP($J319,'[2]POTENCIAL X ZONA'!$B$4:$G$21,6,0),0)</f>
        <v>P</v>
      </c>
      <c r="M319" s="60" t="str">
        <f>IFERROR(VLOOKUP($A319,'Convenio Clientes'!$D:$F,3,0),"SN CNV")</f>
        <v>26</v>
      </c>
      <c r="N319" s="16" t="s">
        <v>2327</v>
      </c>
      <c r="O319" s="16">
        <v>21</v>
      </c>
      <c r="P319" t="s">
        <v>2239</v>
      </c>
      <c r="Q319" t="s">
        <v>2240</v>
      </c>
      <c r="R319" t="str">
        <f>VLOOKUP($N319,Tabla2[#All],3,0)</f>
        <v>DROGUERIAS</v>
      </c>
      <c r="S319" t="s">
        <v>2733</v>
      </c>
      <c r="T319" t="s">
        <v>2734</v>
      </c>
      <c r="U319" t="s">
        <v>6702</v>
      </c>
    </row>
    <row r="320" spans="1:21" ht="15" customHeight="1">
      <c r="A320" s="50" t="s">
        <v>550</v>
      </c>
      <c r="B320" s="19" t="s">
        <v>551</v>
      </c>
      <c r="C320" s="16">
        <v>61</v>
      </c>
      <c r="D320" s="84">
        <v>61</v>
      </c>
      <c r="E320" t="str">
        <f>VLOOKUP($D320,'ESTRUCTURA P&amp;B - LP'!$A$1:$F$31,5,0)</f>
        <v>JOSEPH PADILLA 61</v>
      </c>
      <c r="F320" t="str">
        <f>VLOOKUP($D320,'ESTRUCTURA P&amp;B - LP'!$A$1:$F$31,6,0)</f>
        <v>ANDREINA RANGEL</v>
      </c>
      <c r="G320" s="132" t="s">
        <v>1479</v>
      </c>
      <c r="H320" t="str">
        <f>VLOOKUP(Tabla3[[#This Row],[NUEVA RUTA]],Tabla1[#All],2,0)</f>
        <v>OCCIDENTE</v>
      </c>
      <c r="I320" t="str">
        <f>VLOOKUP($A320,Clientes!$A$1:$C$1999,3,0)</f>
        <v>DR MEGA AND-OCC</v>
      </c>
      <c r="J320" s="16">
        <v>61</v>
      </c>
      <c r="K320" s="16" t="str">
        <f>VLOOKUP($J320,'ESTRUCTURA P&amp;B - LP'!$A$1:$F$40,5,0)</f>
        <v>JOSEPH PADILLA 61</v>
      </c>
      <c r="L320" s="16" t="str">
        <f>IFERROR(VLOOKUP($J320,'[2]POTENCIAL X ZONA'!$B$4:$G$21,6,0),0)</f>
        <v>P</v>
      </c>
      <c r="M320" s="60" t="str">
        <f>IFERROR(VLOOKUP($A320,'Convenio Clientes'!$D:$F,3,0),"SN CNV")</f>
        <v>26</v>
      </c>
      <c r="N320" s="16" t="s">
        <v>2327</v>
      </c>
      <c r="O320" s="16">
        <v>21</v>
      </c>
      <c r="P320" t="s">
        <v>2239</v>
      </c>
      <c r="Q320" t="s">
        <v>2240</v>
      </c>
      <c r="R320" t="str">
        <f>VLOOKUP($N320,Tabla2[#All],3,0)</f>
        <v>DROGUERIAS</v>
      </c>
      <c r="S320" t="s">
        <v>2735</v>
      </c>
      <c r="T320" t="s">
        <v>2736</v>
      </c>
      <c r="U320" t="s">
        <v>537</v>
      </c>
    </row>
    <row r="321" spans="1:21" ht="15" customHeight="1">
      <c r="A321" s="50" t="s">
        <v>552</v>
      </c>
      <c r="B321" s="19" t="s">
        <v>553</v>
      </c>
      <c r="C321" s="16">
        <v>61</v>
      </c>
      <c r="D321" s="84">
        <v>61</v>
      </c>
      <c r="E321" t="str">
        <f>VLOOKUP($D321,'ESTRUCTURA P&amp;B - LP'!$A$1:$F$31,5,0)</f>
        <v>JOSEPH PADILLA 61</v>
      </c>
      <c r="F321" t="str">
        <f>VLOOKUP($D321,'ESTRUCTURA P&amp;B - LP'!$A$1:$F$31,6,0)</f>
        <v>ANDREINA RANGEL</v>
      </c>
      <c r="G321" t="s">
        <v>44</v>
      </c>
      <c r="H321" t="str">
        <f>VLOOKUP(Tabla3[[#This Row],[NUEVA RUTA]],Tabla1[#All],2,0)</f>
        <v>OCCIDENTE</v>
      </c>
      <c r="I321" t="str">
        <f>VLOOKUP($A321,Clientes!$A$1:$C$1999,3,0)</f>
        <v>DR MEGA AND-OCC</v>
      </c>
      <c r="J321" s="16">
        <v>61</v>
      </c>
      <c r="K321" s="16" t="str">
        <f>VLOOKUP($J321,'ESTRUCTURA P&amp;B - LP'!$A$1:$F$40,5,0)</f>
        <v>JOSEPH PADILLA 61</v>
      </c>
      <c r="L321" s="16" t="str">
        <f>IFERROR(VLOOKUP($J321,'[2]POTENCIAL X ZONA'!$B$4:$G$21,6,0),0)</f>
        <v>P</v>
      </c>
      <c r="M321" s="60" t="str">
        <f>IFERROR(VLOOKUP($A321,'Convenio Clientes'!$D:$F,3,0),"SN CNV")</f>
        <v>26</v>
      </c>
      <c r="N321" s="16" t="s">
        <v>2327</v>
      </c>
      <c r="O321" s="16">
        <v>21</v>
      </c>
      <c r="P321" t="s">
        <v>2239</v>
      </c>
      <c r="Q321" t="s">
        <v>2240</v>
      </c>
      <c r="R321" t="str">
        <f>VLOOKUP($N321,Tabla2[#All],3,0)</f>
        <v>DROGUERIAS</v>
      </c>
      <c r="S321" t="s">
        <v>2737</v>
      </c>
      <c r="T321" t="s">
        <v>2738</v>
      </c>
      <c r="U321" t="s">
        <v>44</v>
      </c>
    </row>
    <row r="322" spans="1:21" ht="15" customHeight="1">
      <c r="A322" s="50" t="s">
        <v>554</v>
      </c>
      <c r="B322" s="19" t="s">
        <v>555</v>
      </c>
      <c r="C322" s="16">
        <v>98</v>
      </c>
      <c r="D322" s="84">
        <v>98</v>
      </c>
      <c r="E322" t="str">
        <f>VLOOKUP($D322,'ESTRUCTURA P&amp;B - LP'!$A$1:$F$31,5,0)</f>
        <v>INACTIVO</v>
      </c>
      <c r="F322" t="str">
        <f>VLOOKUP($D322,'ESTRUCTURA P&amp;B - LP'!$A$1:$F$31,6,0)</f>
        <v>INACTIVO</v>
      </c>
      <c r="G322" t="s">
        <v>44</v>
      </c>
      <c r="H322" t="str">
        <f>VLOOKUP(Tabla3[[#This Row],[NUEVA RUTA]],Tabla1[#All],2,0)</f>
        <v>INACTIVO</v>
      </c>
      <c r="I322" t="str">
        <f>VLOOKUP($A322,Clientes!$A$1:$C$1999,3,0)</f>
        <v>13 COBECA</v>
      </c>
      <c r="J322" s="16">
        <v>0</v>
      </c>
      <c r="K322" s="16" t="str">
        <f>VLOOKUP($J322,'ESTRUCTURA P&amp;B - LP'!$A$1:$F$40,5,0)</f>
        <v>INACTIVO</v>
      </c>
      <c r="L322" s="16">
        <f>IFERROR(VLOOKUP($J322,'[2]POTENCIAL X ZONA'!$B$4:$G$21,6,0),0)</f>
        <v>0</v>
      </c>
      <c r="M322" s="16" t="str">
        <f>IFERROR(VLOOKUP($A322,'Convenio Clientes'!$D:$F,3,0),"SN CNV")</f>
        <v>01</v>
      </c>
      <c r="N322" s="16" t="s">
        <v>2327</v>
      </c>
      <c r="O322" s="16">
        <v>0</v>
      </c>
      <c r="P322" t="s">
        <v>163</v>
      </c>
      <c r="Q322" t="s">
        <v>2228</v>
      </c>
      <c r="R322" t="str">
        <f>VLOOKUP($N322,Tabla2[#All],3,0)</f>
        <v>DROGUERIAS</v>
      </c>
      <c r="S322" t="s">
        <v>2739</v>
      </c>
      <c r="T322" t="s">
        <v>2740</v>
      </c>
      <c r="U322" t="s">
        <v>44</v>
      </c>
    </row>
    <row r="323" spans="1:21" ht="15" customHeight="1">
      <c r="A323" s="50" t="s">
        <v>556</v>
      </c>
      <c r="B323" s="19" t="s">
        <v>557</v>
      </c>
      <c r="C323" s="16">
        <v>98</v>
      </c>
      <c r="D323" s="84">
        <v>98</v>
      </c>
      <c r="E323" t="str">
        <f>VLOOKUP($D323,'ESTRUCTURA P&amp;B - LP'!$A$1:$F$31,5,0)</f>
        <v>INACTIVO</v>
      </c>
      <c r="F323" t="str">
        <f>VLOOKUP($D323,'ESTRUCTURA P&amp;B - LP'!$A$1:$F$31,6,0)</f>
        <v>INACTIVO</v>
      </c>
      <c r="G323" t="s">
        <v>44</v>
      </c>
      <c r="H323" t="str">
        <f>VLOOKUP(Tabla3[[#This Row],[NUEVA RUTA]],Tabla1[#All],2,0)</f>
        <v>INACTIVO</v>
      </c>
      <c r="I323" t="str">
        <f>VLOOKUP($A323,Clientes!$A$1:$C$1999,3,0)</f>
        <v>DROG MULTIPHARM</v>
      </c>
      <c r="J323" s="16">
        <v>0</v>
      </c>
      <c r="K323" s="16" t="str">
        <f>VLOOKUP($J323,'ESTRUCTURA P&amp;B - LP'!$A$1:$F$40,5,0)</f>
        <v>INACTIVO</v>
      </c>
      <c r="L323" s="16">
        <f>IFERROR(VLOOKUP($J323,'[2]POTENCIAL X ZONA'!$B$4:$G$21,6,0),0)</f>
        <v>0</v>
      </c>
      <c r="M323" s="16" t="str">
        <f>IFERROR(VLOOKUP($A323,'Convenio Clientes'!$D:$F,3,0),"SN CNV")</f>
        <v>01</v>
      </c>
      <c r="N323" s="16" t="s">
        <v>2327</v>
      </c>
      <c r="O323" s="16">
        <v>0</v>
      </c>
      <c r="P323" t="s">
        <v>163</v>
      </c>
      <c r="Q323" t="s">
        <v>2228</v>
      </c>
      <c r="R323" t="str">
        <f>VLOOKUP($N323,Tabla2[#All],3,0)</f>
        <v>DROGUERIAS</v>
      </c>
      <c r="S323" t="s">
        <v>2741</v>
      </c>
      <c r="T323" t="s">
        <v>2742</v>
      </c>
      <c r="U323" t="s">
        <v>44</v>
      </c>
    </row>
    <row r="324" spans="1:21" ht="15" customHeight="1">
      <c r="A324" s="50" t="s">
        <v>558</v>
      </c>
      <c r="B324" s="19" t="s">
        <v>559</v>
      </c>
      <c r="C324" s="16">
        <v>60</v>
      </c>
      <c r="D324" s="84">
        <v>60</v>
      </c>
      <c r="E324" t="str">
        <f>VLOOKUP($D324,'ESTRUCTURA P&amp;B - LP'!$A$1:$F$31,5,0)</f>
        <v>JOSEPH PADILLA</v>
      </c>
      <c r="F324" t="str">
        <f>VLOOKUP($D324,'ESTRUCTURA P&amp;B - LP'!$A$1:$F$31,6,0)</f>
        <v>ANDREINA RANGEL</v>
      </c>
      <c r="G324" t="s">
        <v>70</v>
      </c>
      <c r="H324" t="str">
        <f>VLOOKUP(Tabla3[[#This Row],[NUEVA RUTA]],Tabla1[#All],2,0)</f>
        <v>OCCIDENTE</v>
      </c>
      <c r="I324" t="str">
        <f>VLOOKUP($A324,Clientes!$A$1:$C$1999,3,0)</f>
        <v>DROG MUNDOSALUD</v>
      </c>
      <c r="J324" s="16">
        <v>60</v>
      </c>
      <c r="K324" s="16" t="str">
        <f>VLOOKUP($J324,'ESTRUCTURA P&amp;B - LP'!$A$1:$F$40,5,0)</f>
        <v>JOSEPH PADILLA</v>
      </c>
      <c r="L324" s="16" t="str">
        <f>IFERROR(VLOOKUP($J324,'[2]POTENCIAL X ZONA'!$B$4:$G$21,6,0),0)</f>
        <v>S</v>
      </c>
      <c r="M324" s="60" t="str">
        <f>IFERROR(VLOOKUP($A324,'Convenio Clientes'!$D:$F,3,0),"SN CNV")</f>
        <v>26</v>
      </c>
      <c r="N324" s="16" t="s">
        <v>2327</v>
      </c>
      <c r="O324" s="16">
        <v>21</v>
      </c>
      <c r="P324" s="261" t="s">
        <v>163</v>
      </c>
      <c r="Q324" s="262" t="s">
        <v>2228</v>
      </c>
      <c r="R324" t="str">
        <f>VLOOKUP($N324,Tabla2[#All],3,0)</f>
        <v>DROGUERIAS</v>
      </c>
      <c r="S324" t="s">
        <v>2743</v>
      </c>
      <c r="T324" t="s">
        <v>2744</v>
      </c>
      <c r="U324" t="s">
        <v>137</v>
      </c>
    </row>
    <row r="325" spans="1:21" ht="15" customHeight="1">
      <c r="A325" s="90" t="s">
        <v>6037</v>
      </c>
      <c r="B325" s="91" t="s">
        <v>6038</v>
      </c>
      <c r="C325" s="92">
        <v>61</v>
      </c>
      <c r="D325" s="93">
        <v>61</v>
      </c>
      <c r="E325" s="94" t="str">
        <f>VLOOKUP($D325,'ESTRUCTURA P&amp;B - LP'!$A$1:$F$31,5,0)</f>
        <v>JOSEPH PADILLA 61</v>
      </c>
      <c r="F325" s="94" t="str">
        <f>VLOOKUP($D325,'ESTRUCTURA P&amp;B - LP'!$A$1:$F$31,6,0)</f>
        <v>ANDREINA RANGEL</v>
      </c>
      <c r="G325" t="s">
        <v>70</v>
      </c>
      <c r="H325" t="s">
        <v>138</v>
      </c>
      <c r="I325" t="str">
        <f>VLOOKUP($A325,Clientes!$A$1:$C$1999,3,0)</f>
        <v>DROG NAYFERCA</v>
      </c>
      <c r="J325" s="16">
        <v>61</v>
      </c>
      <c r="K325" s="92" t="str">
        <f>VLOOKUP($J325,'ESTRUCTURA P&amp;B - LP'!$A$1:$F$40,5,0)</f>
        <v>JOSEPH PADILLA 61</v>
      </c>
      <c r="L325" s="16" t="str">
        <f>IFERROR(VLOOKUP($J325,'[2]POTENCIAL X ZONA'!$B$4:$G$21,6,0),0)</f>
        <v>P</v>
      </c>
      <c r="M325" s="16" t="str">
        <f>IFERROR(VLOOKUP($A325,'Convenio Clientes'!$D:$F,3,0),"SN CNV")</f>
        <v>26</v>
      </c>
      <c r="N325" s="60" t="s">
        <v>2327</v>
      </c>
      <c r="O325" s="16">
        <v>0</v>
      </c>
      <c r="P325" s="261" t="s">
        <v>163</v>
      </c>
      <c r="Q325" s="262" t="s">
        <v>2228</v>
      </c>
      <c r="R325" t="str">
        <f>VLOOKUP($N325,Tabla2[#All],3,0)</f>
        <v>DROGUERIAS</v>
      </c>
      <c r="U325" t="s">
        <v>137</v>
      </c>
    </row>
    <row r="326" spans="1:21" ht="15" customHeight="1">
      <c r="A326" s="50" t="s">
        <v>560</v>
      </c>
      <c r="B326" s="19" t="s">
        <v>561</v>
      </c>
      <c r="C326" s="16">
        <v>22</v>
      </c>
      <c r="D326" s="84">
        <v>22</v>
      </c>
      <c r="E326" t="str">
        <f>VLOOKUP($D326,'ESTRUCTURA P&amp;B - LP'!$A$1:$F$31,5,0)</f>
        <v>DUBRASKA PÉREZ 22</v>
      </c>
      <c r="F326" t="str">
        <f>VLOOKUP($D326,'ESTRUCTURA P&amp;B - LP'!$A$1:$F$31,6,0)</f>
        <v>DUBRASKA PÉREZ</v>
      </c>
      <c r="G326" t="s">
        <v>215</v>
      </c>
      <c r="H326" t="str">
        <f>VLOOKUP(Tabla3[[#This Row],[NUEVA RUTA]],Tabla1[#All],2,0)</f>
        <v>CENTRO-OCCIDENTE</v>
      </c>
      <c r="I326" t="str">
        <f>VLOOKUP($A326,Clientes!$A$1:$C$1999,3,0)</f>
        <v>21 LA NENA</v>
      </c>
      <c r="J326" s="16">
        <v>22</v>
      </c>
      <c r="K326" s="16" t="str">
        <f>VLOOKUP($J326,'ESTRUCTURA P&amp;B - LP'!$A$1:$F$40,5,0)</f>
        <v>DUBRASKA PÉREZ 22</v>
      </c>
      <c r="L326" s="16" t="str">
        <f>IFERROR(VLOOKUP($J326,'[2]POTENCIAL X ZONA'!$B$4:$G$21,6,0),0)</f>
        <v>B</v>
      </c>
      <c r="M326" s="60" t="str">
        <f>IFERROR(VLOOKUP($A326,'Convenio Clientes'!$D:$F,3,0),"SN CNV")</f>
        <v>26</v>
      </c>
      <c r="N326" s="16" t="s">
        <v>2327</v>
      </c>
      <c r="O326" s="16">
        <v>30</v>
      </c>
      <c r="P326" t="s">
        <v>2239</v>
      </c>
      <c r="Q326" t="s">
        <v>2240</v>
      </c>
      <c r="R326" t="str">
        <f>VLOOKUP($N326,Tabla2[#All],3,0)</f>
        <v>DROGUERIAS</v>
      </c>
      <c r="S326" t="s">
        <v>2745</v>
      </c>
      <c r="T326" t="s">
        <v>2746</v>
      </c>
      <c r="U326" t="s">
        <v>210</v>
      </c>
    </row>
    <row r="327" spans="1:21" ht="15" customHeight="1">
      <c r="A327" s="50" t="s">
        <v>563</v>
      </c>
      <c r="B327" s="19" t="s">
        <v>564</v>
      </c>
      <c r="C327" s="16">
        <v>98</v>
      </c>
      <c r="D327" s="84">
        <v>98</v>
      </c>
      <c r="E327" t="str">
        <f>VLOOKUP($D327,'ESTRUCTURA P&amp;B - LP'!$A$1:$F$31,5,0)</f>
        <v>INACTIVO</v>
      </c>
      <c r="F327" t="str">
        <f>VLOOKUP($D327,'ESTRUCTURA P&amp;B - LP'!$A$1:$F$31,6,0)</f>
        <v>INACTIVO</v>
      </c>
      <c r="G327" t="s">
        <v>102</v>
      </c>
      <c r="H327" t="str">
        <f>VLOOKUP(Tabla3[[#This Row],[NUEVA RUTA]],Tabla1[#All],2,0)</f>
        <v>INACTIVO</v>
      </c>
      <c r="I327" t="str">
        <f>VLOOKUP($A327,Clientes!$A$1:$C$1999,3,0)</f>
        <v>DROG PANAMERICA</v>
      </c>
      <c r="J327" s="16">
        <v>0</v>
      </c>
      <c r="K327" s="16" t="str">
        <f>VLOOKUP($J327,'ESTRUCTURA P&amp;B - LP'!$A$1:$F$40,5,0)</f>
        <v>INACTIVO</v>
      </c>
      <c r="L327" s="16">
        <f>IFERROR(VLOOKUP($J327,'[2]POTENCIAL X ZONA'!$B$4:$G$21,6,0),0)</f>
        <v>0</v>
      </c>
      <c r="M327" s="16" t="str">
        <f>IFERROR(VLOOKUP($A327,'Convenio Clientes'!$D:$F,3,0),"SN CNV")</f>
        <v>01</v>
      </c>
      <c r="N327" s="16" t="s">
        <v>2327</v>
      </c>
      <c r="O327" s="16">
        <v>7</v>
      </c>
      <c r="P327" t="s">
        <v>163</v>
      </c>
      <c r="Q327" t="s">
        <v>2228</v>
      </c>
      <c r="R327" t="str">
        <f>VLOOKUP($N327,Tabla2[#All],3,0)</f>
        <v>DROGUERIAS</v>
      </c>
      <c r="S327" t="s">
        <v>2747</v>
      </c>
      <c r="T327" t="s">
        <v>2748</v>
      </c>
      <c r="U327" t="s">
        <v>6730</v>
      </c>
    </row>
    <row r="328" spans="1:21" ht="15" customHeight="1">
      <c r="A328" s="50" t="s">
        <v>2043</v>
      </c>
      <c r="B328" s="19" t="s">
        <v>2044</v>
      </c>
      <c r="C328" s="16">
        <v>62</v>
      </c>
      <c r="D328" s="84">
        <v>62</v>
      </c>
      <c r="E328" t="str">
        <f>VLOOKUP($D328,'ESTRUCTURA P&amp;B - LP'!$A$1:$F$31,5,0)</f>
        <v>ANDREINA RANGEL 62</v>
      </c>
      <c r="F328" t="str">
        <f>VLOOKUP($D328,'ESTRUCTURA P&amp;B - LP'!$A$1:$F$31,6,0)</f>
        <v>ANDREINA RANGEL</v>
      </c>
      <c r="G328" t="s">
        <v>31</v>
      </c>
      <c r="H328" t="str">
        <f>VLOOKUP(Tabla3[[#This Row],[NUEVA RUTA]],Tabla1[#All],2,0)</f>
        <v>OCCIDENTE</v>
      </c>
      <c r="I328" t="str">
        <f>VLOOKUP($A328,Clientes!$A$1:$C$1999,3,0)</f>
        <v>DROG PHARMA MED</v>
      </c>
      <c r="J328" s="16">
        <v>62</v>
      </c>
      <c r="K328" s="16" t="str">
        <f>VLOOKUP($J328,'ESTRUCTURA P&amp;B - LP'!$A$1:$F$40,5,0)</f>
        <v>ANDREINA RANGEL 62</v>
      </c>
      <c r="L328" s="16" t="str">
        <f>IFERROR(VLOOKUP($J328,'[2]POTENCIAL X ZONA'!$B$4:$G$21,6,0),0)</f>
        <v>S</v>
      </c>
      <c r="M328" s="16" t="str">
        <f>IFERROR(VLOOKUP($A328,'Convenio Clientes'!$D:$F,3,0),"SN CNV")</f>
        <v>26</v>
      </c>
      <c r="N328" s="60" t="s">
        <v>2327</v>
      </c>
      <c r="O328" s="16">
        <v>0</v>
      </c>
      <c r="P328" s="34" t="s">
        <v>163</v>
      </c>
      <c r="Q328" s="34" t="s">
        <v>2228</v>
      </c>
      <c r="R328" t="str">
        <f>VLOOKUP($N328,Tabla2[#All],3,0)</f>
        <v>DROGUERIAS</v>
      </c>
      <c r="U328" t="s">
        <v>131</v>
      </c>
    </row>
    <row r="329" spans="1:21" ht="15" customHeight="1">
      <c r="A329" s="50" t="s">
        <v>1926</v>
      </c>
      <c r="B329" s="19" t="s">
        <v>1927</v>
      </c>
      <c r="C329" s="16">
        <v>99</v>
      </c>
      <c r="D329" s="84">
        <v>99</v>
      </c>
      <c r="E329" t="str">
        <f>VLOOKUP($D329,'ESTRUCTURA P&amp;B - LP'!$A$1:$F$31,5,0)</f>
        <v>E-COMMERCE</v>
      </c>
      <c r="F329" t="str">
        <f>VLOOKUP($D329,'ESTRUCTURA P&amp;B - LP'!$A$1:$F$31,6,0)</f>
        <v>E-COMMERCE</v>
      </c>
      <c r="G329" t="s">
        <v>55</v>
      </c>
      <c r="H329" t="str">
        <f>VLOOKUP(Tabla3[[#This Row],[NUEVA RUTA]],Tabla1[#All],2,0)</f>
        <v>E-COMMERCE</v>
      </c>
      <c r="I329" t="str">
        <f>VLOOKUP($A329,Clientes!$A$1:$C$1999,3,0)</f>
        <v>DROGUERIA PHARM</v>
      </c>
      <c r="J329" s="16">
        <v>99</v>
      </c>
      <c r="K329" s="16" t="str">
        <f>VLOOKUP($J329,'ESTRUCTURA P&amp;B - LP'!$A$1:$F$40,5,0)</f>
        <v>E-COMMERCE</v>
      </c>
      <c r="L329" s="16">
        <f>IFERROR(VLOOKUP($J329,'[2]POTENCIAL X ZONA'!$B$4:$G$21,6,0),0)</f>
        <v>0</v>
      </c>
      <c r="M329" s="16" t="str">
        <f>IFERROR(VLOOKUP($A329,'Convenio Clientes'!$D:$F,3,0),"SN CNV")</f>
        <v>50</v>
      </c>
      <c r="N329" s="60" t="s">
        <v>2469</v>
      </c>
      <c r="O329" s="16">
        <v>0</v>
      </c>
      <c r="P329" t="s">
        <v>2235</v>
      </c>
      <c r="Q329" t="s">
        <v>2236</v>
      </c>
      <c r="R329" t="str">
        <f>VLOOKUP($N329,Tabla2[#All],3,0)</f>
        <v>ATENCION AL CLIENTE</v>
      </c>
      <c r="S329" t="s">
        <v>3561</v>
      </c>
      <c r="T329" t="s">
        <v>3562</v>
      </c>
      <c r="U329" t="s">
        <v>1587</v>
      </c>
    </row>
    <row r="330" spans="1:21" ht="15" customHeight="1">
      <c r="A330" s="50" t="s">
        <v>1779</v>
      </c>
      <c r="B330" s="19" t="s">
        <v>1780</v>
      </c>
      <c r="C330" s="16">
        <v>50</v>
      </c>
      <c r="D330" s="16">
        <v>99</v>
      </c>
      <c r="E330" t="str">
        <f>VLOOKUP($D330,'ESTRUCTURA P&amp;B - LP'!$A$1:$F$31,5,0)</f>
        <v>E-COMMERCE</v>
      </c>
      <c r="F330" t="str">
        <f>VLOOKUP($D330,'ESTRUCTURA P&amp;B - LP'!$A$1:$F$31,6,0)</f>
        <v>E-COMMERCE</v>
      </c>
      <c r="G330" t="s">
        <v>55</v>
      </c>
      <c r="H330" t="str">
        <f>VLOOKUP(Tabla3[[#This Row],[NUEVA RUTA]],Tabla1[#All],2,0)</f>
        <v>E-COMMERCE</v>
      </c>
      <c r="I330" t="str">
        <f>VLOOKUP($A330,Clientes!$A$1:$C$1999,3,0)</f>
        <v>DROG PHARMASTAT</v>
      </c>
      <c r="J330" s="16">
        <v>99</v>
      </c>
      <c r="K330" s="16" t="str">
        <f>VLOOKUP($J330,'ESTRUCTURA P&amp;B - LP'!$A$1:$F$40,5,0)</f>
        <v>E-COMMERCE</v>
      </c>
      <c r="L330" s="16">
        <f>IFERROR(VLOOKUP($J330,'[2]POTENCIAL X ZONA'!$B$4:$G$21,6,0),0)</f>
        <v>0</v>
      </c>
      <c r="M330" s="16" t="str">
        <f>IFERROR(VLOOKUP($A330,'Convenio Clientes'!$D:$F,3,0),"SN CNV")</f>
        <v>50</v>
      </c>
      <c r="N330" s="60" t="s">
        <v>2327</v>
      </c>
      <c r="O330" s="16">
        <v>0</v>
      </c>
      <c r="P330" t="s">
        <v>2235</v>
      </c>
      <c r="Q330" t="s">
        <v>2236</v>
      </c>
      <c r="R330" t="str">
        <f>VLOOKUP($N330,Tabla2[#All],3,0)</f>
        <v>DROGUERIAS</v>
      </c>
      <c r="S330" t="s">
        <v>2749</v>
      </c>
      <c r="T330" t="s">
        <v>2750</v>
      </c>
      <c r="U330" t="s">
        <v>1587</v>
      </c>
    </row>
    <row r="331" spans="1:21" ht="15" customHeight="1">
      <c r="A331" s="50" t="s">
        <v>1559</v>
      </c>
      <c r="B331" s="19" t="s">
        <v>1560</v>
      </c>
      <c r="C331" s="16">
        <v>20</v>
      </c>
      <c r="D331" s="84">
        <v>20</v>
      </c>
      <c r="E331" t="str">
        <f>VLOOKUP($D331,'ESTRUCTURA P&amp;B - LP'!$A$1:$F$31,5,0)</f>
        <v>JUAN LEÓN 20</v>
      </c>
      <c r="F331" t="str">
        <f>VLOOKUP($D331,'ESTRUCTURA P&amp;B - LP'!$A$1:$F$31,6,0)</f>
        <v>DUBRASKA PÉREZ</v>
      </c>
      <c r="G331" t="s">
        <v>102</v>
      </c>
      <c r="H331" t="str">
        <f>VLOOKUP(Tabla3[[#This Row],[NUEVA RUTA]],Tabla1[#All],2,0)</f>
        <v>CENTRO-OCCIDENTE</v>
      </c>
      <c r="I331" t="str">
        <f>VLOOKUP($A331,Clientes!$A$1:$C$1999,3,0)</f>
        <v>DROG PHARMAX</v>
      </c>
      <c r="J331" s="16">
        <v>20</v>
      </c>
      <c r="K331" s="16" t="str">
        <f>VLOOKUP($J331,'ESTRUCTURA P&amp;B - LP'!$A$1:$F$40,5,0)</f>
        <v>JUAN LEÓN 20</v>
      </c>
      <c r="L331" s="16" t="str">
        <f>IFERROR(VLOOKUP($J331,'[2]POTENCIAL X ZONA'!$B$4:$G$21,6,0),0)</f>
        <v>P</v>
      </c>
      <c r="M331" s="16" t="str">
        <f>IFERROR(VLOOKUP($A331,'Convenio Clientes'!$D:$F,3,0),"SN CNV")</f>
        <v>26</v>
      </c>
      <c r="N331" s="60" t="s">
        <v>2327</v>
      </c>
      <c r="O331" s="16">
        <v>45</v>
      </c>
      <c r="P331" t="s">
        <v>163</v>
      </c>
      <c r="Q331" t="s">
        <v>2228</v>
      </c>
      <c r="R331" t="str">
        <f>VLOOKUP($N331,Tabla2[#All],3,0)</f>
        <v>DROGUERIAS</v>
      </c>
      <c r="S331" t="s">
        <v>2751</v>
      </c>
      <c r="T331" t="s">
        <v>2752</v>
      </c>
      <c r="U331" t="s">
        <v>51</v>
      </c>
    </row>
    <row r="332" spans="1:21" ht="15" customHeight="1">
      <c r="A332" s="50" t="s">
        <v>1835</v>
      </c>
      <c r="B332" s="19" t="s">
        <v>1836</v>
      </c>
      <c r="C332" s="16">
        <v>61</v>
      </c>
      <c r="D332" s="84">
        <v>61</v>
      </c>
      <c r="E332" t="str">
        <f>VLOOKUP($D332,'ESTRUCTURA P&amp;B - LP'!$A$1:$F$31,5,0)</f>
        <v>JOSEPH PADILLA 61</v>
      </c>
      <c r="F332" t="str">
        <f>VLOOKUP($D332,'ESTRUCTURA P&amp;B - LP'!$A$1:$F$31,6,0)</f>
        <v>ANDREINA RANGEL</v>
      </c>
      <c r="G332" t="s">
        <v>44</v>
      </c>
      <c r="H332" t="str">
        <f>VLOOKUP(Tabla3[[#This Row],[NUEVA RUTA]],Tabla1[#All],2,0)</f>
        <v>OCCIDENTE</v>
      </c>
      <c r="I332" t="str">
        <f>VLOOKUP($A332,Clientes!$A$1:$C$1999,3,0)</f>
        <v>DROG PICO BOLIV</v>
      </c>
      <c r="J332" s="16">
        <v>61</v>
      </c>
      <c r="K332" s="16" t="str">
        <f>VLOOKUP($J332,'ESTRUCTURA P&amp;B - LP'!$A$1:$F$40,5,0)</f>
        <v>JOSEPH PADILLA 61</v>
      </c>
      <c r="L332" s="16" t="str">
        <f>IFERROR(VLOOKUP($J332,'[2]POTENCIAL X ZONA'!$B$4:$G$21,6,0),0)</f>
        <v>P</v>
      </c>
      <c r="M332" s="16">
        <f>IFERROR(VLOOKUP($A332,'Convenio Clientes'!$D:$F,3,0),"SN CNV")</f>
        <v>26</v>
      </c>
      <c r="N332" s="60" t="s">
        <v>2327</v>
      </c>
      <c r="O332" s="16">
        <v>15</v>
      </c>
      <c r="P332" s="261" t="s">
        <v>163</v>
      </c>
      <c r="Q332" s="262" t="s">
        <v>2228</v>
      </c>
      <c r="R332" t="str">
        <f>VLOOKUP($N332,Tabla2[#All],3,0)</f>
        <v>DROGUERIAS</v>
      </c>
      <c r="S332" t="s">
        <v>3498</v>
      </c>
      <c r="T332" t="s">
        <v>3499</v>
      </c>
      <c r="U332" t="s">
        <v>44</v>
      </c>
    </row>
    <row r="333" spans="1:21" ht="15" customHeight="1">
      <c r="A333" s="50" t="s">
        <v>2072</v>
      </c>
      <c r="B333" s="19" t="s">
        <v>2073</v>
      </c>
      <c r="C333" s="16">
        <v>99</v>
      </c>
      <c r="D333" s="84">
        <v>99</v>
      </c>
      <c r="E333" t="str">
        <f>VLOOKUP($D333,'ESTRUCTURA P&amp;B - LP'!$A$1:$F$31,5,0)</f>
        <v>E-COMMERCE</v>
      </c>
      <c r="F333" t="str">
        <f>VLOOKUP($D333,'ESTRUCTURA P&amp;B - LP'!$A$1:$F$31,6,0)</f>
        <v>E-COMMERCE</v>
      </c>
      <c r="G333" t="s">
        <v>70</v>
      </c>
      <c r="H333" t="str">
        <f>VLOOKUP(Tabla3[[#This Row],[NUEVA RUTA]],Tabla1[#All],2,0)</f>
        <v>E-COMMERCE</v>
      </c>
      <c r="I333" t="str">
        <f>VLOOKUP($A333,Clientes!$A$1:$C$1999,3,0)</f>
        <v>DROG PM PLUS</v>
      </c>
      <c r="J333" s="16">
        <v>99</v>
      </c>
      <c r="K333" s="16" t="str">
        <f>VLOOKUP($J333,'ESTRUCTURA P&amp;B - LP'!$A$1:$F$40,5,0)</f>
        <v>E-COMMERCE</v>
      </c>
      <c r="L333" s="16">
        <f>IFERROR(VLOOKUP($J333,'[2]POTENCIAL X ZONA'!$B$4:$G$21,6,0),0)</f>
        <v>0</v>
      </c>
      <c r="M333" s="16" t="str">
        <f>IFERROR(VLOOKUP($A333,'Convenio Clientes'!$D:$F,3,0),"SN CNV")</f>
        <v>50</v>
      </c>
      <c r="N333" s="60" t="s">
        <v>2469</v>
      </c>
      <c r="O333" s="16">
        <v>0</v>
      </c>
      <c r="P333" t="s">
        <v>2235</v>
      </c>
      <c r="Q333" t="s">
        <v>2236</v>
      </c>
      <c r="R333" t="str">
        <f>VLOOKUP($N333,Tabla2[#All],3,0)</f>
        <v>ATENCION AL CLIENTE</v>
      </c>
      <c r="U333" t="s">
        <v>137</v>
      </c>
    </row>
    <row r="334" spans="1:21" ht="15" customHeight="1">
      <c r="A334" s="50" t="s">
        <v>565</v>
      </c>
      <c r="B334" s="19" t="s">
        <v>566</v>
      </c>
      <c r="C334" s="16">
        <v>20</v>
      </c>
      <c r="D334" s="84">
        <v>20</v>
      </c>
      <c r="E334" t="str">
        <f>VLOOKUP($D334,'ESTRUCTURA P&amp;B - LP'!$A$1:$F$31,5,0)</f>
        <v>JUAN LEÓN 20</v>
      </c>
      <c r="F334" t="str">
        <f>VLOOKUP($D334,'ESTRUCTURA P&amp;B - LP'!$A$1:$F$31,6,0)</f>
        <v>DUBRASKA PÉREZ</v>
      </c>
      <c r="G334" t="s">
        <v>102</v>
      </c>
      <c r="H334" t="str">
        <f>VLOOKUP(Tabla3[[#This Row],[NUEVA RUTA]],Tabla1[#All],2,0)</f>
        <v>CENTRO-OCCIDENTE</v>
      </c>
      <c r="I334" t="str">
        <f>VLOOKUP($A334,Clientes!$A$1:$C$1999,3,0)</f>
        <v>DROG QUINFARCA</v>
      </c>
      <c r="J334" s="16">
        <v>20</v>
      </c>
      <c r="K334" s="16" t="str">
        <f>VLOOKUP($J334,'ESTRUCTURA P&amp;B - LP'!$A$1:$F$40,5,0)</f>
        <v>JUAN LEÓN 20</v>
      </c>
      <c r="L334" s="16" t="str">
        <f>IFERROR(VLOOKUP($J334,'[2]POTENCIAL X ZONA'!$B$4:$G$21,6,0),0)</f>
        <v>P</v>
      </c>
      <c r="M334" s="60" t="str">
        <f>IFERROR(VLOOKUP($A334,'Convenio Clientes'!$D:$F,3,0),"SN CNV")</f>
        <v>26</v>
      </c>
      <c r="N334" s="16" t="s">
        <v>2327</v>
      </c>
      <c r="O334" s="16">
        <v>7</v>
      </c>
      <c r="P334" s="259" t="s">
        <v>2239</v>
      </c>
      <c r="Q334" t="s">
        <v>2240</v>
      </c>
      <c r="R334" t="str">
        <f>VLOOKUP($N334,Tabla2[#All],3,0)</f>
        <v>DROGUERIAS</v>
      </c>
      <c r="S334" t="s">
        <v>2755</v>
      </c>
      <c r="T334" t="s">
        <v>2756</v>
      </c>
      <c r="U334" t="s">
        <v>51</v>
      </c>
    </row>
    <row r="335" spans="1:21" ht="15" customHeight="1">
      <c r="A335" s="50" t="s">
        <v>567</v>
      </c>
      <c r="B335" s="19" t="s">
        <v>568</v>
      </c>
      <c r="C335" s="16">
        <v>60</v>
      </c>
      <c r="D335" s="84">
        <v>60</v>
      </c>
      <c r="E335" t="str">
        <f>VLOOKUP($D335,'ESTRUCTURA P&amp;B - LP'!$A$1:$F$31,5,0)</f>
        <v>JOSEPH PADILLA</v>
      </c>
      <c r="F335" t="str">
        <f>VLOOKUP($D335,'ESTRUCTURA P&amp;B - LP'!$A$1:$F$31,6,0)</f>
        <v>ANDREINA RANGEL</v>
      </c>
      <c r="G335" t="s">
        <v>70</v>
      </c>
      <c r="H335" t="str">
        <f>VLOOKUP(Tabla3[[#This Row],[NUEVA RUTA]],Tabla1[#All],2,0)</f>
        <v>OCCIDENTE</v>
      </c>
      <c r="I335" t="str">
        <f>VLOOKUP($A335,Clientes!$A$1:$C$1999,3,0)</f>
        <v>DROG RR FARMACO</v>
      </c>
      <c r="J335" s="16">
        <v>60</v>
      </c>
      <c r="K335" s="16" t="str">
        <f>VLOOKUP($J335,'ESTRUCTURA P&amp;B - LP'!$A$1:$F$40,5,0)</f>
        <v>JOSEPH PADILLA</v>
      </c>
      <c r="L335" s="16" t="str">
        <f>IFERROR(VLOOKUP($J335,'[2]POTENCIAL X ZONA'!$B$4:$G$21,6,0),0)</f>
        <v>S</v>
      </c>
      <c r="M335" s="16" t="str">
        <f>IFERROR(VLOOKUP($A335,'Convenio Clientes'!$D:$F,3,0),"SN CNV")</f>
        <v>21</v>
      </c>
      <c r="N335" s="16" t="s">
        <v>2327</v>
      </c>
      <c r="O335" s="16">
        <v>0</v>
      </c>
      <c r="P335" t="s">
        <v>163</v>
      </c>
      <c r="Q335" t="s">
        <v>2228</v>
      </c>
      <c r="R335" t="str">
        <f>VLOOKUP($N335,Tabla2[#All],3,0)</f>
        <v>DROGUERIAS</v>
      </c>
      <c r="S335" t="s">
        <v>2757</v>
      </c>
      <c r="T335" t="s">
        <v>2758</v>
      </c>
      <c r="U335" t="s">
        <v>137</v>
      </c>
    </row>
    <row r="336" spans="1:21" ht="15" customHeight="1">
      <c r="A336" s="50" t="s">
        <v>1696</v>
      </c>
      <c r="B336" s="19" t="s">
        <v>1697</v>
      </c>
      <c r="C336" s="16">
        <v>10</v>
      </c>
      <c r="D336" s="84">
        <v>99</v>
      </c>
      <c r="E336" t="str">
        <f>VLOOKUP($D336,'ESTRUCTURA P&amp;B - LP'!$A$1:$F$31,5,0)</f>
        <v>E-COMMERCE</v>
      </c>
      <c r="F336" t="str">
        <f>VLOOKUP($D336,'ESTRUCTURA P&amp;B - LP'!$A$1:$F$31,6,0)</f>
        <v>E-COMMERCE</v>
      </c>
      <c r="G336" t="s">
        <v>47</v>
      </c>
      <c r="H336" t="str">
        <f>VLOOKUP(Tabla3[[#This Row],[NUEVA RUTA]],Tabla1[#All],2,0)</f>
        <v>E-COMMERCE</v>
      </c>
      <c r="I336" t="str">
        <f>VLOOKUP($A336,Clientes!$A$1:$C$1999,3,0)</f>
        <v>DROGUERIA RCK</v>
      </c>
      <c r="J336" s="16">
        <v>99</v>
      </c>
      <c r="K336" s="16" t="str">
        <f>VLOOKUP($J336,'ESTRUCTURA P&amp;B - LP'!$A$1:$F$40,5,0)</f>
        <v>E-COMMERCE</v>
      </c>
      <c r="L336" s="16">
        <f>IFERROR(VLOOKUP($J336,'[2]POTENCIAL X ZONA'!$B$4:$G$21,6,0),0)</f>
        <v>0</v>
      </c>
      <c r="M336" s="16" t="str">
        <f>IFERROR(VLOOKUP($A336,'Convenio Clientes'!$D:$F,3,0),"SN CNV")</f>
        <v>50</v>
      </c>
      <c r="N336" s="60" t="s">
        <v>2327</v>
      </c>
      <c r="O336" s="16">
        <v>0</v>
      </c>
      <c r="P336" t="s">
        <v>2235</v>
      </c>
      <c r="Q336" t="s">
        <v>2236</v>
      </c>
      <c r="R336" t="str">
        <f>VLOOKUP($N336,Tabla2[#All],3,0)</f>
        <v>DROGUERIAS</v>
      </c>
      <c r="S336" t="s">
        <v>2759</v>
      </c>
      <c r="T336" t="s">
        <v>2760</v>
      </c>
      <c r="U336" t="s">
        <v>1587</v>
      </c>
    </row>
    <row r="337" spans="1:21" ht="15" customHeight="1">
      <c r="A337" s="50" t="s">
        <v>1913</v>
      </c>
      <c r="B337" s="19" t="s">
        <v>1914</v>
      </c>
      <c r="C337" s="16">
        <v>99</v>
      </c>
      <c r="D337" s="84">
        <v>99</v>
      </c>
      <c r="E337" t="str">
        <f>VLOOKUP($D337,'ESTRUCTURA P&amp;B - LP'!$A$1:$F$31,5,0)</f>
        <v>E-COMMERCE</v>
      </c>
      <c r="F337" t="str">
        <f>VLOOKUP($D337,'ESTRUCTURA P&amp;B - LP'!$A$1:$F$31,6,0)</f>
        <v>E-COMMERCE</v>
      </c>
      <c r="G337" t="s">
        <v>70</v>
      </c>
      <c r="H337" t="str">
        <f>VLOOKUP(Tabla3[[#This Row],[NUEVA RUTA]],Tabla1[#All],2,0)</f>
        <v>E-COMMERCE</v>
      </c>
      <c r="I337" t="str">
        <f>VLOOKUP($A337,Clientes!$A$1:$C$1999,3,0)</f>
        <v>DROG ROIPHARMA</v>
      </c>
      <c r="J337" s="16">
        <v>99</v>
      </c>
      <c r="K337" s="16" t="str">
        <f>VLOOKUP($J337,'ESTRUCTURA P&amp;B - LP'!$A$1:$F$40,5,0)</f>
        <v>E-COMMERCE</v>
      </c>
      <c r="L337" s="16">
        <f>IFERROR(VLOOKUP($J337,'[2]POTENCIAL X ZONA'!$B$4:$G$21,6,0),0)</f>
        <v>0</v>
      </c>
      <c r="M337" s="16" t="str">
        <f>IFERROR(VLOOKUP($A337,'Convenio Clientes'!$D:$F,3,0),"SN CNV")</f>
        <v>50</v>
      </c>
      <c r="N337" s="60" t="s">
        <v>2469</v>
      </c>
      <c r="O337" s="16">
        <v>0</v>
      </c>
      <c r="P337" t="s">
        <v>2235</v>
      </c>
      <c r="Q337" t="s">
        <v>2236</v>
      </c>
      <c r="R337" t="str">
        <f>VLOOKUP($N337,Tabla2[#All],3,0)</f>
        <v>ATENCION AL CLIENTE</v>
      </c>
      <c r="S337" t="s">
        <v>3550</v>
      </c>
      <c r="T337" t="s">
        <v>3551</v>
      </c>
      <c r="U337" t="s">
        <v>137</v>
      </c>
    </row>
    <row r="338" spans="1:21" ht="15" customHeight="1">
      <c r="A338" s="50" t="s">
        <v>1502</v>
      </c>
      <c r="B338" s="19" t="s">
        <v>1503</v>
      </c>
      <c r="C338" s="16">
        <v>50</v>
      </c>
      <c r="D338" s="84">
        <v>50</v>
      </c>
      <c r="E338" t="str">
        <f>VLOOKUP($D338,'ESTRUCTURA P&amp;B - LP'!$A$1:$F$31,5,0)</f>
        <v>BETSY CASTRO</v>
      </c>
      <c r="F338" t="str">
        <f>VLOOKUP($D338,'ESTRUCTURA P&amp;B - LP'!$A$1:$F$31,6,0)</f>
        <v>MILAGROS FERNANDEZ</v>
      </c>
      <c r="G338" t="s">
        <v>47</v>
      </c>
      <c r="H338" t="str">
        <f>VLOOKUP(Tabla3[[#This Row],[NUEVA RUTA]],Tabla1[#All],2,0)</f>
        <v>CAPITAL</v>
      </c>
      <c r="I338" t="str">
        <f>VLOOKUP($A338,Clientes!$A$1:$C$1999,3,0)</f>
        <v>DROG SALVAVIDAS</v>
      </c>
      <c r="J338" s="16">
        <v>50</v>
      </c>
      <c r="K338" s="16" t="str">
        <f>VLOOKUP($J338,'ESTRUCTURA P&amp;B - LP'!$A$1:$F$40,5,0)</f>
        <v>BETSY CASTRO</v>
      </c>
      <c r="L338" s="16" t="str">
        <f>IFERROR(VLOOKUP($J338,'[2]POTENCIAL X ZONA'!$B$4:$G$21,6,0),0)</f>
        <v>B</v>
      </c>
      <c r="M338" s="16" t="str">
        <f>IFERROR(VLOOKUP($A338,'Convenio Clientes'!$D:$F,3,0),"SN CNV")</f>
        <v>01</v>
      </c>
      <c r="N338" s="16" t="s">
        <v>2327</v>
      </c>
      <c r="O338" s="16">
        <v>10</v>
      </c>
      <c r="P338" t="s">
        <v>163</v>
      </c>
      <c r="Q338" t="s">
        <v>2228</v>
      </c>
      <c r="R338" t="str">
        <f>VLOOKUP($N338,Tabla2[#All],3,0)</f>
        <v>DROGUERIAS</v>
      </c>
      <c r="S338" t="s">
        <v>2761</v>
      </c>
      <c r="T338" t="s">
        <v>2762</v>
      </c>
      <c r="U338" t="s">
        <v>1587</v>
      </c>
    </row>
    <row r="339" spans="1:21" ht="15" customHeight="1">
      <c r="A339" s="50" t="s">
        <v>571</v>
      </c>
      <c r="B339" s="19" t="s">
        <v>572</v>
      </c>
      <c r="C339" s="16">
        <v>23</v>
      </c>
      <c r="D339" s="84">
        <v>23</v>
      </c>
      <c r="E339" t="str">
        <f>VLOOKUP($D339,'ESTRUCTURA P&amp;B - LP'!$A$1:$F$31,5,0)</f>
        <v>MARTHA VILORIA</v>
      </c>
      <c r="F339" t="str">
        <f>VLOOKUP($D339,'ESTRUCTURA P&amp;B - LP'!$A$1:$F$31,6,0)</f>
        <v>DUBRASKA PÉREZ</v>
      </c>
      <c r="G339" t="s">
        <v>113</v>
      </c>
      <c r="H339" t="str">
        <f>VLOOKUP(Tabla3[[#This Row],[NUEVA RUTA]],Tabla1[#All],2,0)</f>
        <v>CENTRO-OCCIDENTE</v>
      </c>
      <c r="I339" t="str">
        <f>VLOOKUP($A339,Clientes!$A$1:$C$1999,3,0)</f>
        <v>DROG S GREGORIO</v>
      </c>
      <c r="J339" s="16">
        <v>23</v>
      </c>
      <c r="K339" s="16" t="str">
        <f>VLOOKUP($J339,'ESTRUCTURA P&amp;B - LP'!$A$1:$F$40,5,0)</f>
        <v>MARTHA VILORIA</v>
      </c>
      <c r="L339" s="16" t="str">
        <f>IFERROR(VLOOKUP($J339,'[2]POTENCIAL X ZONA'!$B$4:$G$21,6,0),0)</f>
        <v>S</v>
      </c>
      <c r="M339" s="16" t="str">
        <f>IFERROR(VLOOKUP($A339,'Convenio Clientes'!$D:$F,3,0),"SN CNV")</f>
        <v>26</v>
      </c>
      <c r="N339" s="16" t="s">
        <v>2327</v>
      </c>
      <c r="O339" s="16">
        <v>15</v>
      </c>
      <c r="P339" s="259" t="s">
        <v>2239</v>
      </c>
      <c r="Q339" t="s">
        <v>2240</v>
      </c>
      <c r="R339" t="str">
        <f>VLOOKUP($N339,Tabla2[#All],3,0)</f>
        <v>DROGUERIAS</v>
      </c>
      <c r="S339" t="s">
        <v>2763</v>
      </c>
      <c r="T339" t="s">
        <v>2764</v>
      </c>
      <c r="U339" t="s">
        <v>6754</v>
      </c>
    </row>
    <row r="340" spans="1:21" ht="15" customHeight="1">
      <c r="A340" s="50" t="s">
        <v>575</v>
      </c>
      <c r="B340" s="19" t="s">
        <v>576</v>
      </c>
      <c r="C340" s="16">
        <v>23</v>
      </c>
      <c r="D340" s="84">
        <v>23</v>
      </c>
      <c r="E340" t="str">
        <f>VLOOKUP($D340,'ESTRUCTURA P&amp;B - LP'!$A$1:$F$31,5,0)</f>
        <v>MARTHA VILORIA</v>
      </c>
      <c r="F340" t="str">
        <f>VLOOKUP($D340,'ESTRUCTURA P&amp;B - LP'!$A$1:$F$31,6,0)</f>
        <v>DUBRASKA PÉREZ</v>
      </c>
      <c r="G340" t="s">
        <v>215</v>
      </c>
      <c r="H340" t="str">
        <f>VLOOKUP(Tabla3[[#This Row],[NUEVA RUTA]],Tabla1[#All],2,0)</f>
        <v>CENTRO-OCCIDENTE</v>
      </c>
      <c r="I340" t="str">
        <f>VLOOKUP($A340,Clientes!$A$1:$C$1999,3,0)</f>
        <v>DROG SA REMEDIO</v>
      </c>
      <c r="J340" s="16">
        <v>23</v>
      </c>
      <c r="K340" s="16" t="str">
        <f>VLOOKUP($J340,'ESTRUCTURA P&amp;B - LP'!$A$1:$F$40,5,0)</f>
        <v>MARTHA VILORIA</v>
      </c>
      <c r="L340" s="16" t="str">
        <f>IFERROR(VLOOKUP($J340,'[2]POTENCIAL X ZONA'!$B$4:$G$21,6,0),0)</f>
        <v>S</v>
      </c>
      <c r="M340" s="60" t="str">
        <f>IFERROR(VLOOKUP($A340,'Convenio Clientes'!$D:$F,3,0),"SN CNV")</f>
        <v>26</v>
      </c>
      <c r="N340" s="16" t="s">
        <v>2327</v>
      </c>
      <c r="O340" s="16">
        <v>2</v>
      </c>
      <c r="P340" s="259" t="s">
        <v>2239</v>
      </c>
      <c r="Q340" t="s">
        <v>2240</v>
      </c>
      <c r="R340" t="str">
        <f>VLOOKUP($N340,Tabla2[#All],3,0)</f>
        <v>DROGUERIAS</v>
      </c>
      <c r="S340" t="s">
        <v>2765</v>
      </c>
      <c r="T340" t="s">
        <v>2766</v>
      </c>
      <c r="U340" t="s">
        <v>210</v>
      </c>
    </row>
    <row r="341" spans="1:21" ht="15" customHeight="1">
      <c r="A341" s="50" t="s">
        <v>577</v>
      </c>
      <c r="B341" s="19" t="s">
        <v>578</v>
      </c>
      <c r="C341" s="16">
        <v>20</v>
      </c>
      <c r="D341" s="84">
        <v>20</v>
      </c>
      <c r="E341" t="str">
        <f>VLOOKUP($D341,'ESTRUCTURA P&amp;B - LP'!$A$1:$F$31,5,0)</f>
        <v>JUAN LEÓN 20</v>
      </c>
      <c r="F341" t="str">
        <f>VLOOKUP($D341,'ESTRUCTURA P&amp;B - LP'!$A$1:$F$31,6,0)</f>
        <v>DUBRASKA PÉREZ</v>
      </c>
      <c r="G341" t="s">
        <v>102</v>
      </c>
      <c r="H341" t="str">
        <f>VLOOKUP(Tabla3[[#This Row],[NUEVA RUTA]],Tabla1[#All],2,0)</f>
        <v>CENTRO-OCCIDENTE</v>
      </c>
      <c r="I341" t="str">
        <f>VLOOKUP($A341,Clientes!$A$1:$C$1999,3,0)</f>
        <v>DROG SEBAOT</v>
      </c>
      <c r="J341" s="16">
        <v>20</v>
      </c>
      <c r="K341" s="16" t="str">
        <f>VLOOKUP($J341,'ESTRUCTURA P&amp;B - LP'!$A$1:$F$40,5,0)</f>
        <v>JUAN LEÓN 20</v>
      </c>
      <c r="L341" s="16" t="str">
        <f>IFERROR(VLOOKUP($J341,'[2]POTENCIAL X ZONA'!$B$4:$G$21,6,0),0)</f>
        <v>P</v>
      </c>
      <c r="M341" s="16" t="str">
        <f>IFERROR(VLOOKUP($A341,'Convenio Clientes'!$D:$F,3,0),"SN CNV")</f>
        <v>26</v>
      </c>
      <c r="N341" s="16" t="s">
        <v>2327</v>
      </c>
      <c r="O341" s="16">
        <v>7</v>
      </c>
      <c r="P341" t="s">
        <v>163</v>
      </c>
      <c r="Q341" t="s">
        <v>2228</v>
      </c>
      <c r="R341" t="str">
        <f>VLOOKUP($N341,Tabla2[#All],3,0)</f>
        <v>DROGUERIAS</v>
      </c>
      <c r="S341" t="s">
        <v>2767</v>
      </c>
      <c r="T341" t="s">
        <v>2768</v>
      </c>
      <c r="U341" t="s">
        <v>51</v>
      </c>
    </row>
    <row r="342" spans="1:21" ht="15" customHeight="1">
      <c r="A342" s="50" t="s">
        <v>579</v>
      </c>
      <c r="B342" s="19" t="s">
        <v>580</v>
      </c>
      <c r="C342" s="16">
        <v>23</v>
      </c>
      <c r="D342" s="84">
        <v>23</v>
      </c>
      <c r="E342" t="str">
        <f>VLOOKUP($D342,'ESTRUCTURA P&amp;B - LP'!$A$1:$F$31,5,0)</f>
        <v>MARTHA VILORIA</v>
      </c>
      <c r="F342" t="str">
        <f>VLOOKUP($D342,'ESTRUCTURA P&amp;B - LP'!$A$1:$F$31,6,0)</f>
        <v>DUBRASKA PÉREZ</v>
      </c>
      <c r="G342" t="s">
        <v>215</v>
      </c>
      <c r="H342" t="str">
        <f>VLOOKUP(Tabla3[[#This Row],[NUEVA RUTA]],Tabla1[#All],2,0)</f>
        <v>CENTRO-OCCIDENTE</v>
      </c>
      <c r="I342" t="str">
        <f>VLOOKUP($A342,Clientes!$A$1:$C$1999,3,0)</f>
        <v>SERVIFARMACOS</v>
      </c>
      <c r="J342" s="16">
        <v>23</v>
      </c>
      <c r="K342" s="16" t="str">
        <f>VLOOKUP($J342,'ESTRUCTURA P&amp;B - LP'!$A$1:$F$40,5,0)</f>
        <v>MARTHA VILORIA</v>
      </c>
      <c r="L342" s="16" t="str">
        <f>IFERROR(VLOOKUP($J342,'[2]POTENCIAL X ZONA'!$B$4:$G$21,6,0),0)</f>
        <v>S</v>
      </c>
      <c r="M342" s="60" t="str">
        <f>IFERROR(VLOOKUP($A342,'Convenio Clientes'!$D:$F,3,0),"SN CNV")</f>
        <v>26</v>
      </c>
      <c r="N342" s="16" t="s">
        <v>2327</v>
      </c>
      <c r="O342" s="16">
        <v>15</v>
      </c>
      <c r="P342" t="s">
        <v>163</v>
      </c>
      <c r="Q342" t="s">
        <v>2228</v>
      </c>
      <c r="R342" t="str">
        <f>VLOOKUP($N342,Tabla2[#All],3,0)</f>
        <v>DROGUERIAS</v>
      </c>
      <c r="S342" t="s">
        <v>2769</v>
      </c>
      <c r="T342" t="s">
        <v>2770</v>
      </c>
      <c r="U342" t="s">
        <v>210</v>
      </c>
    </row>
    <row r="343" spans="1:21" ht="15" customHeight="1">
      <c r="A343" s="50" t="s">
        <v>581</v>
      </c>
      <c r="B343" s="19" t="s">
        <v>582</v>
      </c>
      <c r="C343" s="16">
        <v>51</v>
      </c>
      <c r="D343" s="84">
        <v>51</v>
      </c>
      <c r="E343" t="str">
        <f>VLOOKUP($D343,'ESTRUCTURA P&amp;B - LP'!$A$1:$F$31,5,0)</f>
        <v>DIANA DELGADO 51</v>
      </c>
      <c r="F343" t="str">
        <f>VLOOKUP($D343,'ESTRUCTURA P&amp;B - LP'!$A$1:$F$31,6,0)</f>
        <v>DIANA DELGADO</v>
      </c>
      <c r="G343" t="s">
        <v>281</v>
      </c>
      <c r="H343" t="str">
        <f>VLOOKUP(Tabla3[[#This Row],[NUEVA RUTA]],Tabla1[#All],2,0)</f>
        <v>ORIENTE NORTE</v>
      </c>
      <c r="I343" t="str">
        <f>VLOOKUP($A343,Clientes!$A$1:$C$1999,3,0)</f>
        <v>DROG SOFIA</v>
      </c>
      <c r="J343" s="16">
        <v>51</v>
      </c>
      <c r="K343" s="16" t="str">
        <f>VLOOKUP($J343,'ESTRUCTURA P&amp;B - LP'!$A$1:$F$40,5,0)</f>
        <v>DIANA DELGADO 51</v>
      </c>
      <c r="L343" s="16" t="str">
        <f>IFERROR(VLOOKUP($J343,'[2]POTENCIAL X ZONA'!$B$4:$G$21,6,0),0)</f>
        <v>P</v>
      </c>
      <c r="M343" s="16" t="str">
        <f>IFERROR(VLOOKUP($A343,'Convenio Clientes'!$D:$F,3,0),"SN CNV")</f>
        <v>20</v>
      </c>
      <c r="N343" s="16" t="s">
        <v>2327</v>
      </c>
      <c r="O343" s="16">
        <v>15</v>
      </c>
      <c r="P343" t="s">
        <v>163</v>
      </c>
      <c r="Q343" t="s">
        <v>2228</v>
      </c>
      <c r="R343" t="str">
        <f>VLOOKUP($N343,Tabla2[#All],3,0)</f>
        <v>DROGUERIAS</v>
      </c>
      <c r="S343" t="s">
        <v>2771</v>
      </c>
      <c r="T343" t="s">
        <v>2772</v>
      </c>
      <c r="U343" t="s">
        <v>6755</v>
      </c>
    </row>
    <row r="344" spans="1:21" ht="15" customHeight="1">
      <c r="A344" s="50" t="s">
        <v>583</v>
      </c>
      <c r="B344" s="19" t="s">
        <v>584</v>
      </c>
      <c r="C344" s="16">
        <v>51</v>
      </c>
      <c r="D344" s="84">
        <v>51</v>
      </c>
      <c r="E344" t="str">
        <f>VLOOKUP($D344,'ESTRUCTURA P&amp;B - LP'!$A$1:$F$31,5,0)</f>
        <v>DIANA DELGADO 51</v>
      </c>
      <c r="F344" t="str">
        <f>VLOOKUP($D344,'ESTRUCTURA P&amp;B - LP'!$A$1:$F$31,6,0)</f>
        <v>DIANA DELGADO</v>
      </c>
      <c r="G344" t="s">
        <v>281</v>
      </c>
      <c r="H344" t="str">
        <f>VLOOKUP(Tabla3[[#This Row],[NUEVA RUTA]],Tabla1[#All],2,0)</f>
        <v>ORIENTE NORTE</v>
      </c>
      <c r="I344" t="str">
        <f>VLOOKUP($A344,Clientes!$A$1:$C$1999,3,0)</f>
        <v>DROSUMCA</v>
      </c>
      <c r="J344" s="16">
        <v>0</v>
      </c>
      <c r="K344" s="16" t="str">
        <f>VLOOKUP($J344,'ESTRUCTURA P&amp;B - LP'!$A$1:$F$40,5,0)</f>
        <v>INACTIVO</v>
      </c>
      <c r="L344" s="16">
        <f>IFERROR(VLOOKUP($J344,'[2]POTENCIAL X ZONA'!$B$4:$G$21,6,0),0)</f>
        <v>0</v>
      </c>
      <c r="M344" s="16" t="str">
        <f>IFERROR(VLOOKUP($A344,'Convenio Clientes'!$D:$F,3,0),"SN CNV")</f>
        <v>21</v>
      </c>
      <c r="N344" s="16" t="s">
        <v>2227</v>
      </c>
      <c r="O344" s="16">
        <v>0</v>
      </c>
      <c r="P344" t="s">
        <v>163</v>
      </c>
      <c r="Q344" t="s">
        <v>2228</v>
      </c>
      <c r="R344" t="str">
        <f>VLOOKUP($N344,Tabla2[#All],3,0)</f>
        <v>DISTRIBUIDOR</v>
      </c>
      <c r="S344" t="s">
        <v>2773</v>
      </c>
      <c r="T344" t="s">
        <v>2774</v>
      </c>
      <c r="U344" t="s">
        <v>6749</v>
      </c>
    </row>
    <row r="345" spans="1:21" ht="15" customHeight="1">
      <c r="A345" s="50" t="s">
        <v>585</v>
      </c>
      <c r="B345" s="19" t="s">
        <v>586</v>
      </c>
      <c r="C345" s="16">
        <v>20</v>
      </c>
      <c r="D345" s="84">
        <v>20</v>
      </c>
      <c r="E345" t="str">
        <f>VLOOKUP($D345,'ESTRUCTURA P&amp;B - LP'!$A$1:$F$31,5,0)</f>
        <v>JUAN LEÓN 20</v>
      </c>
      <c r="F345" t="str">
        <f>VLOOKUP($D345,'ESTRUCTURA P&amp;B - LP'!$A$1:$F$31,6,0)</f>
        <v>DUBRASKA PÉREZ</v>
      </c>
      <c r="G345" t="s">
        <v>102</v>
      </c>
      <c r="H345" t="str">
        <f>VLOOKUP(Tabla3[[#This Row],[NUEVA RUTA]],Tabla1[#All],2,0)</f>
        <v>CENTRO-OCCIDENTE</v>
      </c>
      <c r="I345" t="str">
        <f>VLOOKUP($A345,Clientes!$A$1:$C$1999,3,0)</f>
        <v>DROG SUPPLYFAR</v>
      </c>
      <c r="J345" s="16">
        <v>50</v>
      </c>
      <c r="K345" s="16" t="str">
        <f>VLOOKUP($J345,'ESTRUCTURA P&amp;B - LP'!$A$1:$F$40,5,0)</f>
        <v>BETSY CASTRO</v>
      </c>
      <c r="L345" s="16" t="str">
        <f>IFERROR(VLOOKUP($J345,'[2]POTENCIAL X ZONA'!$B$4:$G$21,6,0),0)</f>
        <v>B</v>
      </c>
      <c r="M345" s="60" t="str">
        <f>IFERROR(VLOOKUP($A345,'Convenio Clientes'!$D:$F,3,0),"SN CNV")</f>
        <v>26</v>
      </c>
      <c r="N345" s="16" t="s">
        <v>2327</v>
      </c>
      <c r="O345" s="16">
        <v>15</v>
      </c>
      <c r="P345" t="s">
        <v>163</v>
      </c>
      <c r="Q345" s="133" t="s">
        <v>2228</v>
      </c>
      <c r="R345" t="str">
        <f>VLOOKUP($N345,Tabla2[#All],3,0)</f>
        <v>DROGUERIAS</v>
      </c>
      <c r="S345" t="s">
        <v>2775</v>
      </c>
      <c r="T345" t="s">
        <v>2776</v>
      </c>
      <c r="U345" t="s">
        <v>51</v>
      </c>
    </row>
    <row r="346" spans="1:21" ht="15" customHeight="1">
      <c r="A346" s="50" t="s">
        <v>1518</v>
      </c>
      <c r="B346" s="19" t="s">
        <v>6960</v>
      </c>
      <c r="C346" s="16">
        <v>12</v>
      </c>
      <c r="D346" s="84">
        <v>12</v>
      </c>
      <c r="E346" t="str">
        <f>VLOOKUP($D346,'ESTRUCTURA P&amp;B - LP'!$A$1:$F$31,5,0)</f>
        <v>JUAN LEÓN 12</v>
      </c>
      <c r="F346" t="str">
        <f>VLOOKUP($D346,'ESTRUCTURA P&amp;B - LP'!$A$1:$F$31,6,0)</f>
        <v>DUBRASKA PÉREZ</v>
      </c>
      <c r="G346" t="s">
        <v>128</v>
      </c>
      <c r="H346" t="str">
        <f>VLOOKUP(Tabla3[[#This Row],[NUEVA RUTA]],Tabla1[#All],2,0)</f>
        <v>CENTRO-OCCIDENTE</v>
      </c>
      <c r="I346" t="str">
        <f>VLOOKUP($A346,Clientes!$A$1:$C$1999,3,0)</f>
        <v>DROG UNIPHARMA</v>
      </c>
      <c r="J346" s="16">
        <v>12</v>
      </c>
      <c r="K346" s="16" t="str">
        <f>VLOOKUP($J346,'ESTRUCTURA P&amp;B - LP'!$A$1:$F$40,5,0)</f>
        <v>JUAN LEÓN 12</v>
      </c>
      <c r="L346" s="16" t="str">
        <f>IFERROR(VLOOKUP($J346,'[2]POTENCIAL X ZONA'!$B$4:$G$21,6,0),0)</f>
        <v>P</v>
      </c>
      <c r="M346" s="60" t="str">
        <f>IFERROR(VLOOKUP($A346,'Convenio Clientes'!$D:$F,3,0),"SN CNV")</f>
        <v>26</v>
      </c>
      <c r="N346" s="16" t="s">
        <v>2327</v>
      </c>
      <c r="O346" s="16">
        <v>15</v>
      </c>
      <c r="P346" s="259" t="s">
        <v>2239</v>
      </c>
      <c r="Q346" t="s">
        <v>2240</v>
      </c>
      <c r="R346" t="str">
        <f>VLOOKUP($N346,Tabla2[#All],3,0)</f>
        <v>DROGUERIAS</v>
      </c>
      <c r="S346" t="s">
        <v>2777</v>
      </c>
      <c r="T346" t="s">
        <v>2778</v>
      </c>
      <c r="U346" t="s">
        <v>6727</v>
      </c>
    </row>
    <row r="347" spans="1:21" ht="15" customHeight="1">
      <c r="A347" s="50" t="s">
        <v>1761</v>
      </c>
      <c r="B347" s="19" t="s">
        <v>1762</v>
      </c>
      <c r="C347" s="16">
        <v>60</v>
      </c>
      <c r="D347" s="84">
        <v>60</v>
      </c>
      <c r="E347" t="str">
        <f>VLOOKUP($D347,'ESTRUCTURA P&amp;B - LP'!$A$1:$F$31,5,0)</f>
        <v>JOSEPH PADILLA</v>
      </c>
      <c r="F347" t="str">
        <f>VLOOKUP($D347,'ESTRUCTURA P&amp;B - LP'!$A$1:$F$31,6,0)</f>
        <v>ANDREINA RANGEL</v>
      </c>
      <c r="G347" t="s">
        <v>70</v>
      </c>
      <c r="H347" t="str">
        <f>VLOOKUP(Tabla3[[#This Row],[NUEVA RUTA]],Tabla1[#All],2,0)</f>
        <v>OCCIDENTE</v>
      </c>
      <c r="I347" t="str">
        <f>VLOOKUP($A347,Clientes!$A$1:$C$1999,3,0)</f>
        <v>DROG VENEMEDICA</v>
      </c>
      <c r="J347" s="16">
        <f>+D347</f>
        <v>60</v>
      </c>
      <c r="K347" s="16" t="str">
        <f>VLOOKUP($J347,'ESTRUCTURA P&amp;B - LP'!$A$1:$F$40,5,0)</f>
        <v>JOSEPH PADILLA</v>
      </c>
      <c r="L347" s="16" t="str">
        <f>IFERROR(VLOOKUP($J347,'[2]POTENCIAL X ZONA'!$B$4:$G$21,6,0),0)</f>
        <v>S</v>
      </c>
      <c r="M347" s="16" t="str">
        <f>IFERROR(VLOOKUP($A347,'Convenio Clientes'!$D:$F,3,0),"SN CNV")</f>
        <v>21</v>
      </c>
      <c r="N347" s="60" t="s">
        <v>2327</v>
      </c>
      <c r="O347" s="16">
        <v>15</v>
      </c>
      <c r="P347" t="s">
        <v>163</v>
      </c>
      <c r="Q347" t="s">
        <v>2228</v>
      </c>
      <c r="R347" t="str">
        <f>VLOOKUP($N347,Tabla2[#All],3,0)</f>
        <v>DROGUERIAS</v>
      </c>
      <c r="S347" t="s">
        <v>2779</v>
      </c>
      <c r="T347" t="s">
        <v>2780</v>
      </c>
      <c r="U347" t="s">
        <v>137</v>
      </c>
    </row>
    <row r="348" spans="1:21" ht="15" customHeight="1">
      <c r="A348" s="50" t="s">
        <v>587</v>
      </c>
      <c r="B348" s="19" t="s">
        <v>588</v>
      </c>
      <c r="C348" s="16">
        <v>20</v>
      </c>
      <c r="D348" s="84">
        <v>20</v>
      </c>
      <c r="E348" t="str">
        <f>VLOOKUP($D348,'ESTRUCTURA P&amp;B - LP'!$A$1:$F$31,5,0)</f>
        <v>JUAN LEÓN 20</v>
      </c>
      <c r="F348" t="str">
        <f>VLOOKUP($D348,'ESTRUCTURA P&amp;B - LP'!$A$1:$F$31,6,0)</f>
        <v>DUBRASKA PÉREZ</v>
      </c>
      <c r="G348" t="s">
        <v>102</v>
      </c>
      <c r="H348" t="str">
        <f>VLOOKUP(Tabla3[[#This Row],[NUEVA RUTA]],Tabla1[#All],2,0)</f>
        <v>CENTRO-OCCIDENTE</v>
      </c>
      <c r="I348" t="str">
        <f>VLOOKUP($A348,Clientes!$A$1:$C$1999,3,0)</f>
        <v>DROVENCENTRO</v>
      </c>
      <c r="J348" s="16">
        <v>20</v>
      </c>
      <c r="K348" s="16" t="str">
        <f>VLOOKUP($J348,'ESTRUCTURA P&amp;B - LP'!$A$1:$F$40,5,0)</f>
        <v>JUAN LEÓN 20</v>
      </c>
      <c r="L348" s="16" t="str">
        <f>IFERROR(VLOOKUP($J348,'[2]POTENCIAL X ZONA'!$B$4:$G$21,6,0),0)</f>
        <v>P</v>
      </c>
      <c r="M348" s="60" t="str">
        <f>IFERROR(VLOOKUP($A348,'Convenio Clientes'!$D:$F,3,0),"SN CNV")</f>
        <v>20</v>
      </c>
      <c r="N348" s="16" t="s">
        <v>2327</v>
      </c>
      <c r="O348" s="16">
        <v>0</v>
      </c>
      <c r="P348" s="259" t="s">
        <v>2239</v>
      </c>
      <c r="Q348" t="s">
        <v>2240</v>
      </c>
      <c r="R348" t="str">
        <f>VLOOKUP($N348,Tabla2[#All],3,0)</f>
        <v>DROGUERIAS</v>
      </c>
      <c r="S348" t="s">
        <v>2781</v>
      </c>
      <c r="T348" t="s">
        <v>2782</v>
      </c>
      <c r="U348" t="s">
        <v>51</v>
      </c>
    </row>
    <row r="349" spans="1:21" ht="15" customHeight="1">
      <c r="A349" s="50" t="s">
        <v>2109</v>
      </c>
      <c r="B349" s="19" t="s">
        <v>2110</v>
      </c>
      <c r="C349" s="16">
        <v>99</v>
      </c>
      <c r="D349" s="84">
        <v>99</v>
      </c>
      <c r="E349" t="str">
        <f>VLOOKUP($D349,'ESTRUCTURA P&amp;B - LP'!$A$1:$F$31,5,0)</f>
        <v>E-COMMERCE</v>
      </c>
      <c r="F349" t="str">
        <f>VLOOKUP($D349,'ESTRUCTURA P&amp;B - LP'!$A$1:$F$31,6,0)</f>
        <v>E-COMMERCE</v>
      </c>
      <c r="G349" t="s">
        <v>70</v>
      </c>
      <c r="H349" t="str">
        <f>VLOOKUP(Tabla3[[#This Row],[NUEVA RUTA]],Tabla1[#All],2,0)</f>
        <v>E-COMMERCE</v>
      </c>
      <c r="I349" t="str">
        <f>VLOOKUP($A349,Clientes!$A$1:$C$1999,3,0)</f>
        <v>DROG VICARSA PL</v>
      </c>
      <c r="J349" s="16">
        <v>99</v>
      </c>
      <c r="K349" s="16" t="str">
        <f>VLOOKUP($J349,'ESTRUCTURA P&amp;B - LP'!$A$1:$F$40,5,0)</f>
        <v>E-COMMERCE</v>
      </c>
      <c r="L349" s="16">
        <f>IFERROR(VLOOKUP($J349,'[2]POTENCIAL X ZONA'!$B$4:$G$21,6,0),0)</f>
        <v>0</v>
      </c>
      <c r="M349" s="16" t="str">
        <f>IFERROR(VLOOKUP($A349,'Convenio Clientes'!$D:$F,3,0),"SN CNV")</f>
        <v>50</v>
      </c>
      <c r="N349" s="60" t="s">
        <v>2469</v>
      </c>
      <c r="O349" s="16">
        <v>0</v>
      </c>
      <c r="P349" t="s">
        <v>2235</v>
      </c>
      <c r="Q349" t="s">
        <v>2236</v>
      </c>
      <c r="R349" t="str">
        <f>VLOOKUP($N349,Tabla2[#All],3,0)</f>
        <v>ATENCION AL CLIENTE</v>
      </c>
      <c r="U349" t="s">
        <v>137</v>
      </c>
    </row>
    <row r="350" spans="1:21" ht="15" customHeight="1">
      <c r="A350" s="50" t="s">
        <v>589</v>
      </c>
      <c r="B350" s="19" t="s">
        <v>590</v>
      </c>
      <c r="C350" s="16">
        <v>23</v>
      </c>
      <c r="D350" s="84">
        <v>23</v>
      </c>
      <c r="E350" t="str">
        <f>VLOOKUP($D350,'ESTRUCTURA P&amp;B - LP'!$A$1:$F$31,5,0)</f>
        <v>MARTHA VILORIA</v>
      </c>
      <c r="F350" t="str">
        <f>VLOOKUP($D350,'ESTRUCTURA P&amp;B - LP'!$A$1:$F$31,6,0)</f>
        <v>DUBRASKA PÉREZ</v>
      </c>
      <c r="G350" t="s">
        <v>215</v>
      </c>
      <c r="H350" t="str">
        <f>VLOOKUP(Tabla3[[#This Row],[NUEVA RUTA]],Tabla1[#All],2,0)</f>
        <v>CENTRO-OCCIDENTE</v>
      </c>
      <c r="I350" t="str">
        <f>VLOOKUP($A350,Clientes!$A$1:$C$1999,3,0)</f>
        <v>DROG VIDIFAR</v>
      </c>
      <c r="J350" s="16">
        <v>23</v>
      </c>
      <c r="K350" s="16" t="str">
        <f>VLOOKUP($J350,'ESTRUCTURA P&amp;B - LP'!$A$1:$F$40,5,0)</f>
        <v>MARTHA VILORIA</v>
      </c>
      <c r="L350" s="16" t="str">
        <f>IFERROR(VLOOKUP($J350,'[2]POTENCIAL X ZONA'!$B$4:$G$21,6,0),0)</f>
        <v>S</v>
      </c>
      <c r="M350" s="60" t="str">
        <f>IFERROR(VLOOKUP($A350,'Convenio Clientes'!$D:$F,3,0),"SN CNV")</f>
        <v>20</v>
      </c>
      <c r="N350" s="16" t="s">
        <v>2327</v>
      </c>
      <c r="O350" s="16">
        <v>30</v>
      </c>
      <c r="P350" s="216" t="s">
        <v>163</v>
      </c>
      <c r="Q350" s="216" t="s">
        <v>2228</v>
      </c>
      <c r="R350" s="217" t="str">
        <f>VLOOKUP($N350,Tabla2[#All],3,0)</f>
        <v>DROGUERIAS</v>
      </c>
      <c r="S350" t="s">
        <v>2783</v>
      </c>
      <c r="T350" t="s">
        <v>2784</v>
      </c>
      <c r="U350" t="s">
        <v>210</v>
      </c>
    </row>
    <row r="351" spans="1:21" ht="15" customHeight="1">
      <c r="A351" s="50" t="s">
        <v>1646</v>
      </c>
      <c r="B351" s="19" t="s">
        <v>1647</v>
      </c>
      <c r="C351" s="16">
        <v>52</v>
      </c>
      <c r="D351" s="84">
        <v>52</v>
      </c>
      <c r="E351" t="str">
        <f>VLOOKUP($D351,'ESTRUCTURA P&amp;B - LP'!$A$1:$F$31,5,0)</f>
        <v>DIANA DELGADO 52</v>
      </c>
      <c r="F351" t="str">
        <f>VLOOKUP($D351,'ESTRUCTURA P&amp;B - LP'!$A$1:$F$31,6,0)</f>
        <v>DIANA DELGADO</v>
      </c>
      <c r="G351" t="s">
        <v>1479</v>
      </c>
      <c r="H351" t="str">
        <f>VLOOKUP(Tabla3[[#This Row],[NUEVA RUTA]],Tabla1[#All],2,0)</f>
        <v>ORIENTE SUR</v>
      </c>
      <c r="I351" t="str">
        <f>VLOOKUP($A351,Clientes!$A$1:$C$1999,3,0)</f>
        <v>DROG VITALCLINI</v>
      </c>
      <c r="J351" s="16">
        <v>52</v>
      </c>
      <c r="K351" s="16" t="str">
        <f>VLOOKUP($J351,'ESTRUCTURA P&amp;B - LP'!$A$1:$F$40,5,0)</f>
        <v>DIANA DELGADO 52</v>
      </c>
      <c r="L351" s="16" t="str">
        <f>IFERROR(VLOOKUP($J351,'[2]POTENCIAL X ZONA'!$B$4:$G$21,6,0),0)</f>
        <v>S</v>
      </c>
      <c r="M351" s="16" t="str">
        <f>IFERROR(VLOOKUP($A351,'Convenio Clientes'!$D:$F,3,0),"SN CNV")</f>
        <v>20</v>
      </c>
      <c r="N351" s="60" t="s">
        <v>2327</v>
      </c>
      <c r="O351" s="16">
        <v>15</v>
      </c>
      <c r="P351" s="259" t="s">
        <v>2239</v>
      </c>
      <c r="Q351" t="s">
        <v>2240</v>
      </c>
      <c r="R351" t="str">
        <f>VLOOKUP($N351,Tabla2[#All],3,0)</f>
        <v>DROGUERIAS</v>
      </c>
      <c r="S351" t="s">
        <v>2785</v>
      </c>
      <c r="T351" t="s">
        <v>2786</v>
      </c>
      <c r="U351" t="s">
        <v>537</v>
      </c>
    </row>
    <row r="352" spans="1:21" ht="15" customHeight="1">
      <c r="A352" s="50" t="s">
        <v>591</v>
      </c>
      <c r="B352" s="19" t="s">
        <v>592</v>
      </c>
      <c r="C352" s="16">
        <v>98</v>
      </c>
      <c r="D352" s="84">
        <v>98</v>
      </c>
      <c r="E352" t="str">
        <f>VLOOKUP($D352,'ESTRUCTURA P&amp;B - LP'!$A$1:$F$31,5,0)</f>
        <v>INACTIVO</v>
      </c>
      <c r="F352" t="str">
        <f>VLOOKUP($D352,'ESTRUCTURA P&amp;B - LP'!$A$1:$F$31,6,0)</f>
        <v>INACTIVO</v>
      </c>
      <c r="G352" t="s">
        <v>13</v>
      </c>
      <c r="H352" t="str">
        <f>VLOOKUP(Tabla3[[#This Row],[NUEVA RUTA]],Tabla1[#All],2,0)</f>
        <v>INACTIVO</v>
      </c>
      <c r="I352" t="str">
        <f>VLOOKUP($A352,Clientes!$A$1:$C$1999,3,0)</f>
        <v>DROG VITALIA</v>
      </c>
      <c r="J352" s="16">
        <v>0</v>
      </c>
      <c r="K352" s="16" t="str">
        <f>VLOOKUP($J352,'ESTRUCTURA P&amp;B - LP'!$A$1:$F$40,5,0)</f>
        <v>INACTIVO</v>
      </c>
      <c r="L352" s="16">
        <f>IFERROR(VLOOKUP($J352,'[2]POTENCIAL X ZONA'!$B$4:$G$21,6,0),0)</f>
        <v>0</v>
      </c>
      <c r="M352" s="16" t="str">
        <f>IFERROR(VLOOKUP($A352,'Convenio Clientes'!$D:$F,3,0),"SN CNV")</f>
        <v>01</v>
      </c>
      <c r="N352" s="16" t="s">
        <v>2327</v>
      </c>
      <c r="O352" s="16">
        <v>0</v>
      </c>
      <c r="P352" t="s">
        <v>163</v>
      </c>
      <c r="Q352" t="s">
        <v>2228</v>
      </c>
      <c r="R352" t="str">
        <f>VLOOKUP($N352,Tabla2[#All],3,0)</f>
        <v>DROGUERIAS</v>
      </c>
      <c r="S352" t="s">
        <v>2787</v>
      </c>
      <c r="T352" t="s">
        <v>2788</v>
      </c>
      <c r="U352" t="s">
        <v>1652</v>
      </c>
    </row>
    <row r="353" spans="1:21" ht="15" customHeight="1">
      <c r="A353" s="98" t="s">
        <v>6661</v>
      </c>
      <c r="B353" s="99" t="s">
        <v>6662</v>
      </c>
      <c r="C353" s="100">
        <v>95</v>
      </c>
      <c r="D353" s="101">
        <v>95</v>
      </c>
      <c r="E353" s="102" t="str">
        <f>VLOOKUP($D353,'ESTRUCTURA P&amp;B - LP'!$A$1:$F$31,5,0)</f>
        <v>EVENTUALES</v>
      </c>
      <c r="F353" s="102" t="str">
        <f>VLOOKUP($D353,'ESTRUCTURA P&amp;B - LP'!$A$1:$F$31,6,0)</f>
        <v>ROSLI APONTE</v>
      </c>
      <c r="G353" t="s">
        <v>47</v>
      </c>
      <c r="H353" t="s">
        <v>61</v>
      </c>
      <c r="I353" t="str">
        <f>VLOOKUP($A353,Clientes!$A$1:$C$1999,3,0)</f>
        <v>COLMEDICA</v>
      </c>
      <c r="J353" s="16">
        <v>95</v>
      </c>
      <c r="K353" s="100" t="str">
        <f>VLOOKUP($J353,'ESTRUCTURA P&amp;B - LP'!$A$1:$F$40,5,0)</f>
        <v>EVENTUALES</v>
      </c>
      <c r="L353" s="16">
        <f>IFERROR(VLOOKUP($J353,'[2]POTENCIAL X ZONA'!$B$4:$G$21,6,0),0)</f>
        <v>0</v>
      </c>
      <c r="M353" s="16" t="str">
        <f>IFERROR(VLOOKUP($A353,'Convenio Clientes'!$D:$F,3,0),"SN CNV")</f>
        <v>26</v>
      </c>
      <c r="N353" s="60" t="s">
        <v>2327</v>
      </c>
      <c r="O353" s="16">
        <v>0</v>
      </c>
      <c r="P353" t="s">
        <v>2235</v>
      </c>
      <c r="Q353" t="s">
        <v>2240</v>
      </c>
      <c r="R353" t="str">
        <f>VLOOKUP($N353,Tabla2[#All],3,0)</f>
        <v>DROGUERIAS</v>
      </c>
      <c r="U353" t="s">
        <v>1587</v>
      </c>
    </row>
    <row r="354" spans="1:21" ht="15" customHeight="1">
      <c r="A354" s="50" t="s">
        <v>1833</v>
      </c>
      <c r="B354" s="19" t="s">
        <v>1834</v>
      </c>
      <c r="C354" s="16">
        <v>52</v>
      </c>
      <c r="D354" s="84">
        <v>52</v>
      </c>
      <c r="E354" t="str">
        <f>VLOOKUP($D354,'ESTRUCTURA P&amp;B - LP'!$A$1:$F$31,5,0)</f>
        <v>DIANA DELGADO 52</v>
      </c>
      <c r="F354" t="str">
        <f>VLOOKUP($D354,'ESTRUCTURA P&amp;B - LP'!$A$1:$F$31,6,0)</f>
        <v>DIANA DELGADO</v>
      </c>
      <c r="G354" t="s">
        <v>1479</v>
      </c>
      <c r="H354" t="str">
        <f>VLOOKUP(Tabla3[[#This Row],[NUEVA RUTA]],Tabla1[#All],2,0)</f>
        <v>ORIENTE SUR</v>
      </c>
      <c r="I354" t="str">
        <f>VLOOKUP($A354,Clientes!$A$1:$C$1999,3,0)</f>
        <v>DROG M CARDIEL</v>
      </c>
      <c r="J354" s="16">
        <v>52</v>
      </c>
      <c r="K354" s="16" t="str">
        <f>VLOOKUP($J354,'ESTRUCTURA P&amp;B - LP'!$A$1:$F$40,5,0)</f>
        <v>DIANA DELGADO 52</v>
      </c>
      <c r="L354" s="16" t="str">
        <f>IFERROR(VLOOKUP($J354,'[2]POTENCIAL X ZONA'!$B$4:$G$21,6,0),0)</f>
        <v>S</v>
      </c>
      <c r="M354" s="16" t="str">
        <f>IFERROR(VLOOKUP($A354,'Convenio Clientes'!$D:$F,3,0),"SN CNV")</f>
        <v>26</v>
      </c>
      <c r="N354" s="60" t="s">
        <v>2327</v>
      </c>
      <c r="O354" s="16">
        <v>0</v>
      </c>
      <c r="P354" t="s">
        <v>163</v>
      </c>
      <c r="Q354" t="s">
        <v>2228</v>
      </c>
      <c r="R354" t="str">
        <f>VLOOKUP($N354,Tabla2[#All],3,0)</f>
        <v>DROGUERIAS</v>
      </c>
      <c r="S354" t="s">
        <v>3496</v>
      </c>
      <c r="T354" t="s">
        <v>3497</v>
      </c>
      <c r="U354" t="s">
        <v>537</v>
      </c>
    </row>
    <row r="355" spans="1:21" ht="15" customHeight="1">
      <c r="A355" s="50" t="s">
        <v>1405</v>
      </c>
      <c r="B355" s="19" t="s">
        <v>1406</v>
      </c>
      <c r="C355" s="16">
        <v>21</v>
      </c>
      <c r="D355" s="84">
        <v>21</v>
      </c>
      <c r="E355" t="str">
        <f>VLOOKUP($D355,'ESTRUCTURA P&amp;B - LP'!$A$1:$F$31,5,0)</f>
        <v>ANDREINA RANGEL 21</v>
      </c>
      <c r="F355" t="str">
        <f>VLOOKUP($D355,'ESTRUCTURA P&amp;B - LP'!$A$1:$F$31,6,0)</f>
        <v>ANDREINA RANGEL</v>
      </c>
      <c r="G355" t="s">
        <v>31</v>
      </c>
      <c r="H355" t="str">
        <f>VLOOKUP(Tabla3[[#This Row],[NUEVA RUTA]],Tabla1[#All],2,0)</f>
        <v>OCCIDENTE</v>
      </c>
      <c r="I355" t="str">
        <f>VLOOKUP($A355,Clientes!$A$1:$C$1999,3,0)</f>
        <v>DROFARZUCA</v>
      </c>
      <c r="J355" s="16">
        <v>21</v>
      </c>
      <c r="K355" s="16" t="str">
        <f>VLOOKUP($J355,'ESTRUCTURA P&amp;B - LP'!$A$1:$F$40,5,0)</f>
        <v>ANDREINA RANGEL 21</v>
      </c>
      <c r="L355" s="16" t="str">
        <f>IFERROR(VLOOKUP($J355,'[2]POTENCIAL X ZONA'!$B$4:$G$21,6,0),0)</f>
        <v>S</v>
      </c>
      <c r="M355" s="60" t="str">
        <f>IFERROR(VLOOKUP($A355,'Convenio Clientes'!$D:$F,3,0),"SN CNV")</f>
        <v>26</v>
      </c>
      <c r="N355" s="16" t="s">
        <v>2327</v>
      </c>
      <c r="O355" s="16">
        <v>15</v>
      </c>
      <c r="P355" t="s">
        <v>2239</v>
      </c>
      <c r="Q355" t="s">
        <v>2240</v>
      </c>
      <c r="R355" t="str">
        <f>VLOOKUP($N355,Tabla2[#All],3,0)</f>
        <v>DROGUERIAS</v>
      </c>
      <c r="S355" t="s">
        <v>2789</v>
      </c>
      <c r="T355" t="s">
        <v>2790</v>
      </c>
      <c r="U355" t="s">
        <v>131</v>
      </c>
    </row>
    <row r="356" spans="1:21" ht="15" customHeight="1">
      <c r="A356" s="50" t="s">
        <v>1477</v>
      </c>
      <c r="B356" s="19" t="s">
        <v>1478</v>
      </c>
      <c r="C356" s="16">
        <v>52</v>
      </c>
      <c r="D356" s="84">
        <v>52</v>
      </c>
      <c r="E356" t="str">
        <f>VLOOKUP($D356,'ESTRUCTURA P&amp;B - LP'!$A$1:$F$31,5,0)</f>
        <v>DIANA DELGADO 52</v>
      </c>
      <c r="F356" t="str">
        <f>VLOOKUP($D356,'ESTRUCTURA P&amp;B - LP'!$A$1:$F$31,6,0)</f>
        <v>DIANA DELGADO</v>
      </c>
      <c r="G356" t="s">
        <v>1479</v>
      </c>
      <c r="H356" t="str">
        <f>VLOOKUP(Tabla3[[#This Row],[NUEVA RUTA]],Tabla1[#All],2,0)</f>
        <v>ORIENTE SUR</v>
      </c>
      <c r="I356" t="str">
        <f>VLOOKUP($A356,Clientes!$A$1:$C$1999,3,0)</f>
        <v>DROG Y SUM MEGA</v>
      </c>
      <c r="J356" s="16">
        <f>+D356</f>
        <v>52</v>
      </c>
      <c r="K356" s="16" t="str">
        <f>VLOOKUP($J356,'ESTRUCTURA P&amp;B - LP'!$A$1:$F$40,5,0)</f>
        <v>DIANA DELGADO 52</v>
      </c>
      <c r="L356" s="16" t="str">
        <f>IFERROR(VLOOKUP($J356,'[2]POTENCIAL X ZONA'!$B$4:$G$21,6,0),0)</f>
        <v>S</v>
      </c>
      <c r="M356" s="16" t="str">
        <f>IFERROR(VLOOKUP($A356,'Convenio Clientes'!$D:$F,3,0),"SN CNV")</f>
        <v>01</v>
      </c>
      <c r="N356" s="16" t="s">
        <v>2327</v>
      </c>
      <c r="O356" s="16">
        <v>0</v>
      </c>
      <c r="P356" t="s">
        <v>163</v>
      </c>
      <c r="Q356" t="s">
        <v>2228</v>
      </c>
      <c r="R356" t="str">
        <f>VLOOKUP($N356,Tabla2[#All],3,0)</f>
        <v>DROGUERIAS</v>
      </c>
      <c r="S356" t="s">
        <v>2791</v>
      </c>
      <c r="T356" t="s">
        <v>2792</v>
      </c>
      <c r="U356" t="s">
        <v>537</v>
      </c>
    </row>
    <row r="357" spans="1:21" ht="15" customHeight="1">
      <c r="A357" s="50" t="s">
        <v>2079</v>
      </c>
      <c r="B357" s="19" t="s">
        <v>2080</v>
      </c>
      <c r="C357" s="16">
        <v>51</v>
      </c>
      <c r="D357" s="84">
        <v>51</v>
      </c>
      <c r="E357" t="str">
        <f>VLOOKUP($D357,'ESTRUCTURA P&amp;B - LP'!$A$1:$F$31,5,0)</f>
        <v>DIANA DELGADO 51</v>
      </c>
      <c r="F357" t="str">
        <f>VLOOKUP($D357,'ESTRUCTURA P&amp;B - LP'!$A$1:$F$31,6,0)</f>
        <v>DIANA DELGADO</v>
      </c>
      <c r="G357" t="s">
        <v>281</v>
      </c>
      <c r="H357" t="str">
        <f>VLOOKUP(Tabla3[[#This Row],[NUEVA RUTA]],Tabla1[#All],2,0)</f>
        <v>ORIENTE NORTE</v>
      </c>
      <c r="I357" t="str">
        <f>VLOOKUP($A357,Clientes!$A$1:$C$1999,3,0)</f>
        <v>DROG YAS MEDIC</v>
      </c>
      <c r="J357" s="16">
        <v>51</v>
      </c>
      <c r="K357" s="16" t="str">
        <f>VLOOKUP($J357,'ESTRUCTURA P&amp;B - LP'!$A$1:$F$40,5,0)</f>
        <v>DIANA DELGADO 51</v>
      </c>
      <c r="L357" s="16" t="str">
        <f>IFERROR(VLOOKUP($J357,'[2]POTENCIAL X ZONA'!$B$4:$G$21,6,0),0)</f>
        <v>P</v>
      </c>
      <c r="M357" s="16" t="str">
        <f>IFERROR(VLOOKUP($A357,'Convenio Clientes'!$D:$F,3,0),"SN CNV")</f>
        <v>26</v>
      </c>
      <c r="N357" s="60" t="s">
        <v>2327</v>
      </c>
      <c r="O357" s="16">
        <v>0</v>
      </c>
      <c r="P357" s="259" t="s">
        <v>2239</v>
      </c>
      <c r="Q357" t="s">
        <v>2240</v>
      </c>
      <c r="R357" t="str">
        <f>VLOOKUP($N357,Tabla2[#All],3,0)</f>
        <v>DROGUERIAS</v>
      </c>
      <c r="U357" t="s">
        <v>6749</v>
      </c>
    </row>
    <row r="358" spans="1:21" ht="15" customHeight="1">
      <c r="A358" s="50" t="s">
        <v>1544</v>
      </c>
      <c r="B358" s="19" t="s">
        <v>1545</v>
      </c>
      <c r="C358" s="16">
        <v>52</v>
      </c>
      <c r="D358" s="84">
        <v>52</v>
      </c>
      <c r="E358" t="str">
        <f>VLOOKUP($D358,'ESTRUCTURA P&amp;B - LP'!$A$1:$F$31,5,0)</f>
        <v>DIANA DELGADO 52</v>
      </c>
      <c r="F358" t="str">
        <f>VLOOKUP($D358,'ESTRUCTURA P&amp;B - LP'!$A$1:$F$31,6,0)</f>
        <v>DIANA DELGADO</v>
      </c>
      <c r="G358" t="s">
        <v>1479</v>
      </c>
      <c r="H358" t="str">
        <f>VLOOKUP(Tabla3[[#This Row],[NUEVA RUTA]],Tabla1[#All],2,0)</f>
        <v>ORIENTE SUR</v>
      </c>
      <c r="I358" t="str">
        <f>VLOOKUP($A358,Clientes!$A$1:$C$1999,3,0)</f>
        <v>DROG ZIRCON</v>
      </c>
      <c r="J358" s="16">
        <f>+D358</f>
        <v>52</v>
      </c>
      <c r="K358" s="16" t="str">
        <f>VLOOKUP($J358,'ESTRUCTURA P&amp;B - LP'!$A$1:$F$40,5,0)</f>
        <v>DIANA DELGADO 52</v>
      </c>
      <c r="L358" s="16" t="str">
        <f>IFERROR(VLOOKUP($J358,'[2]POTENCIAL X ZONA'!$B$4:$G$21,6,0),0)</f>
        <v>S</v>
      </c>
      <c r="M358" s="16" t="str">
        <f>IFERROR(VLOOKUP($A358,'Convenio Clientes'!$D:$F,3,0),"SN CNV")</f>
        <v>01</v>
      </c>
      <c r="N358" s="16" t="s">
        <v>2327</v>
      </c>
      <c r="O358" s="16">
        <v>0</v>
      </c>
      <c r="P358" t="s">
        <v>163</v>
      </c>
      <c r="Q358" t="s">
        <v>2228</v>
      </c>
      <c r="R358" t="str">
        <f>VLOOKUP($N358,Tabla2[#All],3,0)</f>
        <v>DROGUERIAS</v>
      </c>
      <c r="S358" t="s">
        <v>2793</v>
      </c>
      <c r="T358" t="s">
        <v>2794</v>
      </c>
      <c r="U358" t="s">
        <v>537</v>
      </c>
    </row>
    <row r="359" spans="1:21" ht="15" customHeight="1">
      <c r="A359" s="50" t="s">
        <v>1528</v>
      </c>
      <c r="B359" s="19" t="s">
        <v>1529</v>
      </c>
      <c r="C359" s="16">
        <v>51</v>
      </c>
      <c r="D359" s="84">
        <v>51</v>
      </c>
      <c r="E359" t="str">
        <f>VLOOKUP($D359,'ESTRUCTURA P&amp;B - LP'!$A$1:$F$31,5,0)</f>
        <v>DIANA DELGADO 51</v>
      </c>
      <c r="F359" t="str">
        <f>VLOOKUP($D359,'ESTRUCTURA P&amp;B - LP'!$A$1:$F$31,6,0)</f>
        <v>DIANA DELGADO</v>
      </c>
      <c r="G359" t="s">
        <v>281</v>
      </c>
      <c r="H359" t="str">
        <f>VLOOKUP(Tabla3[[#This Row],[NUEVA RUTA]],Tabla1[#All],2,0)</f>
        <v>ORIENTE NORTE</v>
      </c>
      <c r="I359" t="str">
        <f>VLOOKUP($A359,Clientes!$A$1:$C$1999,3,0)</f>
        <v>DROMORRO, C.A.</v>
      </c>
      <c r="J359" s="16">
        <v>51</v>
      </c>
      <c r="K359" s="16" t="str">
        <f>VLOOKUP($J359,'ESTRUCTURA P&amp;B - LP'!$A$1:$F$40,5,0)</f>
        <v>DIANA DELGADO 51</v>
      </c>
      <c r="L359" s="16" t="str">
        <f>IFERROR(VLOOKUP($J359,'[2]POTENCIAL X ZONA'!$B$4:$G$21,6,0),0)</f>
        <v>P</v>
      </c>
      <c r="M359" s="16" t="str">
        <f>IFERROR(VLOOKUP($A359,'Convenio Clientes'!$D:$F,3,0),"SN CNV")</f>
        <v>01</v>
      </c>
      <c r="N359" s="16" t="s">
        <v>2327</v>
      </c>
      <c r="O359" s="16">
        <v>0</v>
      </c>
      <c r="P359" t="s">
        <v>163</v>
      </c>
      <c r="Q359" t="s">
        <v>2228</v>
      </c>
      <c r="R359" t="str">
        <f>VLOOKUP($N359,Tabla2[#All],3,0)</f>
        <v>DROGUERIAS</v>
      </c>
      <c r="S359" t="s">
        <v>2795</v>
      </c>
      <c r="T359" t="s">
        <v>2796</v>
      </c>
      <c r="U359" t="s">
        <v>6721</v>
      </c>
    </row>
    <row r="360" spans="1:21" ht="15" customHeight="1">
      <c r="A360" s="50" t="s">
        <v>593</v>
      </c>
      <c r="B360" s="19" t="s">
        <v>594</v>
      </c>
      <c r="C360" s="16">
        <v>60</v>
      </c>
      <c r="D360" s="84">
        <v>60</v>
      </c>
      <c r="E360" t="str">
        <f>VLOOKUP($D360,'ESTRUCTURA P&amp;B - LP'!$A$1:$F$31,5,0)</f>
        <v>JOSEPH PADILLA</v>
      </c>
      <c r="F360" t="str">
        <f>VLOOKUP($D360,'ESTRUCTURA P&amp;B - LP'!$A$1:$F$31,6,0)</f>
        <v>ANDREINA RANGEL</v>
      </c>
      <c r="G360" t="s">
        <v>70</v>
      </c>
      <c r="H360" t="str">
        <f>VLOOKUP(Tabla3[[#This Row],[NUEVA RUTA]],Tabla1[#All],2,0)</f>
        <v>OCCIDENTE</v>
      </c>
      <c r="I360" t="str">
        <f>VLOOKUP($A360,Clientes!$A$1:$C$1999,3,0)</f>
        <v>DROTOCA</v>
      </c>
      <c r="J360" s="16">
        <v>60</v>
      </c>
      <c r="K360" s="16" t="str">
        <f>VLOOKUP($J360,'ESTRUCTURA P&amp;B - LP'!$A$1:$F$40,5,0)</f>
        <v>JOSEPH PADILLA</v>
      </c>
      <c r="L360" s="16" t="str">
        <f>IFERROR(VLOOKUP($J360,'[2]POTENCIAL X ZONA'!$B$4:$G$21,6,0),0)</f>
        <v>S</v>
      </c>
      <c r="M360" s="60" t="str">
        <f>IFERROR(VLOOKUP($A360,'Convenio Clientes'!$D:$F,3,0),"SN CNV")</f>
        <v>26</v>
      </c>
      <c r="N360" s="16" t="s">
        <v>2327</v>
      </c>
      <c r="O360" s="16">
        <v>15</v>
      </c>
      <c r="P360" t="s">
        <v>163</v>
      </c>
      <c r="Q360" t="s">
        <v>2228</v>
      </c>
      <c r="R360" t="str">
        <f>VLOOKUP($N360,Tabla2[#All],3,0)</f>
        <v>DROGUERIAS</v>
      </c>
      <c r="S360" t="s">
        <v>2797</v>
      </c>
      <c r="T360" t="s">
        <v>2798</v>
      </c>
      <c r="U360" t="s">
        <v>137</v>
      </c>
    </row>
    <row r="361" spans="1:21" ht="15" customHeight="1">
      <c r="A361" s="50" t="s">
        <v>1694</v>
      </c>
      <c r="B361" s="19" t="s">
        <v>1695</v>
      </c>
      <c r="C361" s="16">
        <v>50</v>
      </c>
      <c r="D361" s="84">
        <v>56</v>
      </c>
      <c r="E361" t="str">
        <f>VLOOKUP($D361,'ESTRUCTURA P&amp;B - LP'!$A$1:$F$31,5,0)</f>
        <v>JONATHAN FERNÁNDEZ</v>
      </c>
      <c r="F361" t="str">
        <f>VLOOKUP($D361,'ESTRUCTURA P&amp;B - LP'!$A$1:$F$31,6,0)</f>
        <v>MILAGROS FERNANDEZ</v>
      </c>
      <c r="G361" t="s">
        <v>55</v>
      </c>
      <c r="H361" t="str">
        <f>VLOOKUP(Tabla3[[#This Row],[NUEVA RUTA]],Tabla1[#All],2,0)</f>
        <v>CAPITAL</v>
      </c>
      <c r="I361" t="str">
        <f>VLOOKUP($A361,Clientes!$A$1:$C$1999,3,0)</f>
        <v>DROTUYA, C.A.</v>
      </c>
      <c r="J361" s="16">
        <v>56</v>
      </c>
      <c r="K361" s="16" t="str">
        <f>VLOOKUP($J361,'ESTRUCTURA P&amp;B - LP'!$A$1:$F$40,5,0)</f>
        <v>JONATHAN FERNÁNDEZ</v>
      </c>
      <c r="L361" s="16">
        <f>IFERROR(VLOOKUP($J361,'[2]POTENCIAL X ZONA'!$B$4:$G$21,6,0),0)</f>
        <v>0</v>
      </c>
      <c r="M361" s="16" t="str">
        <f>IFERROR(VLOOKUP($A361,'Convenio Clientes'!$D:$F,3,0),"SN CNV")</f>
        <v>26</v>
      </c>
      <c r="N361" s="60" t="s">
        <v>2327</v>
      </c>
      <c r="O361" s="16">
        <v>45</v>
      </c>
      <c r="P361" t="s">
        <v>2235</v>
      </c>
      <c r="Q361" t="s">
        <v>2240</v>
      </c>
      <c r="R361" t="str">
        <f>VLOOKUP($N361,Tabla2[#All],3,0)</f>
        <v>DROGUERIAS</v>
      </c>
      <c r="S361" t="s">
        <v>2799</v>
      </c>
      <c r="T361" t="s">
        <v>2800</v>
      </c>
      <c r="U361" t="s">
        <v>1587</v>
      </c>
    </row>
    <row r="362" spans="1:21" ht="15" customHeight="1">
      <c r="A362" s="50" t="s">
        <v>1590</v>
      </c>
      <c r="B362" s="19" t="s">
        <v>1591</v>
      </c>
      <c r="C362" s="16">
        <v>51</v>
      </c>
      <c r="D362" s="84">
        <v>51</v>
      </c>
      <c r="E362" t="str">
        <f>VLOOKUP($D362,'ESTRUCTURA P&amp;B - LP'!$A$1:$F$31,5,0)</f>
        <v>DIANA DELGADO 51</v>
      </c>
      <c r="F362" t="str">
        <f>VLOOKUP($D362,'ESTRUCTURA P&amp;B - LP'!$A$1:$F$31,6,0)</f>
        <v>DIANA DELGADO</v>
      </c>
      <c r="G362" t="s">
        <v>219</v>
      </c>
      <c r="H362" t="str">
        <f>VLOOKUP(Tabla3[[#This Row],[NUEVA RUTA]],Tabla1[#All],2,0)</f>
        <v>ORIENTE NORTE</v>
      </c>
      <c r="I362" t="str">
        <f>VLOOKUP($A362,Clientes!$A$1:$C$1999,3,0)</f>
        <v>DROUNICA</v>
      </c>
      <c r="J362" s="16">
        <v>51</v>
      </c>
      <c r="K362" s="16" t="str">
        <f>VLOOKUP($J362,'ESTRUCTURA P&amp;B - LP'!$A$1:$F$40,5,0)</f>
        <v>DIANA DELGADO 51</v>
      </c>
      <c r="L362" s="16" t="str">
        <f>IFERROR(VLOOKUP($J362,'[2]POTENCIAL X ZONA'!$B$4:$G$21,6,0),0)</f>
        <v>P</v>
      </c>
      <c r="M362" s="16" t="str">
        <f>IFERROR(VLOOKUP($A362,'Convenio Clientes'!$D:$F,3,0),"SN CNV")</f>
        <v>20</v>
      </c>
      <c r="N362" s="60" t="s">
        <v>2327</v>
      </c>
      <c r="O362" s="16">
        <v>15</v>
      </c>
      <c r="P362" t="s">
        <v>163</v>
      </c>
      <c r="Q362" t="s">
        <v>2228</v>
      </c>
      <c r="R362" t="str">
        <f>VLOOKUP($N362,Tabla2[#All],3,0)</f>
        <v>DROGUERIAS</v>
      </c>
      <c r="S362" t="s">
        <v>2801</v>
      </c>
      <c r="T362" t="s">
        <v>2802</v>
      </c>
      <c r="U362" t="s">
        <v>429</v>
      </c>
    </row>
    <row r="363" spans="1:21" ht="15" customHeight="1">
      <c r="A363" s="50" t="s">
        <v>1799</v>
      </c>
      <c r="B363" s="19" t="s">
        <v>1800</v>
      </c>
      <c r="C363" s="16">
        <v>52</v>
      </c>
      <c r="D363" s="84">
        <f>+C363</f>
        <v>52</v>
      </c>
      <c r="E363" t="str">
        <f>VLOOKUP($D363,'ESTRUCTURA P&amp;B - LP'!$A$1:$F$31,5,0)</f>
        <v>DIANA DELGADO 52</v>
      </c>
      <c r="F363" t="str">
        <f>VLOOKUP($D363,'ESTRUCTURA P&amp;B - LP'!$A$1:$F$31,6,0)</f>
        <v>DIANA DELGADO</v>
      </c>
      <c r="G363" t="s">
        <v>188</v>
      </c>
      <c r="H363" t="str">
        <f>VLOOKUP(Tabla3[[#This Row],[NUEVA RUTA]],Tabla1[#All],2,0)</f>
        <v>ORIENTE SUR</v>
      </c>
      <c r="I363" t="str">
        <f>VLOOKUP($A363,Clientes!$A$1:$C$1999,3,0)</f>
        <v>DROVEFAR</v>
      </c>
      <c r="J363" s="16">
        <f>+D363</f>
        <v>52</v>
      </c>
      <c r="K363" s="16" t="str">
        <f>VLOOKUP($J363,'ESTRUCTURA P&amp;B - LP'!$A$1:$F$40,5,0)</f>
        <v>DIANA DELGADO 52</v>
      </c>
      <c r="L363" s="16" t="str">
        <f>IFERROR(VLOOKUP($J363,'[2]POTENCIAL X ZONA'!$B$4:$G$21,6,0),0)</f>
        <v>S</v>
      </c>
      <c r="M363" s="60" t="str">
        <f>IFERROR(VLOOKUP($A363,'Convenio Clientes'!$D:$F,3,0),"SN CNV")</f>
        <v>21</v>
      </c>
      <c r="N363" s="60" t="s">
        <v>2327</v>
      </c>
      <c r="O363" s="16">
        <v>10</v>
      </c>
      <c r="P363" t="s">
        <v>163</v>
      </c>
      <c r="Q363" t="s">
        <v>2228</v>
      </c>
      <c r="R363" t="str">
        <f>VLOOKUP($N363,Tabla2[#All],3,0)</f>
        <v>DROGUERIAS</v>
      </c>
      <c r="S363" t="s">
        <v>3466</v>
      </c>
      <c r="T363" t="s">
        <v>3467</v>
      </c>
      <c r="U363" t="s">
        <v>6705</v>
      </c>
    </row>
    <row r="364" spans="1:21" ht="15" customHeight="1">
      <c r="A364" s="50" t="s">
        <v>595</v>
      </c>
      <c r="B364" s="19" t="s">
        <v>596</v>
      </c>
      <c r="C364" s="16">
        <v>20</v>
      </c>
      <c r="D364" s="84">
        <v>20</v>
      </c>
      <c r="E364" t="str">
        <f>VLOOKUP($D364,'ESTRUCTURA P&amp;B - LP'!$A$1:$F$31,5,0)</f>
        <v>JUAN LEÓN 20</v>
      </c>
      <c r="F364" t="str">
        <f>VLOOKUP($D364,'ESTRUCTURA P&amp;B - LP'!$A$1:$F$31,6,0)</f>
        <v>DUBRASKA PÉREZ</v>
      </c>
      <c r="G364" t="s">
        <v>102</v>
      </c>
      <c r="H364" t="str">
        <f>VLOOKUP(Tabla3[[#This Row],[NUEVA RUTA]],Tabla1[#All],2,0)</f>
        <v>CENTRO-OCCIDENTE</v>
      </c>
      <c r="I364" t="str">
        <f>VLOOKUP($A364,Clientes!$A$1:$C$1999,3,0)</f>
        <v>DSM MEDICAL IMP</v>
      </c>
      <c r="J364" s="16">
        <v>20</v>
      </c>
      <c r="K364" s="16" t="str">
        <f>VLOOKUP($J364,'ESTRUCTURA P&amp;B - LP'!$A$1:$F$40,5,0)</f>
        <v>JUAN LEÓN 20</v>
      </c>
      <c r="L364" s="16" t="str">
        <f>IFERROR(VLOOKUP($J364,'[2]POTENCIAL X ZONA'!$B$4:$G$21,6,0),0)</f>
        <v>P</v>
      </c>
      <c r="M364" s="60" t="str">
        <f>IFERROR(VLOOKUP($A364,'Convenio Clientes'!$D:$F,3,0),"SN CNV")</f>
        <v>21</v>
      </c>
      <c r="N364" s="16" t="s">
        <v>2227</v>
      </c>
      <c r="O364" s="16">
        <v>0</v>
      </c>
      <c r="P364" t="s">
        <v>163</v>
      </c>
      <c r="Q364" t="s">
        <v>2228</v>
      </c>
      <c r="R364" t="str">
        <f>VLOOKUP($N364,Tabla2[#All],3,0)</f>
        <v>DISTRIBUIDOR</v>
      </c>
      <c r="S364" t="s">
        <v>2803</v>
      </c>
      <c r="T364" t="s">
        <v>2804</v>
      </c>
      <c r="U364" t="s">
        <v>51</v>
      </c>
    </row>
    <row r="365" spans="1:21" ht="15" customHeight="1">
      <c r="A365" s="50" t="s">
        <v>2067</v>
      </c>
      <c r="B365" s="19" t="s">
        <v>2068</v>
      </c>
      <c r="C365" s="16">
        <v>50</v>
      </c>
      <c r="D365" s="84">
        <v>95</v>
      </c>
      <c r="E365" t="str">
        <f>VLOOKUP($D365,'ESTRUCTURA P&amp;B - LP'!$A$1:$F$31,5,0)</f>
        <v>EVENTUALES</v>
      </c>
      <c r="F365" t="str">
        <f>VLOOKUP($D365,'ESTRUCTURA P&amp;B - LP'!$A$1:$F$31,6,0)</f>
        <v>ROSLI APONTE</v>
      </c>
      <c r="G365" t="s">
        <v>55</v>
      </c>
      <c r="H365" t="str">
        <f>VLOOKUP(Tabla3[[#This Row],[NUEVA RUTA]],Tabla1[#All],2,0)</f>
        <v>OFICINA</v>
      </c>
      <c r="I365" t="str">
        <f>VLOOKUP($A365,Clientes!$A$1:$C$1999,3,0)</f>
        <v>DULET, C.A.</v>
      </c>
      <c r="J365" s="16">
        <v>95</v>
      </c>
      <c r="K365" s="16" t="str">
        <f>VLOOKUP($J365,'ESTRUCTURA P&amp;B - LP'!$A$1:$F$40,5,0)</f>
        <v>EVENTUALES</v>
      </c>
      <c r="L365" s="16">
        <f>IFERROR(VLOOKUP($J365,'[2]POTENCIAL X ZONA'!$B$4:$G$21,6,0),0)</f>
        <v>0</v>
      </c>
      <c r="M365" s="16" t="str">
        <f>IFERROR(VLOOKUP($A365,'Convenio Clientes'!$D:$F,3,0),"SN CNV")</f>
        <v>20</v>
      </c>
      <c r="N365" s="60" t="s">
        <v>2227</v>
      </c>
      <c r="O365" s="16">
        <v>15</v>
      </c>
      <c r="P365" t="s">
        <v>2235</v>
      </c>
      <c r="Q365" s="202" t="s">
        <v>2240</v>
      </c>
      <c r="R365" t="str">
        <f>VLOOKUP($N365,Tabla2[#All],3,0)</f>
        <v>DISTRIBUIDOR</v>
      </c>
      <c r="U365" t="s">
        <v>1587</v>
      </c>
    </row>
    <row r="366" spans="1:21" ht="15" customHeight="1">
      <c r="A366" s="50" t="s">
        <v>599</v>
      </c>
      <c r="B366" s="19" t="s">
        <v>600</v>
      </c>
      <c r="C366" s="16">
        <v>98</v>
      </c>
      <c r="D366" s="84">
        <v>98</v>
      </c>
      <c r="E366" t="str">
        <f>VLOOKUP($D366,'ESTRUCTURA P&amp;B - LP'!$A$1:$F$31,5,0)</f>
        <v>INACTIVO</v>
      </c>
      <c r="F366" t="str">
        <f>VLOOKUP($D366,'ESTRUCTURA P&amp;B - LP'!$A$1:$F$31,6,0)</f>
        <v>INACTIVO</v>
      </c>
      <c r="G366" t="s">
        <v>47</v>
      </c>
      <c r="H366" t="str">
        <f>VLOOKUP(Tabla3[[#This Row],[NUEVA RUTA]],Tabla1[#All],2,0)</f>
        <v>INACTIVO</v>
      </c>
      <c r="I366" t="str">
        <f>VLOOKUP($A366,Clientes!$A$1:$C$1999,3,0)</f>
        <v>DURACENTRO CAP</v>
      </c>
      <c r="J366" s="16">
        <v>0</v>
      </c>
      <c r="K366" s="16" t="str">
        <f>VLOOKUP($J366,'ESTRUCTURA P&amp;B - LP'!$A$1:$F$40,5,0)</f>
        <v>INACTIVO</v>
      </c>
      <c r="L366" s="16">
        <f>IFERROR(VLOOKUP($J366,'[2]POTENCIAL X ZONA'!$B$4:$G$21,6,0),0)</f>
        <v>0</v>
      </c>
      <c r="M366" s="16" t="str">
        <f>IFERROR(VLOOKUP($A366,'Convenio Clientes'!$D:$F,3,0),"SN CNV")</f>
        <v>01</v>
      </c>
      <c r="N366" s="16" t="s">
        <v>2227</v>
      </c>
      <c r="O366" s="16">
        <v>0</v>
      </c>
      <c r="P366" t="s">
        <v>163</v>
      </c>
      <c r="Q366" t="s">
        <v>2228</v>
      </c>
      <c r="R366" t="str">
        <f>VLOOKUP($N366,Tabla2[#All],3,0)</f>
        <v>DISTRIBUIDOR</v>
      </c>
      <c r="S366" t="s">
        <v>2805</v>
      </c>
      <c r="T366" t="s">
        <v>2806</v>
      </c>
      <c r="U366" t="s">
        <v>1587</v>
      </c>
    </row>
    <row r="367" spans="1:21" ht="15" customHeight="1">
      <c r="A367" s="50" t="s">
        <v>1393</v>
      </c>
      <c r="B367" s="19" t="s">
        <v>1394</v>
      </c>
      <c r="C367" s="16">
        <v>95</v>
      </c>
      <c r="D367" s="84">
        <v>95</v>
      </c>
      <c r="E367" t="str">
        <f>VLOOKUP($D367,'ESTRUCTURA P&amp;B - LP'!$A$1:$F$31,5,0)</f>
        <v>EVENTUALES</v>
      </c>
      <c r="F367" t="str">
        <f>VLOOKUP($D367,'ESTRUCTURA P&amp;B - LP'!$A$1:$F$31,6,0)</f>
        <v>ROSLI APONTE</v>
      </c>
      <c r="G367" t="s">
        <v>1758</v>
      </c>
      <c r="H367" t="str">
        <f>VLOOKUP(Tabla3[[#This Row],[NUEVA RUTA]],Tabla1[#All],2,0)</f>
        <v>OFICINA</v>
      </c>
      <c r="I367" t="str">
        <f>VLOOKUP($A367,Clientes!$A$1:$C$1999,3,0)</f>
        <v>SPA SIETE MARES</v>
      </c>
      <c r="J367" s="16">
        <v>90</v>
      </c>
      <c r="K367" s="16" t="str">
        <f>VLOOKUP($J367,'ESTRUCTURA P&amp;B - LP'!$A$1:$F$40,5,0)</f>
        <v>INTER-COMPAÑÍA</v>
      </c>
      <c r="L367" s="16">
        <f>IFERROR(VLOOKUP($J367,'[2]POTENCIAL X ZONA'!$B$4:$G$21,6,0),0)</f>
        <v>0</v>
      </c>
      <c r="M367" s="60" t="str">
        <f>IFERROR(VLOOKUP($A367,'Convenio Clientes'!$D:$F,3,0),"SN CNV")</f>
        <v>21</v>
      </c>
      <c r="N367" s="16" t="s">
        <v>2234</v>
      </c>
      <c r="O367" s="16">
        <v>0</v>
      </c>
      <c r="P367" t="s">
        <v>2235</v>
      </c>
      <c r="Q367" t="s">
        <v>2236</v>
      </c>
      <c r="R367" t="str">
        <f>VLOOKUP($N367,Tabla2[#All],3,0)</f>
        <v>INSTITUCIONAL</v>
      </c>
      <c r="S367" t="s">
        <v>2807</v>
      </c>
      <c r="T367" t="s">
        <v>2808</v>
      </c>
      <c r="U367" t="s">
        <v>6756</v>
      </c>
    </row>
    <row r="368" spans="1:21" ht="15" customHeight="1">
      <c r="A368" s="50" t="s">
        <v>1659</v>
      </c>
      <c r="B368" s="19" t="s">
        <v>1660</v>
      </c>
      <c r="C368" s="16">
        <v>50</v>
      </c>
      <c r="D368" s="84">
        <v>50</v>
      </c>
      <c r="E368" t="str">
        <f>VLOOKUP($D368,'ESTRUCTURA P&amp;B - LP'!$A$1:$F$31,5,0)</f>
        <v>BETSY CASTRO</v>
      </c>
      <c r="F368" t="str">
        <f>VLOOKUP($D368,'ESTRUCTURA P&amp;B - LP'!$A$1:$F$31,6,0)</f>
        <v>MILAGROS FERNANDEZ</v>
      </c>
      <c r="G368" t="s">
        <v>55</v>
      </c>
      <c r="H368" t="str">
        <f>VLOOKUP(Tabla3[[#This Row],[NUEVA RUTA]],Tabla1[#All],2,0)</f>
        <v>CAPITAL</v>
      </c>
      <c r="I368" t="str">
        <f>VLOOKUP($A368,Clientes!$A$1:$C$1999,3,0)</f>
        <v>ECUFAR MEDICAL</v>
      </c>
      <c r="J368" s="16">
        <v>50</v>
      </c>
      <c r="K368" s="16" t="str">
        <f>VLOOKUP($J368,'ESTRUCTURA P&amp;B - LP'!$A$1:$F$40,5,0)</f>
        <v>BETSY CASTRO</v>
      </c>
      <c r="L368" s="16" t="str">
        <f>IFERROR(VLOOKUP($J368,'[2]POTENCIAL X ZONA'!$B$4:$G$21,6,0),0)</f>
        <v>B</v>
      </c>
      <c r="M368" s="16" t="str">
        <f>IFERROR(VLOOKUP($A368,'Convenio Clientes'!$D:$F,3,0),"SN CNV")</f>
        <v>20</v>
      </c>
      <c r="N368" s="60" t="s">
        <v>2227</v>
      </c>
      <c r="O368" s="16">
        <v>15</v>
      </c>
      <c r="P368" t="s">
        <v>163</v>
      </c>
      <c r="Q368" t="s">
        <v>2228</v>
      </c>
      <c r="R368" t="str">
        <f>VLOOKUP($N368,Tabla2[#All],3,0)</f>
        <v>DISTRIBUIDOR</v>
      </c>
      <c r="S368" t="s">
        <v>2809</v>
      </c>
      <c r="T368" t="s">
        <v>2810</v>
      </c>
      <c r="U368" t="s">
        <v>1587</v>
      </c>
    </row>
    <row r="369" spans="1:21" ht="15" customHeight="1">
      <c r="A369" s="50" t="s">
        <v>605</v>
      </c>
      <c r="B369" s="19" t="s">
        <v>606</v>
      </c>
      <c r="C369" s="16">
        <v>98</v>
      </c>
      <c r="D369" s="84">
        <v>98</v>
      </c>
      <c r="E369" t="str">
        <f>VLOOKUP($D369,'ESTRUCTURA P&amp;B - LP'!$A$1:$F$31,5,0)</f>
        <v>INACTIVO</v>
      </c>
      <c r="F369" t="str">
        <f>VLOOKUP($D369,'ESTRUCTURA P&amp;B - LP'!$A$1:$F$31,6,0)</f>
        <v>INACTIVO</v>
      </c>
      <c r="G369" t="s">
        <v>13</v>
      </c>
      <c r="H369" t="str">
        <f>VLOOKUP(Tabla3[[#This Row],[NUEVA RUTA]],Tabla1[#All],2,0)</f>
        <v>INACTIVO</v>
      </c>
      <c r="I369" t="str">
        <f>VLOOKUP($A369,Clientes!$A$1:$C$1999,3,0)</f>
        <v>80 CAMPESINO</v>
      </c>
      <c r="J369" s="16">
        <v>0</v>
      </c>
      <c r="K369" s="16" t="str">
        <f>VLOOKUP($J369,'ESTRUCTURA P&amp;B - LP'!$A$1:$F$40,5,0)</f>
        <v>INACTIVO</v>
      </c>
      <c r="L369" s="16">
        <f>IFERROR(VLOOKUP($J369,'[2]POTENCIAL X ZONA'!$B$4:$G$21,6,0),0)</f>
        <v>0</v>
      </c>
      <c r="M369" s="16" t="str">
        <f>IFERROR(VLOOKUP($A369,'Convenio Clientes'!$D:$F,3,0),"SN CNV")</f>
        <v>01</v>
      </c>
      <c r="N369" s="16" t="s">
        <v>2227</v>
      </c>
      <c r="O369" s="16">
        <v>0</v>
      </c>
      <c r="P369" t="s">
        <v>163</v>
      </c>
      <c r="Q369" t="s">
        <v>2228</v>
      </c>
      <c r="R369" t="str">
        <f>VLOOKUP($N369,Tabla2[#All],3,0)</f>
        <v>DISTRIBUIDOR</v>
      </c>
      <c r="S369" t="s">
        <v>2811</v>
      </c>
      <c r="T369" t="s">
        <v>2812</v>
      </c>
      <c r="U369" t="s">
        <v>6731</v>
      </c>
    </row>
    <row r="370" spans="1:21" ht="15" customHeight="1">
      <c r="A370" s="50" t="s">
        <v>607</v>
      </c>
      <c r="B370" s="19" t="s">
        <v>608</v>
      </c>
      <c r="C370" s="16">
        <v>61</v>
      </c>
      <c r="D370" s="84">
        <v>61</v>
      </c>
      <c r="E370" t="str">
        <f>VLOOKUP($D370,'ESTRUCTURA P&amp;B - LP'!$A$1:$F$31,5,0)</f>
        <v>JOSEPH PADILLA 61</v>
      </c>
      <c r="F370" t="str">
        <f>VLOOKUP($D370,'ESTRUCTURA P&amp;B - LP'!$A$1:$F$31,6,0)</f>
        <v>ANDREINA RANGEL</v>
      </c>
      <c r="G370" t="s">
        <v>113</v>
      </c>
      <c r="H370" t="str">
        <f>VLOOKUP(Tabla3[[#This Row],[NUEVA RUTA]],Tabla1[#All],2,0)</f>
        <v>OCCIDENTE</v>
      </c>
      <c r="I370" t="str">
        <f>VLOOKUP($A370,Clientes!$A$1:$C$1999,3,0)</f>
        <v>80 CAMPESINO</v>
      </c>
      <c r="J370" s="16">
        <v>0</v>
      </c>
      <c r="K370" s="16" t="str">
        <f>VLOOKUP($J370,'ESTRUCTURA P&amp;B - LP'!$A$1:$F$40,5,0)</f>
        <v>INACTIVO</v>
      </c>
      <c r="L370" s="16">
        <f>IFERROR(VLOOKUP($J370,'[2]POTENCIAL X ZONA'!$B$4:$G$21,6,0),0)</f>
        <v>0</v>
      </c>
      <c r="M370" s="16" t="str">
        <f>IFERROR(VLOOKUP($A370,'Convenio Clientes'!$D:$F,3,0),"SN CNV")</f>
        <v>01</v>
      </c>
      <c r="N370" s="16" t="s">
        <v>2227</v>
      </c>
      <c r="O370" s="16">
        <v>0</v>
      </c>
      <c r="P370" t="s">
        <v>163</v>
      </c>
      <c r="Q370" t="s">
        <v>2228</v>
      </c>
      <c r="R370" t="str">
        <f>VLOOKUP($N370,Tabla2[#All],3,0)</f>
        <v>DISTRIBUIDOR</v>
      </c>
      <c r="S370" t="s">
        <v>2813</v>
      </c>
      <c r="T370" t="s">
        <v>2814</v>
      </c>
      <c r="U370" t="s">
        <v>113</v>
      </c>
    </row>
    <row r="371" spans="1:21" ht="15" customHeight="1">
      <c r="A371" s="52" t="s">
        <v>3775</v>
      </c>
      <c r="B371" s="53" t="s">
        <v>3776</v>
      </c>
      <c r="C371" s="54">
        <v>20</v>
      </c>
      <c r="D371" s="85">
        <v>20</v>
      </c>
      <c r="E371" s="55" t="str">
        <f>VLOOKUP($D371,'ESTRUCTURA P&amp;B - LP'!$A$1:$F$31,5,0)</f>
        <v>JUAN LEÓN 20</v>
      </c>
      <c r="F371" s="55" t="str">
        <f>VLOOKUP($D371,'ESTRUCTURA P&amp;B - LP'!$A$1:$F$31,6,0)</f>
        <v>DUBRASKA PÉREZ</v>
      </c>
      <c r="G371" s="81" t="s">
        <v>102</v>
      </c>
      <c r="H371" s="81" t="s">
        <v>16</v>
      </c>
      <c r="I371" t="str">
        <f>VLOOKUP($A371,Clientes!$A$1:$C$1999,3,0)</f>
        <v>80 CAMPESINO</v>
      </c>
      <c r="J371" s="16">
        <v>20</v>
      </c>
      <c r="K371" s="54" t="str">
        <f>VLOOKUP($J371,'ESTRUCTURA P&amp;B - LP'!$A$1:$F$40,5,0)</f>
        <v>JUAN LEÓN 20</v>
      </c>
      <c r="L371" s="16" t="str">
        <f>IFERROR(VLOOKUP($J371,'[2]POTENCIAL X ZONA'!$B$4:$G$21,6,0),0)</f>
        <v>P</v>
      </c>
      <c r="M371" s="16" t="str">
        <f>IFERROR(VLOOKUP($A371,'Convenio Clientes'!$D:$F,3,0),"SN CNV")</f>
        <v>01</v>
      </c>
      <c r="N371" s="16" t="s">
        <v>2227</v>
      </c>
      <c r="O371" s="16">
        <v>0</v>
      </c>
      <c r="P371" s="81" t="s">
        <v>163</v>
      </c>
      <c r="Q371" s="81" t="s">
        <v>2228</v>
      </c>
      <c r="R371" t="str">
        <f>VLOOKUP($N371,Tabla2[#All],3,0)</f>
        <v>DISTRIBUIDOR</v>
      </c>
      <c r="U371" t="s">
        <v>51</v>
      </c>
    </row>
    <row r="372" spans="1:21" ht="15" customHeight="1">
      <c r="A372" s="50" t="s">
        <v>609</v>
      </c>
      <c r="B372" s="19" t="s">
        <v>610</v>
      </c>
      <c r="C372" s="16">
        <v>50</v>
      </c>
      <c r="D372" s="84">
        <v>50</v>
      </c>
      <c r="E372" t="str">
        <f>VLOOKUP($D372,'ESTRUCTURA P&amp;B - LP'!$A$1:$F$31,5,0)</f>
        <v>BETSY CASTRO</v>
      </c>
      <c r="F372" t="str">
        <f>VLOOKUP($D372,'ESTRUCTURA P&amp;B - LP'!$A$1:$F$31,6,0)</f>
        <v>MILAGROS FERNANDEZ</v>
      </c>
      <c r="G372" t="s">
        <v>47</v>
      </c>
      <c r="H372" t="str">
        <f>VLOOKUP(Tabla3[[#This Row],[NUEVA RUTA]],Tabla1[#All],2,0)</f>
        <v>CAPITAL</v>
      </c>
      <c r="I372" t="str">
        <f>VLOOKUP($A372,Clientes!$A$1:$C$1999,3,0)</f>
        <v>80 CAMPESINO</v>
      </c>
      <c r="J372" s="16">
        <v>50</v>
      </c>
      <c r="K372" s="16" t="str">
        <f>VLOOKUP($J372,'ESTRUCTURA P&amp;B - LP'!$A$1:$F$40,5,0)</f>
        <v>BETSY CASTRO</v>
      </c>
      <c r="L372" s="16" t="str">
        <f>IFERROR(VLOOKUP($J372,'[2]POTENCIAL X ZONA'!$B$4:$G$21,6,0),0)</f>
        <v>B</v>
      </c>
      <c r="M372" s="16" t="str">
        <f>IFERROR(VLOOKUP($A372,'Convenio Clientes'!$D:$F,3,0),"SN CNV")</f>
        <v>20</v>
      </c>
      <c r="N372" s="16" t="s">
        <v>2227</v>
      </c>
      <c r="O372" s="16">
        <v>15</v>
      </c>
      <c r="P372" t="s">
        <v>163</v>
      </c>
      <c r="Q372" t="s">
        <v>2228</v>
      </c>
      <c r="R372" t="str">
        <f>VLOOKUP($N372,Tabla2[#All],3,0)</f>
        <v>DISTRIBUIDOR</v>
      </c>
      <c r="S372" t="s">
        <v>2815</v>
      </c>
      <c r="T372" t="s">
        <v>2816</v>
      </c>
      <c r="U372" t="s">
        <v>1587</v>
      </c>
    </row>
    <row r="373" spans="1:21" ht="15" customHeight="1">
      <c r="A373" s="50" t="s">
        <v>611</v>
      </c>
      <c r="B373" s="19" t="s">
        <v>612</v>
      </c>
      <c r="C373" s="16">
        <v>98</v>
      </c>
      <c r="D373" s="84">
        <v>98</v>
      </c>
      <c r="E373" t="str">
        <f>VLOOKUP($D373,'ESTRUCTURA P&amp;B - LP'!$A$1:$F$31,5,0)</f>
        <v>INACTIVO</v>
      </c>
      <c r="F373" t="str">
        <f>VLOOKUP($D373,'ESTRUCTURA P&amp;B - LP'!$A$1:$F$31,6,0)</f>
        <v>INACTIVO</v>
      </c>
      <c r="G373" t="s">
        <v>215</v>
      </c>
      <c r="H373" t="str">
        <f>VLOOKUP(Tabla3[[#This Row],[NUEVA RUTA]],Tabla1[#All],2,0)</f>
        <v>INACTIVO</v>
      </c>
      <c r="I373" t="str">
        <f>VLOOKUP($A373,Clientes!$A$1:$C$1999,3,0)</f>
        <v>80 CAMPESINO</v>
      </c>
      <c r="J373" s="16">
        <v>0</v>
      </c>
      <c r="K373" s="16" t="str">
        <f>VLOOKUP($J373,'ESTRUCTURA P&amp;B - LP'!$A$1:$F$40,5,0)</f>
        <v>INACTIVO</v>
      </c>
      <c r="L373" s="16">
        <f>IFERROR(VLOOKUP($J373,'[2]POTENCIAL X ZONA'!$B$4:$G$21,6,0),0)</f>
        <v>0</v>
      </c>
      <c r="M373" s="16" t="str">
        <f>IFERROR(VLOOKUP($A373,'Convenio Clientes'!$D:$F,3,0),"SN CNV")</f>
        <v>21</v>
      </c>
      <c r="N373" s="16" t="s">
        <v>2227</v>
      </c>
      <c r="O373" s="16">
        <v>0</v>
      </c>
      <c r="P373" t="s">
        <v>163</v>
      </c>
      <c r="Q373" t="s">
        <v>2228</v>
      </c>
      <c r="R373" t="str">
        <f>VLOOKUP($N373,Tabla2[#All],3,0)</f>
        <v>DISTRIBUIDOR</v>
      </c>
      <c r="S373" t="s">
        <v>2817</v>
      </c>
      <c r="T373" t="s">
        <v>2818</v>
      </c>
      <c r="U373" t="s">
        <v>210</v>
      </c>
    </row>
    <row r="374" spans="1:21" ht="15" customHeight="1">
      <c r="A374" s="50" t="s">
        <v>613</v>
      </c>
      <c r="B374" s="19" t="s">
        <v>614</v>
      </c>
      <c r="C374" s="16">
        <v>98</v>
      </c>
      <c r="D374" s="84">
        <v>98</v>
      </c>
      <c r="E374" t="str">
        <f>VLOOKUP($D374,'ESTRUCTURA P&amp;B - LP'!$A$1:$F$31,5,0)</f>
        <v>INACTIVO</v>
      </c>
      <c r="F374" t="str">
        <f>VLOOKUP($D374,'ESTRUCTURA P&amp;B - LP'!$A$1:$F$31,6,0)</f>
        <v>INACTIVO</v>
      </c>
      <c r="G374" t="s">
        <v>70</v>
      </c>
      <c r="H374" t="str">
        <f>VLOOKUP(Tabla3[[#This Row],[NUEVA RUTA]],Tabla1[#All],2,0)</f>
        <v>INACTIVO</v>
      </c>
      <c r="I374" t="str">
        <f>VLOOKUP($A374,Clientes!$A$1:$C$1999,3,0)</f>
        <v>80 CAMPESINO</v>
      </c>
      <c r="J374" s="16">
        <v>0</v>
      </c>
      <c r="K374" s="16" t="str">
        <f>VLOOKUP($J374,'ESTRUCTURA P&amp;B - LP'!$A$1:$F$40,5,0)</f>
        <v>INACTIVO</v>
      </c>
      <c r="L374" s="16">
        <f>IFERROR(VLOOKUP($J374,'[2]POTENCIAL X ZONA'!$B$4:$G$21,6,0),0)</f>
        <v>0</v>
      </c>
      <c r="M374" s="16" t="str">
        <f>IFERROR(VLOOKUP($A374,'Convenio Clientes'!$D:$F,3,0),"SN CNV")</f>
        <v>21</v>
      </c>
      <c r="N374" s="16" t="s">
        <v>2227</v>
      </c>
      <c r="O374" s="16">
        <v>0</v>
      </c>
      <c r="P374" t="s">
        <v>163</v>
      </c>
      <c r="Q374" t="s">
        <v>2228</v>
      </c>
      <c r="R374" t="str">
        <f>VLOOKUP($N374,Tabla2[#All],3,0)</f>
        <v>DISTRIBUIDOR</v>
      </c>
      <c r="S374" t="s">
        <v>2819</v>
      </c>
      <c r="T374" t="s">
        <v>2820</v>
      </c>
      <c r="U374" t="s">
        <v>137</v>
      </c>
    </row>
    <row r="375" spans="1:21" ht="15" customHeight="1">
      <c r="A375" s="50" t="s">
        <v>617</v>
      </c>
      <c r="B375" s="19" t="s">
        <v>618</v>
      </c>
      <c r="C375" s="16">
        <v>98</v>
      </c>
      <c r="D375" s="84">
        <v>98</v>
      </c>
      <c r="E375" t="str">
        <f>VLOOKUP($D375,'ESTRUCTURA P&amp;B - LP'!$A$1:$F$31,5,0)</f>
        <v>INACTIVO</v>
      </c>
      <c r="F375" t="str">
        <f>VLOOKUP($D375,'ESTRUCTURA P&amp;B - LP'!$A$1:$F$31,6,0)</f>
        <v>INACTIVO</v>
      </c>
      <c r="G375" t="s">
        <v>188</v>
      </c>
      <c r="H375" t="str">
        <f>VLOOKUP(Tabla3[[#This Row],[NUEVA RUTA]],Tabla1[#All],2,0)</f>
        <v>INACTIVO</v>
      </c>
      <c r="I375" t="str">
        <f>VLOOKUP($A375,Clientes!$A$1:$C$1999,3,0)</f>
        <v>35 EL FAMOSO</v>
      </c>
      <c r="J375" s="16">
        <v>0</v>
      </c>
      <c r="K375" s="16" t="str">
        <f>VLOOKUP($J375,'ESTRUCTURA P&amp;B - LP'!$A$1:$F$40,5,0)</f>
        <v>INACTIVO</v>
      </c>
      <c r="L375" s="16">
        <f>IFERROR(VLOOKUP($J375,'[2]POTENCIAL X ZONA'!$B$4:$G$21,6,0),0)</f>
        <v>0</v>
      </c>
      <c r="M375" s="16" t="str">
        <f>IFERROR(VLOOKUP($A375,'Convenio Clientes'!$D:$F,3,0),"SN CNV")</f>
        <v>01</v>
      </c>
      <c r="N375" s="16" t="s">
        <v>2278</v>
      </c>
      <c r="O375" s="16">
        <v>7</v>
      </c>
      <c r="P375" t="s">
        <v>163</v>
      </c>
      <c r="Q375" t="s">
        <v>2228</v>
      </c>
      <c r="R375" t="str">
        <f>VLOOKUP($N375,Tabla2[#All],3,0)</f>
        <v>SUPERMERCADOS INDEPENDIENTES</v>
      </c>
      <c r="S375" t="s">
        <v>2821</v>
      </c>
      <c r="T375" t="s">
        <v>2822</v>
      </c>
      <c r="U375" t="s">
        <v>303</v>
      </c>
    </row>
    <row r="376" spans="1:21" ht="15" customHeight="1">
      <c r="A376" s="50" t="s">
        <v>1411</v>
      </c>
      <c r="B376" s="19" t="s">
        <v>1412</v>
      </c>
      <c r="C376" s="16">
        <v>50</v>
      </c>
      <c r="D376" s="84">
        <v>50</v>
      </c>
      <c r="E376" t="str">
        <f>VLOOKUP($D376,'ESTRUCTURA P&amp;B - LP'!$A$1:$F$31,5,0)</f>
        <v>BETSY CASTRO</v>
      </c>
      <c r="F376" t="str">
        <f>VLOOKUP($D376,'ESTRUCTURA P&amp;B - LP'!$A$1:$F$31,6,0)</f>
        <v>MILAGROS FERNANDEZ</v>
      </c>
      <c r="G376" t="s">
        <v>47</v>
      </c>
      <c r="H376" t="str">
        <f>VLOOKUP(Tabla3[[#This Row],[NUEVA RUTA]],Tabla1[#All],2,0)</f>
        <v>CAPITAL</v>
      </c>
      <c r="I376" t="str">
        <f>VLOOKUP($A376,Clientes!$A$1:$C$1999,3,0)</f>
        <v>EL MASTRANTO</v>
      </c>
      <c r="J376" s="16">
        <v>50</v>
      </c>
      <c r="K376" s="16" t="str">
        <f>VLOOKUP($J376,'ESTRUCTURA P&amp;B - LP'!$A$1:$F$40,5,0)</f>
        <v>BETSY CASTRO</v>
      </c>
      <c r="L376" s="16" t="str">
        <f>IFERROR(VLOOKUP($J376,'[2]POTENCIAL X ZONA'!$B$4:$G$21,6,0),0)</f>
        <v>B</v>
      </c>
      <c r="M376" s="60" t="str">
        <f>IFERROR(VLOOKUP($A376,'Convenio Clientes'!$D:$F,3,0),"SN CNV")</f>
        <v>26</v>
      </c>
      <c r="N376" s="60" t="s">
        <v>2327</v>
      </c>
      <c r="O376" s="16">
        <v>21</v>
      </c>
      <c r="P376" s="259" t="s">
        <v>2239</v>
      </c>
      <c r="Q376" t="s">
        <v>2240</v>
      </c>
      <c r="R376" t="str">
        <f>VLOOKUP($N376,Tabla2[#All],3,0)</f>
        <v>DROGUERIAS</v>
      </c>
      <c r="S376" t="s">
        <v>2823</v>
      </c>
      <c r="T376" t="s">
        <v>2824</v>
      </c>
      <c r="U376" t="s">
        <v>3860</v>
      </c>
    </row>
    <row r="377" spans="1:21" ht="15" customHeight="1">
      <c r="A377" s="50" t="s">
        <v>619</v>
      </c>
      <c r="B377" s="19" t="s">
        <v>620</v>
      </c>
      <c r="C377" s="16">
        <v>98</v>
      </c>
      <c r="D377" s="84">
        <v>98</v>
      </c>
      <c r="E377" t="str">
        <f>VLOOKUP($D377,'ESTRUCTURA P&amp;B - LP'!$A$1:$F$31,5,0)</f>
        <v>INACTIVO</v>
      </c>
      <c r="F377" t="str">
        <f>VLOOKUP($D377,'ESTRUCTURA P&amp;B - LP'!$A$1:$F$31,6,0)</f>
        <v>INACTIVO</v>
      </c>
      <c r="G377" t="s">
        <v>47</v>
      </c>
      <c r="H377" t="str">
        <f>VLOOKUP(Tabla3[[#This Row],[NUEVA RUTA]],Tabla1[#All],2,0)</f>
        <v>INACTIVO</v>
      </c>
      <c r="I377" t="str">
        <f>VLOOKUP($A377,Clientes!$A$1:$C$1999,3,0)</f>
        <v>70 EL PATIO</v>
      </c>
      <c r="J377" s="16">
        <v>0</v>
      </c>
      <c r="K377" s="16" t="str">
        <f>VLOOKUP($J377,'ESTRUCTURA P&amp;B - LP'!$A$1:$F$40,5,0)</f>
        <v>INACTIVO</v>
      </c>
      <c r="L377" s="16">
        <f>IFERROR(VLOOKUP($J377,'[2]POTENCIAL X ZONA'!$B$4:$G$21,6,0),0)</f>
        <v>0</v>
      </c>
      <c r="M377" s="16" t="str">
        <f>IFERROR(VLOOKUP($A377,'Convenio Clientes'!$D:$F,3,0),"SN CNV")</f>
        <v>01</v>
      </c>
      <c r="N377" s="16" t="s">
        <v>2231</v>
      </c>
      <c r="O377" s="16">
        <v>0</v>
      </c>
      <c r="P377" t="s">
        <v>163</v>
      </c>
      <c r="Q377" t="s">
        <v>2228</v>
      </c>
      <c r="R377" t="str">
        <f>VLOOKUP($N377,Tabla2[#All],3,0)</f>
        <v>CADENAS - SUPERMERCADOS</v>
      </c>
      <c r="S377" t="s">
        <v>2825</v>
      </c>
      <c r="T377" t="s">
        <v>2826</v>
      </c>
      <c r="U377" t="s">
        <v>1587</v>
      </c>
    </row>
    <row r="378" spans="1:21" ht="15" customHeight="1">
      <c r="A378" s="50" t="s">
        <v>2133</v>
      </c>
      <c r="B378" s="19" t="s">
        <v>2134</v>
      </c>
      <c r="C378" s="16">
        <v>99</v>
      </c>
      <c r="D378" s="84">
        <v>99</v>
      </c>
      <c r="E378" t="str">
        <f>VLOOKUP($D378,'ESTRUCTURA P&amp;B - LP'!$A$1:$F$31,5,0)</f>
        <v>E-COMMERCE</v>
      </c>
      <c r="F378" t="str">
        <f>VLOOKUP($D378,'ESTRUCTURA P&amp;B - LP'!$A$1:$F$31,6,0)</f>
        <v>E-COMMERCE</v>
      </c>
      <c r="G378" t="s">
        <v>55</v>
      </c>
      <c r="H378" t="str">
        <f>VLOOKUP(Tabla3[[#This Row],[NUEVA RUTA]],Tabla1[#All],2,0)</f>
        <v>E-COMMERCE</v>
      </c>
      <c r="I378" t="str">
        <f>VLOOKUP($A378,Clientes!$A$1:$C$1999,3,0)</f>
        <v>ELIANA FIGUERA</v>
      </c>
      <c r="J378" s="16">
        <v>99</v>
      </c>
      <c r="K378" s="16" t="str">
        <f>VLOOKUP($J378,'ESTRUCTURA P&amp;B - LP'!$A$1:$F$40,5,0)</f>
        <v>E-COMMERCE</v>
      </c>
      <c r="L378" s="16">
        <f>IFERROR(VLOOKUP($J378,'[2]POTENCIAL X ZONA'!$B$4:$G$21,6,0),0)</f>
        <v>0</v>
      </c>
      <c r="M378" s="16" t="str">
        <f>IFERROR(VLOOKUP($A378,'Convenio Clientes'!$D:$F,3,0),"SN CNV")</f>
        <v>50</v>
      </c>
      <c r="N378" s="60" t="s">
        <v>2469</v>
      </c>
      <c r="O378" s="16">
        <v>0</v>
      </c>
      <c r="P378" t="s">
        <v>2235</v>
      </c>
      <c r="Q378" t="s">
        <v>2236</v>
      </c>
      <c r="R378" t="str">
        <f>VLOOKUP($N378,Tabla2[#All],3,0)</f>
        <v>ATENCION AL CLIENTE</v>
      </c>
      <c r="U378" t="s">
        <v>1587</v>
      </c>
    </row>
    <row r="379" spans="1:21" ht="15" customHeight="1">
      <c r="A379" s="50" t="s">
        <v>1991</v>
      </c>
      <c r="B379" s="19" t="s">
        <v>1992</v>
      </c>
      <c r="C379" s="16">
        <v>99</v>
      </c>
      <c r="D379" s="84">
        <v>99</v>
      </c>
      <c r="E379" t="str">
        <f>VLOOKUP($D379,'ESTRUCTURA P&amp;B - LP'!$A$1:$F$31,5,0)</f>
        <v>E-COMMERCE</v>
      </c>
      <c r="F379" t="str">
        <f>VLOOKUP($D379,'ESTRUCTURA P&amp;B - LP'!$A$1:$F$31,6,0)</f>
        <v>E-COMMERCE</v>
      </c>
      <c r="G379" t="s">
        <v>70</v>
      </c>
      <c r="H379" t="str">
        <f>VLOOKUP(Tabla3[[#This Row],[NUEVA RUTA]],Tabla1[#All],2,0)</f>
        <v>E-COMMERCE</v>
      </c>
      <c r="I379" t="str">
        <f>VLOOKUP($A379,Clientes!$A$1:$C$1999,3,0)</f>
        <v>ELIANA AMAYA</v>
      </c>
      <c r="J379" s="16">
        <v>99</v>
      </c>
      <c r="K379" s="16" t="str">
        <f>VLOOKUP($J379,'ESTRUCTURA P&amp;B - LP'!$A$1:$F$40,5,0)</f>
        <v>E-COMMERCE</v>
      </c>
      <c r="L379" s="16">
        <f>IFERROR(VLOOKUP($J379,'[2]POTENCIAL X ZONA'!$B$4:$G$21,6,0),0)</f>
        <v>0</v>
      </c>
      <c r="M379" s="16" t="str">
        <f>IFERROR(VLOOKUP($A379,'Convenio Clientes'!$D:$F,3,0),"SN CNV")</f>
        <v>50</v>
      </c>
      <c r="N379" s="60" t="s">
        <v>2469</v>
      </c>
      <c r="O379" s="16">
        <v>0</v>
      </c>
      <c r="P379" t="s">
        <v>2235</v>
      </c>
      <c r="Q379" t="s">
        <v>2236</v>
      </c>
      <c r="R379" t="str">
        <f>VLOOKUP($N379,Tabla2[#All],3,0)</f>
        <v>ATENCION AL CLIENTE</v>
      </c>
      <c r="S379" t="s">
        <v>3610</v>
      </c>
      <c r="T379" t="s">
        <v>3321</v>
      </c>
      <c r="U379" t="s">
        <v>6757</v>
      </c>
    </row>
    <row r="380" spans="1:21" ht="15" customHeight="1">
      <c r="A380" s="50" t="s">
        <v>621</v>
      </c>
      <c r="B380" s="19" t="s">
        <v>622</v>
      </c>
      <c r="C380" s="16">
        <v>98</v>
      </c>
      <c r="D380" s="84">
        <v>98</v>
      </c>
      <c r="E380" t="str">
        <f>VLOOKUP($D380,'ESTRUCTURA P&amp;B - LP'!$A$1:$F$31,5,0)</f>
        <v>INACTIVO</v>
      </c>
      <c r="F380" t="str">
        <f>VLOOKUP($D380,'ESTRUCTURA P&amp;B - LP'!$A$1:$F$31,6,0)</f>
        <v>INACTIVO</v>
      </c>
      <c r="G380" t="s">
        <v>31</v>
      </c>
      <c r="H380" t="str">
        <f>VLOOKUP(Tabla3[[#This Row],[NUEVA RUTA]],Tabla1[#All],2,0)</f>
        <v>INACTIVO</v>
      </c>
      <c r="I380" t="str">
        <f>VLOOKUP($A380,Clientes!$A$1:$C$1999,3,0)</f>
        <v>30 SAN JUAN</v>
      </c>
      <c r="J380" s="16">
        <v>0</v>
      </c>
      <c r="K380" s="16" t="str">
        <f>VLOOKUP($J380,'ESTRUCTURA P&amp;B - LP'!$A$1:$F$40,5,0)</f>
        <v>INACTIVO</v>
      </c>
      <c r="L380" s="16">
        <f>IFERROR(VLOOKUP($J380,'[2]POTENCIAL X ZONA'!$B$4:$G$21,6,0),0)</f>
        <v>0</v>
      </c>
      <c r="M380" s="16" t="str">
        <f>IFERROR(VLOOKUP($A380,'Convenio Clientes'!$D:$F,3,0),"SN CNV")</f>
        <v>01</v>
      </c>
      <c r="N380" s="16" t="s">
        <v>2227</v>
      </c>
      <c r="O380" s="16">
        <v>0</v>
      </c>
      <c r="P380" t="s">
        <v>163</v>
      </c>
      <c r="Q380" t="s">
        <v>2228</v>
      </c>
      <c r="R380" t="str">
        <f>VLOOKUP($N380,Tabla2[#All],3,0)</f>
        <v>DISTRIBUIDOR</v>
      </c>
      <c r="S380" t="s">
        <v>2827</v>
      </c>
      <c r="T380" t="s">
        <v>2828</v>
      </c>
      <c r="U380" t="s">
        <v>131</v>
      </c>
    </row>
    <row r="381" spans="1:21" ht="15" customHeight="1">
      <c r="A381" s="50" t="s">
        <v>625</v>
      </c>
      <c r="B381" s="19" t="s">
        <v>626</v>
      </c>
      <c r="C381" s="16">
        <v>20</v>
      </c>
      <c r="D381" s="84">
        <v>20</v>
      </c>
      <c r="E381" t="str">
        <f>VLOOKUP($D381,'ESTRUCTURA P&amp;B - LP'!$A$1:$F$31,5,0)</f>
        <v>JUAN LEÓN 20</v>
      </c>
      <c r="F381" t="str">
        <f>VLOOKUP($D381,'ESTRUCTURA P&amp;B - LP'!$A$1:$F$31,6,0)</f>
        <v>DUBRASKA PÉREZ</v>
      </c>
      <c r="G381" t="s">
        <v>102</v>
      </c>
      <c r="H381" t="str">
        <f>VLOOKUP(Tabla3[[#This Row],[NUEVA RUTA]],Tabla1[#All],2,0)</f>
        <v>CENTRO-OCCIDENTE</v>
      </c>
      <c r="I381" t="str">
        <f>VLOOKUP($A381,Clientes!$A$1:$C$1999,3,0)</f>
        <v>ELITE METROPOLI</v>
      </c>
      <c r="J381" s="16">
        <v>20</v>
      </c>
      <c r="K381" s="16" t="str">
        <f>VLOOKUP($J381,'ESTRUCTURA P&amp;B - LP'!$A$1:$F$40,5,0)</f>
        <v>JUAN LEÓN 20</v>
      </c>
      <c r="L381" s="16" t="str">
        <f>IFERROR(VLOOKUP($J381,'[2]POTENCIAL X ZONA'!$B$4:$G$21,6,0),0)</f>
        <v>P</v>
      </c>
      <c r="M381" s="16" t="str">
        <f>IFERROR(VLOOKUP($A381,'Convenio Clientes'!$D:$F,3,0),"SN CNV")</f>
        <v>21</v>
      </c>
      <c r="N381" s="16" t="s">
        <v>2227</v>
      </c>
      <c r="O381" s="16">
        <v>15</v>
      </c>
      <c r="P381" t="s">
        <v>163</v>
      </c>
      <c r="Q381" t="s">
        <v>2228</v>
      </c>
      <c r="R381" t="str">
        <f>VLOOKUP($N381,Tabla2[#All],3,0)</f>
        <v>DISTRIBUIDOR</v>
      </c>
      <c r="S381" t="s">
        <v>2829</v>
      </c>
      <c r="T381" t="s">
        <v>2830</v>
      </c>
      <c r="U381" t="s">
        <v>51</v>
      </c>
    </row>
    <row r="382" spans="1:21" ht="15" customHeight="1">
      <c r="A382" s="50" t="s">
        <v>1964</v>
      </c>
      <c r="B382" s="19" t="s">
        <v>1965</v>
      </c>
      <c r="C382" s="16">
        <v>99</v>
      </c>
      <c r="D382" s="84">
        <v>99</v>
      </c>
      <c r="E382" t="str">
        <f>VLOOKUP($D382,'ESTRUCTURA P&amp;B - LP'!$A$1:$F$31,5,0)</f>
        <v>E-COMMERCE</v>
      </c>
      <c r="F382" t="str">
        <f>VLOOKUP($D382,'ESTRUCTURA P&amp;B - LP'!$A$1:$F$31,6,0)</f>
        <v>E-COMMERCE</v>
      </c>
      <c r="G382" t="s">
        <v>55</v>
      </c>
      <c r="H382" t="str">
        <f>VLOOKUP(Tabla3[[#This Row],[NUEVA RUTA]],Tabla1[#All],2,0)</f>
        <v>E-COMMERCE</v>
      </c>
      <c r="I382" t="str">
        <f>VLOOKUP($A382,Clientes!$A$1:$C$1999,3,0)</f>
        <v>EMILIO LEON</v>
      </c>
      <c r="J382" s="16">
        <v>99</v>
      </c>
      <c r="K382" s="16" t="str">
        <f>VLOOKUP($J382,'ESTRUCTURA P&amp;B - LP'!$A$1:$F$40,5,0)</f>
        <v>E-COMMERCE</v>
      </c>
      <c r="L382" s="16">
        <f>IFERROR(VLOOKUP($J382,'[2]POTENCIAL X ZONA'!$B$4:$G$21,6,0),0)</f>
        <v>0</v>
      </c>
      <c r="M382" s="16" t="str">
        <f>IFERROR(VLOOKUP($A382,'Convenio Clientes'!$D:$F,3,0),"SN CNV")</f>
        <v>50</v>
      </c>
      <c r="N382" s="60" t="s">
        <v>2469</v>
      </c>
      <c r="O382" s="16">
        <v>0</v>
      </c>
      <c r="P382" t="s">
        <v>2235</v>
      </c>
      <c r="Q382" t="s">
        <v>2236</v>
      </c>
      <c r="R382" t="str">
        <f>VLOOKUP($N382,Tabla2[#All],3,0)</f>
        <v>ATENCION AL CLIENTE</v>
      </c>
      <c r="S382" t="s">
        <v>3587</v>
      </c>
      <c r="T382" t="s">
        <v>3588</v>
      </c>
      <c r="U382" t="s">
        <v>1587</v>
      </c>
    </row>
    <row r="383" spans="1:21" ht="15" customHeight="1">
      <c r="A383" s="50" t="s">
        <v>629</v>
      </c>
      <c r="B383" s="19" t="s">
        <v>630</v>
      </c>
      <c r="C383" s="16">
        <v>60</v>
      </c>
      <c r="D383" s="84">
        <v>61</v>
      </c>
      <c r="E383" t="str">
        <f>VLOOKUP($D383,'ESTRUCTURA P&amp;B - LP'!$A$1:$F$31,5,0)</f>
        <v>JOSEPH PADILLA 61</v>
      </c>
      <c r="F383" t="str">
        <f>VLOOKUP($D383,'ESTRUCTURA P&amp;B - LP'!$A$1:$F$31,6,0)</f>
        <v>ANDREINA RANGEL</v>
      </c>
      <c r="G383" t="s">
        <v>44</v>
      </c>
      <c r="H383" t="str">
        <f>VLOOKUP(Tabla3[[#This Row],[NUEVA RUTA]],Tabla1[#All],2,0)</f>
        <v>OCCIDENTE</v>
      </c>
      <c r="I383" t="str">
        <f>VLOOKUP($A383,Clientes!$A$1:$C$1999,3,0)</f>
        <v>69 GARZON</v>
      </c>
      <c r="J383" s="16">
        <v>60</v>
      </c>
      <c r="K383" s="16" t="str">
        <f>VLOOKUP($J383,'ESTRUCTURA P&amp;B - LP'!$A$1:$F$40,5,0)</f>
        <v>JOSEPH PADILLA</v>
      </c>
      <c r="L383" s="16" t="str">
        <f>IFERROR(VLOOKUP($J383,'[2]POTENCIAL X ZONA'!$B$4:$G$21,6,0),0)</f>
        <v>S</v>
      </c>
      <c r="M383" s="60" t="str">
        <f>IFERROR(VLOOKUP($A383,'Convenio Clientes'!$D:$F,3,0),"SN CNV")</f>
        <v>21</v>
      </c>
      <c r="N383" s="16" t="s">
        <v>2231</v>
      </c>
      <c r="O383" s="16">
        <v>30</v>
      </c>
      <c r="P383" t="s">
        <v>2235</v>
      </c>
      <c r="Q383" t="s">
        <v>2240</v>
      </c>
      <c r="R383" t="str">
        <f>VLOOKUP($N383,Tabla2[#All],3,0)</f>
        <v>CADENAS - SUPERMERCADOS</v>
      </c>
      <c r="S383" t="s">
        <v>2831</v>
      </c>
      <c r="T383" t="s">
        <v>2832</v>
      </c>
      <c r="U383" t="s">
        <v>44</v>
      </c>
    </row>
    <row r="384" spans="1:21" ht="15" customHeight="1">
      <c r="A384" s="50" t="s">
        <v>632</v>
      </c>
      <c r="B384" s="19" t="s">
        <v>633</v>
      </c>
      <c r="C384" s="16">
        <v>61</v>
      </c>
      <c r="D384" s="84">
        <v>61</v>
      </c>
      <c r="E384" t="str">
        <f>VLOOKUP($D384,'ESTRUCTURA P&amp;B - LP'!$A$1:$F$31,5,0)</f>
        <v>JOSEPH PADILLA 61</v>
      </c>
      <c r="F384" t="str">
        <f>VLOOKUP($D384,'ESTRUCTURA P&amp;B - LP'!$A$1:$F$31,6,0)</f>
        <v>ANDREINA RANGEL</v>
      </c>
      <c r="G384" t="s">
        <v>44</v>
      </c>
      <c r="H384" t="str">
        <f>VLOOKUP(Tabla3[[#This Row],[NUEVA RUTA]],Tabla1[#All],2,0)</f>
        <v>OCCIDENTE</v>
      </c>
      <c r="I384" t="str">
        <f>VLOOKUP($A384,Clientes!$A$1:$C$1999,3,0)</f>
        <v>EMPRESAS JUNIOR</v>
      </c>
      <c r="J384" s="16">
        <f>+D384</f>
        <v>61</v>
      </c>
      <c r="K384" s="16" t="str">
        <f>VLOOKUP($J384,'ESTRUCTURA P&amp;B - LP'!$A$1:$F$40,5,0)</f>
        <v>JOSEPH PADILLA 61</v>
      </c>
      <c r="L384" s="16" t="str">
        <f>IFERROR(VLOOKUP($J384,'[2]POTENCIAL X ZONA'!$B$4:$G$21,6,0),0)</f>
        <v>P</v>
      </c>
      <c r="M384" s="60" t="str">
        <f>IFERROR(VLOOKUP($A384,'Convenio Clientes'!$D:$F,3,0),"SN CNV")</f>
        <v>26</v>
      </c>
      <c r="N384" s="16" t="s">
        <v>2350</v>
      </c>
      <c r="O384" s="16">
        <v>0</v>
      </c>
      <c r="P384" t="s">
        <v>163</v>
      </c>
      <c r="Q384" t="s">
        <v>2228</v>
      </c>
      <c r="R384" t="str">
        <f>VLOOKUP($N384,Tabla2[#All],3,0)</f>
        <v>PERFUMERIAS INDEPENDIENTES</v>
      </c>
      <c r="S384" t="s">
        <v>2833</v>
      </c>
      <c r="T384" t="s">
        <v>2834</v>
      </c>
      <c r="U384" t="s">
        <v>6713</v>
      </c>
    </row>
    <row r="385" spans="1:21" ht="15" customHeight="1">
      <c r="A385" s="50" t="s">
        <v>634</v>
      </c>
      <c r="B385" s="19" t="s">
        <v>635</v>
      </c>
      <c r="C385" s="16">
        <v>98</v>
      </c>
      <c r="D385" s="84">
        <v>98</v>
      </c>
      <c r="E385" t="str">
        <f>VLOOKUP($D385,'ESTRUCTURA P&amp;B - LP'!$A$1:$F$31,5,0)</f>
        <v>INACTIVO</v>
      </c>
      <c r="F385" t="str">
        <f>VLOOKUP($D385,'ESTRUCTURA P&amp;B - LP'!$A$1:$F$31,6,0)</f>
        <v>INACTIVO</v>
      </c>
      <c r="G385" t="s">
        <v>47</v>
      </c>
      <c r="H385" t="str">
        <f>VLOOKUP(Tabla3[[#This Row],[NUEVA RUTA]],Tabla1[#All],2,0)</f>
        <v>INACTIVO</v>
      </c>
      <c r="I385" t="str">
        <f>VLOOKUP($A385,Clientes!$A$1:$C$1999,3,0)</f>
        <v>86 SODICA</v>
      </c>
      <c r="J385" s="16">
        <v>0</v>
      </c>
      <c r="K385" s="16" t="str">
        <f>VLOOKUP($J385,'ESTRUCTURA P&amp;B - LP'!$A$1:$F$40,5,0)</f>
        <v>INACTIVO</v>
      </c>
      <c r="L385" s="16">
        <f>IFERROR(VLOOKUP($J385,'[2]POTENCIAL X ZONA'!$B$4:$G$21,6,0),0)</f>
        <v>0</v>
      </c>
      <c r="M385" s="16" t="str">
        <f>IFERROR(VLOOKUP($A385,'Convenio Clientes'!$D:$F,3,0),"SN CNV")</f>
        <v>01</v>
      </c>
      <c r="N385" s="16" t="s">
        <v>2227</v>
      </c>
      <c r="O385" s="16">
        <v>0</v>
      </c>
      <c r="P385" t="s">
        <v>163</v>
      </c>
      <c r="Q385" t="s">
        <v>2228</v>
      </c>
      <c r="R385" t="str">
        <f>VLOOKUP($N385,Tabla2[#All],3,0)</f>
        <v>DISTRIBUIDOR</v>
      </c>
      <c r="S385" t="s">
        <v>2835</v>
      </c>
      <c r="T385" t="s">
        <v>2836</v>
      </c>
      <c r="U385" t="s">
        <v>252</v>
      </c>
    </row>
    <row r="386" spans="1:21" ht="15" customHeight="1">
      <c r="A386" s="50" t="s">
        <v>637</v>
      </c>
      <c r="B386" s="19" t="s">
        <v>638</v>
      </c>
      <c r="C386" s="16">
        <v>50</v>
      </c>
      <c r="D386" s="84">
        <v>50</v>
      </c>
      <c r="E386" t="str">
        <f>VLOOKUP($D386,'ESTRUCTURA P&amp;B - LP'!$A$1:$F$31,5,0)</f>
        <v>BETSY CASTRO</v>
      </c>
      <c r="F386" t="str">
        <f>VLOOKUP($D386,'ESTRUCTURA P&amp;B - LP'!$A$1:$F$31,6,0)</f>
        <v>MILAGROS FERNANDEZ</v>
      </c>
      <c r="G386" t="s">
        <v>55</v>
      </c>
      <c r="H386" t="str">
        <f>VLOOKUP(Tabla3[[#This Row],[NUEVA RUTA]],Tabla1[#All],2,0)</f>
        <v>CAPITAL</v>
      </c>
      <c r="I386" t="str">
        <f>VLOOKUP($A386,Clientes!$A$1:$C$1999,3,0)</f>
        <v>ENLACEÂ´S F &amp; S</v>
      </c>
      <c r="J386" s="16">
        <f>+D386</f>
        <v>50</v>
      </c>
      <c r="K386" s="16" t="str">
        <f>VLOOKUP($J386,'ESTRUCTURA P&amp;B - LP'!$A$1:$F$40,5,0)</f>
        <v>BETSY CASTRO</v>
      </c>
      <c r="L386" s="16" t="str">
        <f>IFERROR(VLOOKUP($J386,'[2]POTENCIAL X ZONA'!$B$4:$G$21,6,0),0)</f>
        <v>B</v>
      </c>
      <c r="M386" s="16" t="str">
        <f>IFERROR(VLOOKUP($A386,'Convenio Clientes'!$D:$F,3,0),"SN CNV")</f>
        <v>10</v>
      </c>
      <c r="N386" s="16" t="s">
        <v>2227</v>
      </c>
      <c r="O386" s="16">
        <v>0</v>
      </c>
      <c r="P386" t="s">
        <v>163</v>
      </c>
      <c r="Q386" t="s">
        <v>2228</v>
      </c>
      <c r="R386" t="str">
        <f>VLOOKUP($N386,Tabla2[#All],3,0)</f>
        <v>DISTRIBUIDOR</v>
      </c>
      <c r="S386" t="s">
        <v>2837</v>
      </c>
      <c r="T386" t="s">
        <v>2838</v>
      </c>
      <c r="U386" t="s">
        <v>1587</v>
      </c>
    </row>
    <row r="387" spans="1:21" ht="15" customHeight="1">
      <c r="A387" s="50" t="s">
        <v>1977</v>
      </c>
      <c r="B387" s="19" t="s">
        <v>1978</v>
      </c>
      <c r="C387" s="16">
        <v>99</v>
      </c>
      <c r="D387" s="84">
        <v>99</v>
      </c>
      <c r="E387" t="str">
        <f>VLOOKUP($D387,'ESTRUCTURA P&amp;B - LP'!$A$1:$F$31,5,0)</f>
        <v>E-COMMERCE</v>
      </c>
      <c r="F387" t="str">
        <f>VLOOKUP($D387,'ESTRUCTURA P&amp;B - LP'!$A$1:$F$31,6,0)</f>
        <v>E-COMMERCE</v>
      </c>
      <c r="G387" t="s">
        <v>47</v>
      </c>
      <c r="H387" t="str">
        <f>VLOOKUP(Tabla3[[#This Row],[NUEVA RUTA]],Tabla1[#All],2,0)</f>
        <v>E-COMMERCE</v>
      </c>
      <c r="I387" t="str">
        <f>VLOOKUP($A387,Clientes!$A$1:$C$1999,3,0)</f>
        <v>ERIC ARRIVILLEG</v>
      </c>
      <c r="J387" s="16">
        <v>99</v>
      </c>
      <c r="K387" s="16" t="str">
        <f>VLOOKUP($J387,'ESTRUCTURA P&amp;B - LP'!$A$1:$F$40,5,0)</f>
        <v>E-COMMERCE</v>
      </c>
      <c r="L387" s="16">
        <f>IFERROR(VLOOKUP($J387,'[2]POTENCIAL X ZONA'!$B$4:$G$21,6,0),0)</f>
        <v>0</v>
      </c>
      <c r="M387" s="16" t="str">
        <f>IFERROR(VLOOKUP($A387,'Convenio Clientes'!$D:$F,3,0),"SN CNV")</f>
        <v>50</v>
      </c>
      <c r="N387" s="60" t="s">
        <v>2469</v>
      </c>
      <c r="O387" s="16">
        <v>0</v>
      </c>
      <c r="P387" t="s">
        <v>2235</v>
      </c>
      <c r="Q387" t="s">
        <v>2236</v>
      </c>
      <c r="R387" t="str">
        <f>VLOOKUP($N387,Tabla2[#All],3,0)</f>
        <v>ATENCION AL CLIENTE</v>
      </c>
      <c r="S387" t="s">
        <v>3599</v>
      </c>
      <c r="T387" t="s">
        <v>3600</v>
      </c>
      <c r="U387" t="s">
        <v>1587</v>
      </c>
    </row>
    <row r="388" spans="1:21" ht="15" customHeight="1">
      <c r="A388" s="50" t="s">
        <v>643</v>
      </c>
      <c r="B388" s="19" t="s">
        <v>644</v>
      </c>
      <c r="C388" s="16">
        <v>95</v>
      </c>
      <c r="D388" s="84">
        <v>90</v>
      </c>
      <c r="E388" t="str">
        <f>VLOOKUP($D388,'ESTRUCTURA P&amp;B - LP'!$A$1:$F$31,5,0)</f>
        <v>INTER-COMPAÑÍA</v>
      </c>
      <c r="F388" t="str">
        <f>VLOOKUP($D388,'ESTRUCTURA P&amp;B - LP'!$A$1:$F$31,6,0)</f>
        <v>ROSLI APONTE</v>
      </c>
      <c r="G388" t="s">
        <v>102</v>
      </c>
      <c r="H388" t="str">
        <f>VLOOKUP(Tabla3[[#This Row],[NUEVA RUTA]],Tabla1[#All],2,0)</f>
        <v>OFICINA</v>
      </c>
      <c r="I388" t="str">
        <f>VLOOKUP($A388,Clientes!$A$1:$C$1999,3,0)</f>
        <v>ESP QUIMICAS</v>
      </c>
      <c r="J388" s="16">
        <f>+D388</f>
        <v>90</v>
      </c>
      <c r="K388" s="16" t="str">
        <f>VLOOKUP($J388,'ESTRUCTURA P&amp;B - LP'!$A$1:$F$40,5,0)</f>
        <v>INTER-COMPAÑÍA</v>
      </c>
      <c r="L388" s="16">
        <f>IFERROR(VLOOKUP($J388,'[2]POTENCIAL X ZONA'!$B$4:$G$21,6,0),0)</f>
        <v>0</v>
      </c>
      <c r="M388" s="60" t="str">
        <f>IFERROR(VLOOKUP($A388,'Convenio Clientes'!$D:$F,3,0),"SN CNV")</f>
        <v>21</v>
      </c>
      <c r="N388" s="60" t="s">
        <v>2839</v>
      </c>
      <c r="O388" s="16">
        <v>0</v>
      </c>
      <c r="P388" t="s">
        <v>2235</v>
      </c>
      <c r="Q388" t="s">
        <v>2236</v>
      </c>
      <c r="R388" t="str">
        <f>VLOOKUP($N388,Tabla2[#All],3,0)</f>
        <v>INTERCOMPAÑIA</v>
      </c>
      <c r="S388" t="s">
        <v>2840</v>
      </c>
      <c r="T388" t="s">
        <v>2841</v>
      </c>
      <c r="U388" t="s">
        <v>51</v>
      </c>
    </row>
    <row r="389" spans="1:21" ht="15" customHeight="1">
      <c r="A389" s="50" t="s">
        <v>645</v>
      </c>
      <c r="B389" s="19" t="s">
        <v>646</v>
      </c>
      <c r="C389" s="16">
        <v>12</v>
      </c>
      <c r="D389" s="84">
        <v>12</v>
      </c>
      <c r="E389" t="str">
        <f>VLOOKUP($D389,'ESTRUCTURA P&amp;B - LP'!$A$1:$F$31,5,0)</f>
        <v>JUAN LEÓN 12</v>
      </c>
      <c r="F389" t="str">
        <f>VLOOKUP($D389,'ESTRUCTURA P&amp;B - LP'!$A$1:$F$31,6,0)</f>
        <v>DUBRASKA PÉREZ</v>
      </c>
      <c r="G389" t="s">
        <v>13</v>
      </c>
      <c r="H389" t="str">
        <f>VLOOKUP(Tabla3[[#This Row],[NUEVA RUTA]],Tabla1[#All],2,0)</f>
        <v>CENTRO-OCCIDENTE</v>
      </c>
      <c r="I389" t="str">
        <f>VLOOKUP($A389,Clientes!$A$1:$C$1999,3,0)</f>
        <v>EURO MARKET,C.A</v>
      </c>
      <c r="J389" s="16">
        <v>12</v>
      </c>
      <c r="K389" s="16" t="str">
        <f>VLOOKUP($J389,'ESTRUCTURA P&amp;B - LP'!$A$1:$F$40,5,0)</f>
        <v>JUAN LEÓN 12</v>
      </c>
      <c r="L389" s="16" t="str">
        <f>IFERROR(VLOOKUP($J389,'[2]POTENCIAL X ZONA'!$B$4:$G$21,6,0),0)</f>
        <v>P</v>
      </c>
      <c r="M389" s="16" t="str">
        <f>IFERROR(VLOOKUP($A389,'Convenio Clientes'!$D:$F,3,0),"SN CNV")</f>
        <v>21</v>
      </c>
      <c r="N389" s="16" t="s">
        <v>2278</v>
      </c>
      <c r="O389" s="16">
        <v>15</v>
      </c>
      <c r="P389" s="259" t="s">
        <v>2235</v>
      </c>
      <c r="Q389" t="s">
        <v>2240</v>
      </c>
      <c r="R389" t="str">
        <f>VLOOKUP($N389,Tabla2[#All],3,0)</f>
        <v>SUPERMERCADOS INDEPENDIENTES</v>
      </c>
      <c r="S389" t="s">
        <v>2842</v>
      </c>
      <c r="T389" t="s">
        <v>2843</v>
      </c>
      <c r="U389" t="s">
        <v>1652</v>
      </c>
    </row>
    <row r="390" spans="1:21" ht="15" customHeight="1">
      <c r="A390" s="50" t="s">
        <v>647</v>
      </c>
      <c r="B390" s="19" t="s">
        <v>648</v>
      </c>
      <c r="C390" s="16">
        <v>12</v>
      </c>
      <c r="D390" s="84">
        <v>12</v>
      </c>
      <c r="E390" t="str">
        <f>VLOOKUP($D390,'ESTRUCTURA P&amp;B - LP'!$A$1:$F$31,5,0)</f>
        <v>JUAN LEÓN 12</v>
      </c>
      <c r="F390" t="str">
        <f>VLOOKUP($D390,'ESTRUCTURA P&amp;B - LP'!$A$1:$F$31,6,0)</f>
        <v>DUBRASKA PÉREZ</v>
      </c>
      <c r="G390" t="s">
        <v>13</v>
      </c>
      <c r="H390" t="str">
        <f>VLOOKUP(Tabla3[[#This Row],[NUEVA RUTA]],Tabla1[#All],2,0)</f>
        <v>CENTRO-OCCIDENTE</v>
      </c>
      <c r="I390" t="str">
        <f>VLOOKUP($A390,Clientes!$A$1:$C$1999,3,0)</f>
        <v>82 LUXOR</v>
      </c>
      <c r="J390" s="16">
        <v>12</v>
      </c>
      <c r="K390" s="16" t="str">
        <f>VLOOKUP($J390,'ESTRUCTURA P&amp;B - LP'!$A$1:$F$40,5,0)</f>
        <v>JUAN LEÓN 12</v>
      </c>
      <c r="L390" s="16" t="str">
        <f>IFERROR(VLOOKUP($J390,'[2]POTENCIAL X ZONA'!$B$4:$G$21,6,0),0)</f>
        <v>P</v>
      </c>
      <c r="M390" s="16" t="str">
        <f>IFERROR(VLOOKUP($A390,'Convenio Clientes'!$D:$F,3,0),"SN CNV")</f>
        <v>21</v>
      </c>
      <c r="N390" s="16" t="s">
        <v>2231</v>
      </c>
      <c r="O390" s="16">
        <v>45</v>
      </c>
      <c r="P390" s="259" t="s">
        <v>2235</v>
      </c>
      <c r="Q390" t="s">
        <v>2240</v>
      </c>
      <c r="R390" t="str">
        <f>VLOOKUP($N390,Tabla2[#All],3,0)</f>
        <v>CADENAS - SUPERMERCADOS</v>
      </c>
      <c r="S390" t="s">
        <v>2844</v>
      </c>
      <c r="T390" t="s">
        <v>2845</v>
      </c>
      <c r="U390" t="s">
        <v>6731</v>
      </c>
    </row>
    <row r="391" spans="1:21" ht="15" customHeight="1">
      <c r="A391" s="50" t="s">
        <v>650</v>
      </c>
      <c r="B391" s="19" t="s">
        <v>651</v>
      </c>
      <c r="C391" s="16">
        <v>12</v>
      </c>
      <c r="D391" s="84">
        <v>12</v>
      </c>
      <c r="E391" t="str">
        <f>VLOOKUP($D391,'ESTRUCTURA P&amp;B - LP'!$A$1:$F$31,5,0)</f>
        <v>JUAN LEÓN 12</v>
      </c>
      <c r="F391" t="str">
        <f>VLOOKUP($D391,'ESTRUCTURA P&amp;B - LP'!$A$1:$F$31,6,0)</f>
        <v>DUBRASKA PÉREZ</v>
      </c>
      <c r="G391" t="s">
        <v>13</v>
      </c>
      <c r="H391" t="str">
        <f>VLOOKUP(Tabla3[[#This Row],[NUEVA RUTA]],Tabla1[#All],2,0)</f>
        <v>CENTRO-OCCIDENTE</v>
      </c>
      <c r="I391" t="str">
        <f>VLOOKUP($A391,Clientes!$A$1:$C$1999,3,0)</f>
        <v>EUROMERCADO,C.A</v>
      </c>
      <c r="J391" s="16">
        <v>12</v>
      </c>
      <c r="K391" s="16" t="str">
        <f>VLOOKUP($J391,'ESTRUCTURA P&amp;B - LP'!$A$1:$F$40,5,0)</f>
        <v>JUAN LEÓN 12</v>
      </c>
      <c r="L391" s="16" t="str">
        <f>IFERROR(VLOOKUP($J391,'[2]POTENCIAL X ZONA'!$B$4:$G$21,6,0),0)</f>
        <v>P</v>
      </c>
      <c r="M391" s="16" t="str">
        <f>IFERROR(VLOOKUP($A391,'Convenio Clientes'!$D:$F,3,0),"SN CNV")</f>
        <v>21</v>
      </c>
      <c r="N391" s="60" t="s">
        <v>2231</v>
      </c>
      <c r="O391" s="16">
        <v>15</v>
      </c>
      <c r="P391" s="259" t="s">
        <v>2235</v>
      </c>
      <c r="Q391" t="s">
        <v>2240</v>
      </c>
      <c r="R391" t="str">
        <f>VLOOKUP($N391,Tabla2[#All],3,0)</f>
        <v>CADENAS - SUPERMERCADOS</v>
      </c>
      <c r="S391" t="s">
        <v>2846</v>
      </c>
      <c r="T391" t="s">
        <v>2847</v>
      </c>
      <c r="U391" t="s">
        <v>1652</v>
      </c>
    </row>
    <row r="392" spans="1:21" ht="15" customHeight="1">
      <c r="A392" s="52" t="s">
        <v>1093</v>
      </c>
      <c r="B392" s="53" t="s">
        <v>2180</v>
      </c>
      <c r="C392" s="54">
        <v>99</v>
      </c>
      <c r="D392" s="85">
        <v>99</v>
      </c>
      <c r="E392" s="55" t="str">
        <f>VLOOKUP($D392,'ESTRUCTURA P&amp;B - LP'!$A$1:$F$31,5,0)</f>
        <v>E-COMMERCE</v>
      </c>
      <c r="F392" s="55" t="str">
        <f>VLOOKUP($D392,'ESTRUCTURA P&amp;B - LP'!$A$1:$F$31,6,0)</f>
        <v>E-COMMERCE</v>
      </c>
      <c r="G392" t="s">
        <v>55</v>
      </c>
      <c r="H392" t="str">
        <f>VLOOKUP(Tabla3[[#This Row],[NUEVA RUTA]],Tabla1[#All],2,0)</f>
        <v>E-COMMERCE</v>
      </c>
      <c r="I392" t="str">
        <f>VLOOKUP($A392,Clientes!$A$1:$C$1999,3,0)</f>
        <v>EVELIN PERDOMO</v>
      </c>
      <c r="J392" s="16">
        <v>99</v>
      </c>
      <c r="K392" s="16" t="str">
        <f>VLOOKUP($J392,'ESTRUCTURA P&amp;B - LP'!$A$1:$F$40,5,0)</f>
        <v>E-COMMERCE</v>
      </c>
      <c r="L392" s="16">
        <f>IFERROR(VLOOKUP($J392,'[2]POTENCIAL X ZONA'!$B$4:$G$21,6,0),0)</f>
        <v>0</v>
      </c>
      <c r="M392" s="16" t="str">
        <f>IFERROR(VLOOKUP($A392,'Convenio Clientes'!$D:$F,3,0),"SN CNV")</f>
        <v>50</v>
      </c>
      <c r="N392" s="60" t="s">
        <v>2469</v>
      </c>
      <c r="O392" s="16">
        <v>0</v>
      </c>
      <c r="P392" t="s">
        <v>2235</v>
      </c>
      <c r="Q392" t="s">
        <v>2236</v>
      </c>
      <c r="R392" t="str">
        <f>VLOOKUP($N392,Tabla2[#All],3,0)</f>
        <v>ATENCION AL CLIENTE</v>
      </c>
      <c r="U392" t="s">
        <v>1587</v>
      </c>
    </row>
    <row r="393" spans="1:21" ht="15" customHeight="1">
      <c r="A393" s="50" t="s">
        <v>652</v>
      </c>
      <c r="B393" s="19" t="s">
        <v>653</v>
      </c>
      <c r="C393" s="16">
        <v>10</v>
      </c>
      <c r="D393" s="84">
        <v>10</v>
      </c>
      <c r="E393" t="str">
        <f>VLOOKUP($D393,'ESTRUCTURA P&amp;B - LP'!$A$1:$F$31,5,0)</f>
        <v>MILAGROS FERNANDEZ 10</v>
      </c>
      <c r="F393" t="str">
        <f>VLOOKUP($D393,'ESTRUCTURA P&amp;B - LP'!$A$1:$F$31,6,0)</f>
        <v>MILAGROS FERNANDEZ</v>
      </c>
      <c r="G393" t="s">
        <v>47</v>
      </c>
      <c r="H393" t="str">
        <f>VLOOKUP(Tabla3[[#This Row],[NUEVA RUTA]],Tabla1[#All],2,0)</f>
        <v>CAPITAL</v>
      </c>
      <c r="I393" t="str">
        <f>VLOOKUP($A393,Clientes!$A$1:$C$1999,3,0)</f>
        <v>12 EXEL.GAMA</v>
      </c>
      <c r="J393" s="16">
        <v>10</v>
      </c>
      <c r="K393" s="16" t="str">
        <f>VLOOKUP($J393,'ESTRUCTURA P&amp;B - LP'!$A$1:$F$40,5,0)</f>
        <v>MILAGROS FERNANDEZ 10</v>
      </c>
      <c r="L393" s="16" t="str">
        <f>IFERROR(VLOOKUP($J393,'[2]POTENCIAL X ZONA'!$B$4:$G$21,6,0),0)</f>
        <v>B</v>
      </c>
      <c r="M393" s="60" t="str">
        <f>IFERROR(VLOOKUP($A393,'Convenio Clientes'!$D:$F,3,0),"SN CNV")</f>
        <v>23</v>
      </c>
      <c r="N393" s="16" t="s">
        <v>2231</v>
      </c>
      <c r="O393" s="16">
        <v>60</v>
      </c>
      <c r="P393" t="s">
        <v>2239</v>
      </c>
      <c r="Q393" t="s">
        <v>2240</v>
      </c>
      <c r="R393" t="str">
        <f>VLOOKUP($N393,Tabla2[#All],3,0)</f>
        <v>CADENAS - SUPERMERCADOS</v>
      </c>
      <c r="S393" t="s">
        <v>2848</v>
      </c>
      <c r="T393" t="s">
        <v>2849</v>
      </c>
      <c r="U393" t="s">
        <v>1587</v>
      </c>
    </row>
    <row r="394" spans="1:21" ht="15" customHeight="1">
      <c r="A394" s="50" t="s">
        <v>655</v>
      </c>
      <c r="B394" s="19" t="s">
        <v>656</v>
      </c>
      <c r="C394" s="16">
        <v>51</v>
      </c>
      <c r="D394" s="84">
        <v>51</v>
      </c>
      <c r="E394" t="str">
        <f>VLOOKUP($D394,'ESTRUCTURA P&amp;B - LP'!$A$1:$F$31,5,0)</f>
        <v>DIANA DELGADO 51</v>
      </c>
      <c r="F394" t="str">
        <f>VLOOKUP($D394,'ESTRUCTURA P&amp;B - LP'!$A$1:$F$31,6,0)</f>
        <v>DIANA DELGADO</v>
      </c>
      <c r="G394" t="s">
        <v>281</v>
      </c>
      <c r="H394" t="str">
        <f>VLOOKUP(Tabla3[[#This Row],[NUEVA RUTA]],Tabla1[#All],2,0)</f>
        <v>ORIENTE NORTE</v>
      </c>
      <c r="I394" t="str">
        <f>VLOOKUP($A394,Clientes!$A$1:$C$1999,3,0)</f>
        <v>EXQUISIT BRILL</v>
      </c>
      <c r="J394" s="16">
        <v>0</v>
      </c>
      <c r="K394" s="16" t="str">
        <f>VLOOKUP($J394,'ESTRUCTURA P&amp;B - LP'!$A$1:$F$40,5,0)</f>
        <v>INACTIVO</v>
      </c>
      <c r="L394" s="16">
        <f>IFERROR(VLOOKUP($J394,'[2]POTENCIAL X ZONA'!$B$4:$G$21,6,0),0)</f>
        <v>0</v>
      </c>
      <c r="M394" s="16" t="str">
        <f>IFERROR(VLOOKUP($A394,'Convenio Clientes'!$D:$F,3,0),"SN CNV")</f>
        <v>01</v>
      </c>
      <c r="N394" s="16" t="s">
        <v>2227</v>
      </c>
      <c r="O394" s="16">
        <v>0</v>
      </c>
      <c r="P394" t="s">
        <v>163</v>
      </c>
      <c r="Q394" t="s">
        <v>2228</v>
      </c>
      <c r="R394" t="str">
        <f>VLOOKUP($N394,Tabla2[#All],3,0)</f>
        <v>DISTRIBUIDOR</v>
      </c>
      <c r="S394" t="s">
        <v>2850</v>
      </c>
      <c r="T394" t="s">
        <v>2851</v>
      </c>
      <c r="U394" t="s">
        <v>6721</v>
      </c>
    </row>
    <row r="395" spans="1:21" ht="15" customHeight="1">
      <c r="A395" s="50" t="s">
        <v>2093</v>
      </c>
      <c r="B395" s="19" t="s">
        <v>2094</v>
      </c>
      <c r="C395" s="16">
        <v>52</v>
      </c>
      <c r="D395" s="16">
        <v>52</v>
      </c>
      <c r="E395" t="str">
        <f>VLOOKUP($D395,'ESTRUCTURA P&amp;B - LP'!$A$1:$F$31,5,0)</f>
        <v>DIANA DELGADO 52</v>
      </c>
      <c r="F395" t="str">
        <f>VLOOKUP($D395,'ESTRUCTURA P&amp;B - LP'!$A$1:$F$31,6,0)</f>
        <v>DIANA DELGADO</v>
      </c>
      <c r="G395" t="s">
        <v>188</v>
      </c>
      <c r="H395" t="str">
        <f>VLOOKUP(Tabla3[[#This Row],[NUEVA RUTA]],Tabla1[#All],2,0)</f>
        <v>ORIENTE SUR</v>
      </c>
      <c r="I395" t="str">
        <f>VLOOKUP($A395,Clientes!$A$1:$C$1999,3,0)</f>
        <v>DISTRIB F&amp;S</v>
      </c>
      <c r="J395" s="16">
        <v>52</v>
      </c>
      <c r="K395" s="16" t="str">
        <f>VLOOKUP($J395,'ESTRUCTURA P&amp;B - LP'!$A$1:$F$40,5,0)</f>
        <v>DIANA DELGADO 52</v>
      </c>
      <c r="L395" s="16" t="str">
        <f>IFERROR(VLOOKUP($J395,'[2]POTENCIAL X ZONA'!$B$4:$G$21,6,0),0)</f>
        <v>S</v>
      </c>
      <c r="M395" s="16" t="str">
        <f>IFERROR(VLOOKUP($A395,'Convenio Clientes'!$D:$F,3,0),"SN CNV")</f>
        <v>20</v>
      </c>
      <c r="N395" s="60" t="s">
        <v>2227</v>
      </c>
      <c r="O395" s="16">
        <v>0</v>
      </c>
      <c r="P395" s="259" t="s">
        <v>2239</v>
      </c>
      <c r="Q395" t="s">
        <v>2240</v>
      </c>
      <c r="R395" t="str">
        <f>VLOOKUP($N395,Tabla2[#All],3,0)</f>
        <v>DISTRIBUIDOR</v>
      </c>
      <c r="U395" t="s">
        <v>6705</v>
      </c>
    </row>
    <row r="396" spans="1:21" ht="15" customHeight="1">
      <c r="A396" s="50" t="s">
        <v>1823</v>
      </c>
      <c r="B396" s="19" t="s">
        <v>1824</v>
      </c>
      <c r="C396" s="16">
        <v>10</v>
      </c>
      <c r="D396" s="84">
        <v>10</v>
      </c>
      <c r="E396" t="str">
        <f>VLOOKUP($D396,'ESTRUCTURA P&amp;B - LP'!$A$1:$F$31,5,0)</f>
        <v>MILAGROS FERNANDEZ 10</v>
      </c>
      <c r="F396" t="str">
        <f>VLOOKUP($D396,'ESTRUCTURA P&amp;B - LP'!$A$1:$F$31,6,0)</f>
        <v>MILAGROS FERNANDEZ</v>
      </c>
      <c r="G396" s="132" t="s">
        <v>1758</v>
      </c>
      <c r="H396" t="str">
        <f>VLOOKUP(Tabla3[[#This Row],[NUEVA RUTA]],Tabla1[#All],2,0)</f>
        <v>CAPITAL</v>
      </c>
      <c r="I396" t="str">
        <f>VLOOKUP($A396,Clientes!$A$1:$C$1999,3,0)</f>
        <v>FARM BAHIA EXPR</v>
      </c>
      <c r="J396" s="16">
        <v>10</v>
      </c>
      <c r="K396" s="16" t="str">
        <f>VLOOKUP($J396,'ESTRUCTURA P&amp;B - LP'!$A$1:$F$40,5,0)</f>
        <v>MILAGROS FERNANDEZ 10</v>
      </c>
      <c r="L396" s="16" t="str">
        <f>IFERROR(VLOOKUP($J396,'[2]POTENCIAL X ZONA'!$B$4:$G$21,6,0),0)</f>
        <v>B</v>
      </c>
      <c r="M396" s="16" t="str">
        <f>IFERROR(VLOOKUP($A396,'Convenio Clientes'!$D:$F,3,0),"SN CNV")</f>
        <v>21</v>
      </c>
      <c r="N396" s="60" t="s">
        <v>2336</v>
      </c>
      <c r="O396" s="16">
        <v>0</v>
      </c>
      <c r="P396" t="s">
        <v>163</v>
      </c>
      <c r="Q396" t="s">
        <v>2228</v>
      </c>
      <c r="R396" t="str">
        <f>VLOOKUP($N396,Tabla2[#All],3,0)</f>
        <v>FARMACIAS INDEPENDIENTES</v>
      </c>
      <c r="S396" t="s">
        <v>3487</v>
      </c>
      <c r="T396" t="s">
        <v>3488</v>
      </c>
      <c r="U396" t="s">
        <v>6700</v>
      </c>
    </row>
    <row r="397" spans="1:21" ht="15" customHeight="1">
      <c r="A397" s="50" t="s">
        <v>1534</v>
      </c>
      <c r="B397" s="19" t="s">
        <v>1535</v>
      </c>
      <c r="C397" s="16">
        <v>50</v>
      </c>
      <c r="D397" s="84">
        <v>99</v>
      </c>
      <c r="E397" t="str">
        <f>VLOOKUP($D397,'ESTRUCTURA P&amp;B - LP'!$A$1:$F$31,5,0)</f>
        <v>E-COMMERCE</v>
      </c>
      <c r="F397" t="str">
        <f>VLOOKUP($D397,'ESTRUCTURA P&amp;B - LP'!$A$1:$F$31,6,0)</f>
        <v>E-COMMERCE</v>
      </c>
      <c r="G397" t="s">
        <v>55</v>
      </c>
      <c r="H397" t="str">
        <f>VLOOKUP(Tabla3[[#This Row],[NUEVA RUTA]],Tabla1[#All],2,0)</f>
        <v>E-COMMERCE</v>
      </c>
      <c r="I397" t="str">
        <f>VLOOKUP($A397,Clientes!$A$1:$C$1999,3,0)</f>
        <v>COSMET DULCINEA</v>
      </c>
      <c r="J397" s="16">
        <v>99</v>
      </c>
      <c r="K397" s="16" t="str">
        <f>VLOOKUP($J397,'ESTRUCTURA P&amp;B - LP'!$A$1:$F$40,5,0)</f>
        <v>E-COMMERCE</v>
      </c>
      <c r="L397" s="16">
        <f>IFERROR(VLOOKUP($J397,'[2]POTENCIAL X ZONA'!$B$4:$G$21,6,0),0)</f>
        <v>0</v>
      </c>
      <c r="M397" s="16" t="str">
        <f>IFERROR(VLOOKUP($A397,'Convenio Clientes'!$D:$F,3,0),"SN CNV")</f>
        <v>50</v>
      </c>
      <c r="N397" s="16" t="s">
        <v>2350</v>
      </c>
      <c r="O397" s="16">
        <v>0</v>
      </c>
      <c r="P397" t="s">
        <v>2235</v>
      </c>
      <c r="Q397" t="s">
        <v>2236</v>
      </c>
      <c r="R397" t="str">
        <f>VLOOKUP($N397,Tabla2[#All],3,0)</f>
        <v>PERFUMERIAS INDEPENDIENTES</v>
      </c>
      <c r="S397" t="s">
        <v>2852</v>
      </c>
      <c r="T397" t="s">
        <v>2853</v>
      </c>
      <c r="U397" t="s">
        <v>1587</v>
      </c>
    </row>
    <row r="398" spans="1:21" ht="15" customHeight="1">
      <c r="A398" s="50" t="s">
        <v>1453</v>
      </c>
      <c r="B398" s="19" t="s">
        <v>1454</v>
      </c>
      <c r="C398" s="16">
        <v>52</v>
      </c>
      <c r="D398" s="84">
        <v>52</v>
      </c>
      <c r="E398" t="str">
        <f>VLOOKUP($D398,'ESTRUCTURA P&amp;B - LP'!$A$1:$F$31,5,0)</f>
        <v>DIANA DELGADO 52</v>
      </c>
      <c r="F398" t="str">
        <f>VLOOKUP($D398,'ESTRUCTURA P&amp;B - LP'!$A$1:$F$31,6,0)</f>
        <v>DIANA DELGADO</v>
      </c>
      <c r="G398" t="s">
        <v>1479</v>
      </c>
      <c r="H398" t="str">
        <f>VLOOKUP(Tabla3[[#This Row],[NUEVA RUTA]],Tabla1[#All],2,0)</f>
        <v>ORIENTE SUR</v>
      </c>
      <c r="I398" t="str">
        <f>VLOOKUP($A398,Clientes!$A$1:$C$1999,3,0)</f>
        <v>FARM DON ORIENT</v>
      </c>
      <c r="J398" s="16">
        <v>52</v>
      </c>
      <c r="K398" s="16" t="str">
        <f>VLOOKUP($J398,'ESTRUCTURA P&amp;B - LP'!$A$1:$F$40,5,0)</f>
        <v>DIANA DELGADO 52</v>
      </c>
      <c r="L398" s="16" t="str">
        <f>IFERROR(VLOOKUP($J398,'[2]POTENCIAL X ZONA'!$B$4:$G$21,6,0),0)</f>
        <v>S</v>
      </c>
      <c r="M398" s="16" t="str">
        <f>IFERROR(VLOOKUP($A398,'Convenio Clientes'!$D:$F,3,0),"SN CNV")</f>
        <v>21</v>
      </c>
      <c r="N398" s="16" t="s">
        <v>2253</v>
      </c>
      <c r="O398" s="16">
        <v>10</v>
      </c>
      <c r="P398" s="259" t="s">
        <v>2239</v>
      </c>
      <c r="Q398" t="s">
        <v>2240</v>
      </c>
      <c r="R398" t="str">
        <f>VLOOKUP($N398,Tabla2[#All],3,0)</f>
        <v>CADENAS - FARMACIAS</v>
      </c>
      <c r="S398" t="s">
        <v>2854</v>
      </c>
      <c r="T398" t="s">
        <v>2855</v>
      </c>
      <c r="U398" t="s">
        <v>537</v>
      </c>
    </row>
    <row r="399" spans="1:21" ht="15" customHeight="1">
      <c r="A399" s="98" t="s">
        <v>6659</v>
      </c>
      <c r="B399" s="99" t="s">
        <v>6660</v>
      </c>
      <c r="C399" s="100">
        <v>21</v>
      </c>
      <c r="D399" s="101">
        <v>61</v>
      </c>
      <c r="E399" s="102" t="str">
        <f>VLOOKUP($D399,'ESTRUCTURA P&amp;B - LP'!$A$1:$F$31,5,0)</f>
        <v>JOSEPH PADILLA 61</v>
      </c>
      <c r="F399" s="102" t="str">
        <f>VLOOKUP($D399,'ESTRUCTURA P&amp;B - LP'!$A$1:$F$31,6,0)</f>
        <v>ANDREINA RANGEL</v>
      </c>
      <c r="G399" t="s">
        <v>44</v>
      </c>
      <c r="H399" t="s">
        <v>138</v>
      </c>
      <c r="I399" t="str">
        <f>VLOOKUP($A399,Clientes!$A$1:$C$1999,3,0)</f>
        <v>DROBIENCA</v>
      </c>
      <c r="J399" s="16">
        <v>61</v>
      </c>
      <c r="K399" s="100" t="str">
        <f>VLOOKUP($J399,'ESTRUCTURA P&amp;B - LP'!$A$1:$F$40,5,0)</f>
        <v>JOSEPH PADILLA 61</v>
      </c>
      <c r="L399" s="16" t="str">
        <f>IFERROR(VLOOKUP($J399,'[2]POTENCIAL X ZONA'!$B$4:$G$21,6,0),0)</f>
        <v>P</v>
      </c>
      <c r="M399" s="16" t="str">
        <f>IFERROR(VLOOKUP($A399,'Convenio Clientes'!$D:$F,3,0),"SN CNV")</f>
        <v>26</v>
      </c>
      <c r="N399" s="60" t="s">
        <v>2327</v>
      </c>
      <c r="O399" s="16">
        <v>21</v>
      </c>
      <c r="P399" t="s">
        <v>2239</v>
      </c>
      <c r="Q399" t="s">
        <v>2240</v>
      </c>
      <c r="R399" t="str">
        <f>VLOOKUP($N399,Tabla2[#All],3,0)</f>
        <v>DROGUERIAS</v>
      </c>
      <c r="U399" t="s">
        <v>44</v>
      </c>
    </row>
    <row r="400" spans="1:21" ht="15" customHeight="1">
      <c r="A400" s="50" t="s">
        <v>661</v>
      </c>
      <c r="B400" s="19" t="s">
        <v>662</v>
      </c>
      <c r="C400" s="16">
        <v>11</v>
      </c>
      <c r="D400" s="84">
        <v>51</v>
      </c>
      <c r="E400" t="str">
        <f>VLOOKUP($D400,'ESTRUCTURA P&amp;B - LP'!$A$1:$F$31,5,0)</f>
        <v>DIANA DELGADO 51</v>
      </c>
      <c r="F400" t="str">
        <f>VLOOKUP($D400,'ESTRUCTURA P&amp;B - LP'!$A$1:$F$31,6,0)</f>
        <v>DIANA DELGADO</v>
      </c>
      <c r="G400" t="s">
        <v>281</v>
      </c>
      <c r="H400" t="str">
        <f>VLOOKUP(Tabla3[[#This Row],[NUEVA RUTA]],Tabla1[#All],2,0)</f>
        <v>ORIENTE NORTE</v>
      </c>
      <c r="I400" t="str">
        <f>VLOOKUP($A400,Clientes!$A$1:$C$1999,3,0)</f>
        <v>65 LOCATEL</v>
      </c>
      <c r="J400" s="16">
        <v>11</v>
      </c>
      <c r="K400" s="16" t="str">
        <f>VLOOKUP($J400,'ESTRUCTURA P&amp;B - LP'!$A$1:$F$40,5,0)</f>
        <v>DUBRASKA PÉREZ 11</v>
      </c>
      <c r="L400" s="16" t="str">
        <f>IFERROR(VLOOKUP($J400,'[2]POTENCIAL X ZONA'!$B$4:$G$21,6,0),0)</f>
        <v>B</v>
      </c>
      <c r="M400" s="16" t="str">
        <f>IFERROR(VLOOKUP($A400,'Convenio Clientes'!$D:$F,3,0),"SN CNV")</f>
        <v>01</v>
      </c>
      <c r="N400" s="16" t="s">
        <v>2253</v>
      </c>
      <c r="O400" s="16">
        <v>15</v>
      </c>
      <c r="P400" t="s">
        <v>163</v>
      </c>
      <c r="Q400" t="s">
        <v>2228</v>
      </c>
      <c r="R400" t="str">
        <f>VLOOKUP($N400,Tabla2[#All],3,0)</f>
        <v>CADENAS - FARMACIAS</v>
      </c>
      <c r="S400" t="s">
        <v>2856</v>
      </c>
      <c r="T400" t="s">
        <v>2857</v>
      </c>
      <c r="U400" t="s">
        <v>6749</v>
      </c>
    </row>
    <row r="401" spans="1:22" ht="15" customHeight="1">
      <c r="A401" s="50" t="s">
        <v>663</v>
      </c>
      <c r="B401" s="19" t="s">
        <v>664</v>
      </c>
      <c r="C401" s="16">
        <v>54</v>
      </c>
      <c r="D401" s="84">
        <v>59</v>
      </c>
      <c r="E401" t="str">
        <f>VLOOKUP($D401,'ESTRUCTURA P&amp;B - LP'!$A$1:$F$31,5,0)</f>
        <v>ELVIS RONDON</v>
      </c>
      <c r="F401" t="str">
        <f>VLOOKUP($D401,'ESTRUCTURA P&amp;B - LP'!$A$1:$F$31,6,0)</f>
        <v>MILAGROS FERNANDEZ</v>
      </c>
      <c r="G401" t="s">
        <v>55</v>
      </c>
      <c r="H401" t="str">
        <f>VLOOKUP(Tabla3[[#This Row],[NUEVA RUTA]],Tabla1[#All],2,0)</f>
        <v>CAPITAL</v>
      </c>
      <c r="I401" t="str">
        <f>VLOOKUP($A401,Clientes!$A$1:$C$1999,3,0)</f>
        <v>65 LOCATEL</v>
      </c>
      <c r="J401" s="16">
        <f>+D401</f>
        <v>59</v>
      </c>
      <c r="K401" s="16" t="str">
        <f>VLOOKUP($J401,'ESTRUCTURA P&amp;B - LP'!$A$1:$F$40,5,0)</f>
        <v>ELVIS RONDON</v>
      </c>
      <c r="L401" s="16">
        <f>IFERROR(VLOOKUP($J401,'[2]POTENCIAL X ZONA'!$B$4:$G$21,6,0),0)</f>
        <v>0</v>
      </c>
      <c r="M401" s="16" t="str">
        <f>IFERROR(VLOOKUP($A401,'Convenio Clientes'!$D:$F,3,0),"SN CNV")</f>
        <v>21</v>
      </c>
      <c r="N401" s="16" t="s">
        <v>2253</v>
      </c>
      <c r="O401" s="16">
        <v>15</v>
      </c>
      <c r="P401" t="s">
        <v>163</v>
      </c>
      <c r="Q401" t="s">
        <v>2228</v>
      </c>
      <c r="R401" t="str">
        <f>VLOOKUP($N401,Tabla2[#All],3,0)</f>
        <v>CADENAS - FARMACIAS</v>
      </c>
      <c r="S401" t="s">
        <v>2858</v>
      </c>
      <c r="T401" t="s">
        <v>2859</v>
      </c>
      <c r="U401" t="s">
        <v>1587</v>
      </c>
      <c r="V401" t="s">
        <v>6880</v>
      </c>
    </row>
    <row r="402" spans="1:22" ht="15" customHeight="1">
      <c r="A402" s="50" t="s">
        <v>665</v>
      </c>
      <c r="B402" s="19" t="s">
        <v>666</v>
      </c>
      <c r="C402" s="16">
        <v>21</v>
      </c>
      <c r="D402" s="84">
        <v>21</v>
      </c>
      <c r="E402" t="str">
        <f>VLOOKUP($D402,'ESTRUCTURA P&amp;B - LP'!$A$1:$F$31,5,0)</f>
        <v>ANDREINA RANGEL 21</v>
      </c>
      <c r="F402" t="str">
        <f>VLOOKUP($D402,'ESTRUCTURA P&amp;B - LP'!$A$1:$F$31,6,0)</f>
        <v>ANDREINA RANGEL</v>
      </c>
      <c r="G402" t="s">
        <v>31</v>
      </c>
      <c r="H402" t="str">
        <f>VLOOKUP(Tabla3[[#This Row],[NUEVA RUTA]],Tabla1[#All],2,0)</f>
        <v>OCCIDENTE</v>
      </c>
      <c r="I402" t="str">
        <f>VLOOKUP($A402,Clientes!$A$1:$C$1999,3,0)</f>
        <v>FARM AV UNIVERS</v>
      </c>
      <c r="J402" s="16">
        <v>62</v>
      </c>
      <c r="K402" s="16" t="str">
        <f>VLOOKUP($J402,'ESTRUCTURA P&amp;B - LP'!$A$1:$F$40,5,0)</f>
        <v>ANDREINA RANGEL 62</v>
      </c>
      <c r="L402" s="16" t="str">
        <f>IFERROR(VLOOKUP($J402,'[2]POTENCIAL X ZONA'!$B$4:$G$21,6,0),0)</f>
        <v>S</v>
      </c>
      <c r="M402" s="16" t="str">
        <f>IFERROR(VLOOKUP($A402,'Convenio Clientes'!$D:$F,3,0),"SN CNV")</f>
        <v>21</v>
      </c>
      <c r="N402" s="16" t="s">
        <v>2253</v>
      </c>
      <c r="O402" s="16">
        <v>7</v>
      </c>
      <c r="P402" t="s">
        <v>163</v>
      </c>
      <c r="Q402" t="s">
        <v>2228</v>
      </c>
      <c r="R402" t="str">
        <f>VLOOKUP($N402,Tabla2[#All],3,0)</f>
        <v>CADENAS - FARMACIAS</v>
      </c>
      <c r="S402" t="s">
        <v>2860</v>
      </c>
      <c r="T402" t="s">
        <v>2861</v>
      </c>
      <c r="U402" t="s">
        <v>131</v>
      </c>
    </row>
    <row r="403" spans="1:22" ht="15" customHeight="1">
      <c r="A403" s="50" t="s">
        <v>667</v>
      </c>
      <c r="B403" s="19" t="s">
        <v>668</v>
      </c>
      <c r="C403" s="16">
        <v>56</v>
      </c>
      <c r="D403" s="84">
        <v>56</v>
      </c>
      <c r="E403" t="str">
        <f>VLOOKUP($D403,'ESTRUCTURA P&amp;B - LP'!$A$1:$F$31,5,0)</f>
        <v>JONATHAN FERNÁNDEZ</v>
      </c>
      <c r="F403" t="str">
        <f>VLOOKUP($D403,'ESTRUCTURA P&amp;B - LP'!$A$1:$F$31,6,0)</f>
        <v>MILAGROS FERNANDEZ</v>
      </c>
      <c r="G403" t="s">
        <v>55</v>
      </c>
      <c r="H403" t="str">
        <f>VLOOKUP(Tabla3[[#This Row],[NUEVA RUTA]],Tabla1[#All],2,0)</f>
        <v>CAPITAL</v>
      </c>
      <c r="I403" t="str">
        <f>VLOOKUP($A403,Clientes!$A$1:$C$1999,3,0)</f>
        <v>65 LOCATEL</v>
      </c>
      <c r="J403" s="16">
        <v>56</v>
      </c>
      <c r="K403" s="16" t="str">
        <f>VLOOKUP($J403,'ESTRUCTURA P&amp;B - LP'!$A$1:$F$40,5,0)</f>
        <v>JONATHAN FERNÁNDEZ</v>
      </c>
      <c r="L403" s="16">
        <f>IFERROR(VLOOKUP($J403,'[2]POTENCIAL X ZONA'!$B$4:$G$21,6,0),0)</f>
        <v>0</v>
      </c>
      <c r="M403" s="16" t="str">
        <f>IFERROR(VLOOKUP($A403,'Convenio Clientes'!$D:$F,3,0),"SN CNV")</f>
        <v>01</v>
      </c>
      <c r="N403" s="16" t="s">
        <v>2253</v>
      </c>
      <c r="O403" s="16">
        <v>15</v>
      </c>
      <c r="P403" s="106" t="s">
        <v>163</v>
      </c>
      <c r="Q403" t="s">
        <v>2228</v>
      </c>
      <c r="R403" t="str">
        <f>VLOOKUP($N403,Tabla2[#All],3,0)</f>
        <v>CADENAS - FARMACIAS</v>
      </c>
      <c r="S403" t="s">
        <v>2862</v>
      </c>
      <c r="T403" t="s">
        <v>2863</v>
      </c>
      <c r="U403" t="s">
        <v>1587</v>
      </c>
    </row>
    <row r="404" spans="1:22" ht="15" customHeight="1">
      <c r="A404" s="50" t="s">
        <v>669</v>
      </c>
      <c r="B404" s="19" t="s">
        <v>670</v>
      </c>
      <c r="C404" s="16">
        <v>52</v>
      </c>
      <c r="D404" s="84">
        <v>52</v>
      </c>
      <c r="E404" t="str">
        <f>VLOOKUP($D404,'ESTRUCTURA P&amp;B - LP'!$A$1:$F$31,5,0)</f>
        <v>DIANA DELGADO 52</v>
      </c>
      <c r="F404" t="str">
        <f>VLOOKUP($D404,'ESTRUCTURA P&amp;B - LP'!$A$1:$F$31,6,0)</f>
        <v>DIANA DELGADO</v>
      </c>
      <c r="G404" t="s">
        <v>188</v>
      </c>
      <c r="H404" t="str">
        <f>VLOOKUP(Tabla3[[#This Row],[NUEVA RUTA]],Tabla1[#All],2,0)</f>
        <v>ORIENTE SUR</v>
      </c>
      <c r="I404" t="str">
        <f>VLOOKUP($A404,Clientes!$A$1:$C$1999,3,0)</f>
        <v>FARM CARUPANO</v>
      </c>
      <c r="J404" s="16">
        <v>52</v>
      </c>
      <c r="K404" s="16" t="str">
        <f>VLOOKUP($J404,'ESTRUCTURA P&amp;B - LP'!$A$1:$F$40,5,0)</f>
        <v>DIANA DELGADO 52</v>
      </c>
      <c r="L404" s="16" t="str">
        <f>IFERROR(VLOOKUP($J404,'[2]POTENCIAL X ZONA'!$B$4:$G$21,6,0),0)</f>
        <v>S</v>
      </c>
      <c r="M404" s="60" t="str">
        <f>IFERROR(VLOOKUP($A404,'Convenio Clientes'!$D:$F,3,0),"SN CNV")</f>
        <v>21</v>
      </c>
      <c r="N404" s="16" t="s">
        <v>2336</v>
      </c>
      <c r="O404" s="16">
        <v>10</v>
      </c>
      <c r="P404" s="259" t="s">
        <v>2239</v>
      </c>
      <c r="Q404" t="s">
        <v>2240</v>
      </c>
      <c r="R404" t="str">
        <f>VLOOKUP($N404,Tabla2[#All],3,0)</f>
        <v>FARMACIAS INDEPENDIENTES</v>
      </c>
      <c r="S404" t="s">
        <v>2864</v>
      </c>
      <c r="T404" t="s">
        <v>2865</v>
      </c>
      <c r="U404" t="s">
        <v>6711</v>
      </c>
    </row>
    <row r="405" spans="1:22" ht="15" customHeight="1">
      <c r="A405" s="50" t="s">
        <v>1375</v>
      </c>
      <c r="B405" s="19" t="s">
        <v>1376</v>
      </c>
      <c r="C405" s="16">
        <v>60</v>
      </c>
      <c r="D405" s="84">
        <v>60</v>
      </c>
      <c r="E405" t="str">
        <f>VLOOKUP($D405,'ESTRUCTURA P&amp;B - LP'!$A$1:$F$31,5,0)</f>
        <v>JOSEPH PADILLA</v>
      </c>
      <c r="F405" t="str">
        <f>VLOOKUP($D405,'ESTRUCTURA P&amp;B - LP'!$A$1:$F$31,6,0)</f>
        <v>ANDREINA RANGEL</v>
      </c>
      <c r="G405" t="s">
        <v>70</v>
      </c>
      <c r="H405" t="str">
        <f>VLOOKUP(Tabla3[[#This Row],[NUEVA RUTA]],Tabla1[#All],2,0)</f>
        <v>OCCIDENTE</v>
      </c>
      <c r="I405" t="str">
        <f>VLOOKUP($A405,Clientes!$A$1:$C$1999,3,0)</f>
        <v>FARM CMS</v>
      </c>
      <c r="J405" s="16">
        <v>0</v>
      </c>
      <c r="K405" s="16" t="str">
        <f>VLOOKUP($J405,'ESTRUCTURA P&amp;B - LP'!$A$1:$F$40,5,0)</f>
        <v>INACTIVO</v>
      </c>
      <c r="L405" s="16">
        <f>IFERROR(VLOOKUP($J405,'[2]POTENCIAL X ZONA'!$B$4:$G$21,6,0),0)</f>
        <v>0</v>
      </c>
      <c r="M405" s="16" t="str">
        <f>IFERROR(VLOOKUP($A405,'Convenio Clientes'!$D:$F,3,0),"SN CNV")</f>
        <v>01</v>
      </c>
      <c r="N405" s="16" t="s">
        <v>2336</v>
      </c>
      <c r="O405" s="16">
        <v>7</v>
      </c>
      <c r="P405" t="s">
        <v>163</v>
      </c>
      <c r="Q405" t="s">
        <v>2228</v>
      </c>
      <c r="R405" t="str">
        <f>VLOOKUP($N405,Tabla2[#All],3,0)</f>
        <v>FARMACIAS INDEPENDIENTES</v>
      </c>
      <c r="S405" t="s">
        <v>2866</v>
      </c>
      <c r="T405" t="s">
        <v>2867</v>
      </c>
      <c r="U405" t="s">
        <v>137</v>
      </c>
    </row>
    <row r="406" spans="1:22" ht="15" customHeight="1">
      <c r="A406" s="50" t="s">
        <v>671</v>
      </c>
      <c r="B406" s="19" t="s">
        <v>672</v>
      </c>
      <c r="C406" s="16">
        <v>21</v>
      </c>
      <c r="D406" s="84">
        <v>21</v>
      </c>
      <c r="E406" t="str">
        <f>VLOOKUP($D406,'ESTRUCTURA P&amp;B - LP'!$A$1:$F$31,5,0)</f>
        <v>ANDREINA RANGEL 21</v>
      </c>
      <c r="F406" t="str">
        <f>VLOOKUP($D406,'ESTRUCTURA P&amp;B - LP'!$A$1:$F$31,6,0)</f>
        <v>ANDREINA RANGEL</v>
      </c>
      <c r="G406" t="s">
        <v>31</v>
      </c>
      <c r="H406" t="str">
        <f>VLOOKUP(Tabla3[[#This Row],[NUEVA RUTA]],Tabla1[#All],2,0)</f>
        <v>OCCIDENTE</v>
      </c>
      <c r="I406" t="str">
        <f>VLOOKUP($A406,Clientes!$A$1:$C$1999,3,0)</f>
        <v>65 LOCATEL</v>
      </c>
      <c r="J406" s="16">
        <v>21</v>
      </c>
      <c r="K406" s="16" t="str">
        <f>VLOOKUP($J406,'ESTRUCTURA P&amp;B - LP'!$A$1:$F$40,5,0)</f>
        <v>ANDREINA RANGEL 21</v>
      </c>
      <c r="L406" s="16" t="str">
        <f>IFERROR(VLOOKUP($J406,'[2]POTENCIAL X ZONA'!$B$4:$G$21,6,0),0)</f>
        <v>S</v>
      </c>
      <c r="M406" s="16" t="str">
        <f>IFERROR(VLOOKUP($A406,'Convenio Clientes'!$D:$F,3,0),"SN CNV")</f>
        <v>01</v>
      </c>
      <c r="N406" s="16" t="s">
        <v>2253</v>
      </c>
      <c r="O406" s="16">
        <v>15</v>
      </c>
      <c r="P406" t="s">
        <v>163</v>
      </c>
      <c r="Q406" t="s">
        <v>2228</v>
      </c>
      <c r="R406" t="str">
        <f>VLOOKUP($N406,Tabla2[#All],3,0)</f>
        <v>CADENAS - FARMACIAS</v>
      </c>
      <c r="S406" t="s">
        <v>2868</v>
      </c>
      <c r="T406" t="s">
        <v>2869</v>
      </c>
      <c r="U406" t="s">
        <v>495</v>
      </c>
    </row>
    <row r="407" spans="1:22" ht="15" customHeight="1">
      <c r="A407" s="50" t="s">
        <v>673</v>
      </c>
      <c r="B407" s="19" t="s">
        <v>674</v>
      </c>
      <c r="C407" s="16">
        <v>21</v>
      </c>
      <c r="D407" s="84">
        <v>21</v>
      </c>
      <c r="E407" t="str">
        <f>VLOOKUP($D407,'ESTRUCTURA P&amp;B - LP'!$A$1:$F$31,5,0)</f>
        <v>ANDREINA RANGEL 21</v>
      </c>
      <c r="F407" t="str">
        <f>VLOOKUP($D407,'ESTRUCTURA P&amp;B - LP'!$A$1:$F$31,6,0)</f>
        <v>ANDREINA RANGEL</v>
      </c>
      <c r="G407" t="s">
        <v>31</v>
      </c>
      <c r="H407" t="str">
        <f>VLOOKUP(Tabla3[[#This Row],[NUEVA RUTA]],Tabla1[#All],2,0)</f>
        <v>OCCIDENTE</v>
      </c>
      <c r="I407" t="str">
        <f>VLOOKUP($A407,Clientes!$A$1:$C$1999,3,0)</f>
        <v>65 LOCATEL</v>
      </c>
      <c r="J407" s="16">
        <v>21</v>
      </c>
      <c r="K407" s="16" t="str">
        <f>VLOOKUP($J407,'ESTRUCTURA P&amp;B - LP'!$A$1:$F$40,5,0)</f>
        <v>ANDREINA RANGEL 21</v>
      </c>
      <c r="L407" s="16" t="str">
        <f>IFERROR(VLOOKUP($J407,'[2]POTENCIAL X ZONA'!$B$4:$G$21,6,0),0)</f>
        <v>S</v>
      </c>
      <c r="M407" s="16" t="str">
        <f>IFERROR(VLOOKUP($A407,'Convenio Clientes'!$D:$F,3,0),"SN CNV")</f>
        <v>01</v>
      </c>
      <c r="N407" s="16" t="s">
        <v>2253</v>
      </c>
      <c r="O407" s="16">
        <v>15</v>
      </c>
      <c r="P407" t="s">
        <v>163</v>
      </c>
      <c r="Q407" t="s">
        <v>2228</v>
      </c>
      <c r="R407" t="str">
        <f>VLOOKUP($N407,Tabla2[#All],3,0)</f>
        <v>CADENAS - FARMACIAS</v>
      </c>
      <c r="S407" t="s">
        <v>2870</v>
      </c>
      <c r="T407" t="s">
        <v>2871</v>
      </c>
      <c r="U407" t="s">
        <v>131</v>
      </c>
    </row>
    <row r="408" spans="1:22" ht="15" customHeight="1">
      <c r="A408" s="50" t="s">
        <v>675</v>
      </c>
      <c r="B408" s="19" t="s">
        <v>676</v>
      </c>
      <c r="C408" s="16">
        <v>11</v>
      </c>
      <c r="D408" s="84">
        <v>51</v>
      </c>
      <c r="E408" t="str">
        <f>VLOOKUP($D408,'ESTRUCTURA P&amp;B - LP'!$A$1:$F$31,5,0)</f>
        <v>DIANA DELGADO 51</v>
      </c>
      <c r="F408" t="str">
        <f>VLOOKUP($D408,'ESTRUCTURA P&amp;B - LP'!$A$1:$F$31,6,0)</f>
        <v>DIANA DELGADO</v>
      </c>
      <c r="G408" t="s">
        <v>281</v>
      </c>
      <c r="H408" t="str">
        <f>VLOOKUP(Tabla3[[#This Row],[NUEVA RUTA]],Tabla1[#All],2,0)</f>
        <v>ORIENTE NORTE</v>
      </c>
      <c r="I408" t="str">
        <f>VLOOKUP($A408,Clientes!$A$1:$C$1999,3,0)</f>
        <v>65 LOCATEL</v>
      </c>
      <c r="J408" s="16">
        <v>11</v>
      </c>
      <c r="K408" s="16" t="str">
        <f>VLOOKUP($J408,'ESTRUCTURA P&amp;B - LP'!$A$1:$F$40,5,0)</f>
        <v>DUBRASKA PÉREZ 11</v>
      </c>
      <c r="L408" s="16" t="str">
        <f>IFERROR(VLOOKUP($J408,'[2]POTENCIAL X ZONA'!$B$4:$G$21,6,0),0)</f>
        <v>B</v>
      </c>
      <c r="M408" s="16" t="str">
        <f>IFERROR(VLOOKUP($A408,'Convenio Clientes'!$D:$F,3,0),"SN CNV")</f>
        <v>01</v>
      </c>
      <c r="N408" s="16" t="s">
        <v>2253</v>
      </c>
      <c r="O408" s="16">
        <v>15</v>
      </c>
      <c r="P408" t="s">
        <v>163</v>
      </c>
      <c r="Q408" t="s">
        <v>2228</v>
      </c>
      <c r="R408" t="str">
        <f>VLOOKUP($N408,Tabla2[#All],3,0)</f>
        <v>CADENAS - FARMACIAS</v>
      </c>
      <c r="S408" t="s">
        <v>2872</v>
      </c>
      <c r="T408" t="s">
        <v>2873</v>
      </c>
      <c r="U408" t="s">
        <v>6707</v>
      </c>
    </row>
    <row r="409" spans="1:22" ht="15" customHeight="1">
      <c r="A409" s="50" t="s">
        <v>677</v>
      </c>
      <c r="B409" s="19" t="s">
        <v>678</v>
      </c>
      <c r="C409" s="16">
        <v>55</v>
      </c>
      <c r="D409" s="84">
        <v>55</v>
      </c>
      <c r="E409" t="str">
        <f>VLOOKUP($D409,'ESTRUCTURA P&amp;B - LP'!$A$1:$F$31,5,0)</f>
        <v>WILLIAN FERMIN</v>
      </c>
      <c r="F409" t="str">
        <f>VLOOKUP($D409,'ESTRUCTURA P&amp;B - LP'!$A$1:$F$31,6,0)</f>
        <v>MILAGROS FERNANDEZ</v>
      </c>
      <c r="G409" t="s">
        <v>47</v>
      </c>
      <c r="H409" t="str">
        <f>VLOOKUP(Tabla3[[#This Row],[NUEVA RUTA]],Tabla1[#All],2,0)</f>
        <v>CAPITAL</v>
      </c>
      <c r="I409" t="str">
        <f>VLOOKUP($A409,Clientes!$A$1:$C$1999,3,0)</f>
        <v>65 LOCATEL</v>
      </c>
      <c r="J409" s="16">
        <v>56</v>
      </c>
      <c r="K409" s="16" t="str">
        <f>VLOOKUP($J409,'ESTRUCTURA P&amp;B - LP'!$A$1:$F$40,5,0)</f>
        <v>JONATHAN FERNÁNDEZ</v>
      </c>
      <c r="L409" s="16">
        <f>IFERROR(VLOOKUP($J409,'[2]POTENCIAL X ZONA'!$B$4:$G$21,6,0),0)</f>
        <v>0</v>
      </c>
      <c r="M409" s="16">
        <f>IFERROR(VLOOKUP($A409,'Convenio Clientes'!$D:$F,3,0),"SN CNV")</f>
        <v>21</v>
      </c>
      <c r="N409" s="16" t="s">
        <v>2253</v>
      </c>
      <c r="O409" s="16">
        <v>15</v>
      </c>
      <c r="P409" t="s">
        <v>2239</v>
      </c>
      <c r="Q409" t="s">
        <v>2240</v>
      </c>
      <c r="R409" t="str">
        <f>VLOOKUP($N409,Tabla2[#All],3,0)</f>
        <v>CADENAS - FARMACIAS</v>
      </c>
      <c r="S409" t="s">
        <v>2874</v>
      </c>
      <c r="T409" t="s">
        <v>2875</v>
      </c>
      <c r="U409" t="s">
        <v>1587</v>
      </c>
    </row>
    <row r="410" spans="1:22" ht="15" customHeight="1">
      <c r="A410" s="50" t="s">
        <v>1583</v>
      </c>
      <c r="B410" s="19" t="s">
        <v>1584</v>
      </c>
      <c r="C410" s="16">
        <v>23</v>
      </c>
      <c r="D410" s="84">
        <v>23</v>
      </c>
      <c r="E410" t="str">
        <f>VLOOKUP($D410,'ESTRUCTURA P&amp;B - LP'!$A$1:$F$31,5,0)</f>
        <v>MARTHA VILORIA</v>
      </c>
      <c r="F410" t="str">
        <f>VLOOKUP($D410,'ESTRUCTURA P&amp;B - LP'!$A$1:$F$31,6,0)</f>
        <v>DUBRASKA PÉREZ</v>
      </c>
      <c r="G410" t="s">
        <v>1578</v>
      </c>
      <c r="H410" t="str">
        <f>VLOOKUP(Tabla3[[#This Row],[NUEVA RUTA]],Tabla1[#All],2,0)</f>
        <v>CENTRO-OCCIDENTE</v>
      </c>
      <c r="I410" t="str">
        <f>VLOOKUP($A410,Clientes!$A$1:$C$1999,3,0)</f>
        <v>FARM ASISTENCIA</v>
      </c>
      <c r="J410" s="16">
        <v>0</v>
      </c>
      <c r="K410" s="16" t="str">
        <f>VLOOKUP($J410,'ESTRUCTURA P&amp;B - LP'!$A$1:$F$40,5,0)</f>
        <v>INACTIVO</v>
      </c>
      <c r="L410" s="16">
        <f>IFERROR(VLOOKUP($J410,'[2]POTENCIAL X ZONA'!$B$4:$G$21,6,0),0)</f>
        <v>0</v>
      </c>
      <c r="M410" s="16" t="str">
        <f>IFERROR(VLOOKUP($A410,'Convenio Clientes'!$D:$F,3,0),"SN CNV")</f>
        <v>SN CNV</v>
      </c>
      <c r="N410" s="60" t="s">
        <v>2253</v>
      </c>
      <c r="O410" s="16">
        <v>0</v>
      </c>
      <c r="P410" t="s">
        <v>163</v>
      </c>
      <c r="Q410" t="s">
        <v>2228</v>
      </c>
      <c r="R410" t="str">
        <f>VLOOKUP($N410,Tabla2[#All],3,0)</f>
        <v>CADENAS - FARMACIAS</v>
      </c>
      <c r="S410" t="s">
        <v>2876</v>
      </c>
      <c r="T410" t="s">
        <v>2877</v>
      </c>
      <c r="U410" t="s">
        <v>1114</v>
      </c>
    </row>
    <row r="411" spans="1:22" ht="15" customHeight="1">
      <c r="A411" s="50" t="s">
        <v>679</v>
      </c>
      <c r="B411" s="19" t="s">
        <v>680</v>
      </c>
      <c r="C411" s="16">
        <v>21</v>
      </c>
      <c r="D411" s="84">
        <v>21</v>
      </c>
      <c r="E411" t="str">
        <f>VLOOKUP($D411,'ESTRUCTURA P&amp;B - LP'!$A$1:$F$31,5,0)</f>
        <v>ANDREINA RANGEL 21</v>
      </c>
      <c r="F411" t="str">
        <f>VLOOKUP($D411,'ESTRUCTURA P&amp;B - LP'!$A$1:$F$31,6,0)</f>
        <v>ANDREINA RANGEL</v>
      </c>
      <c r="G411" t="s">
        <v>31</v>
      </c>
      <c r="H411" t="str">
        <f>VLOOKUP(Tabla3[[#This Row],[NUEVA RUTA]],Tabla1[#All],2,0)</f>
        <v>OCCIDENTE</v>
      </c>
      <c r="I411" t="str">
        <f>VLOOKUP($A411,Clientes!$A$1:$C$1999,3,0)</f>
        <v>FARMA SERV MBO</v>
      </c>
      <c r="J411" s="16">
        <v>62</v>
      </c>
      <c r="K411" s="16" t="str">
        <f>VLOOKUP($J411,'ESTRUCTURA P&amp;B - LP'!$A$1:$F$40,5,0)</f>
        <v>ANDREINA RANGEL 62</v>
      </c>
      <c r="L411" s="16" t="str">
        <f>IFERROR(VLOOKUP($J411,'[2]POTENCIAL X ZONA'!$B$4:$G$21,6,0),0)</f>
        <v>S</v>
      </c>
      <c r="M411" s="16" t="str">
        <f>IFERROR(VLOOKUP($A411,'Convenio Clientes'!$D:$F,3,0),"SN CNV")</f>
        <v>01</v>
      </c>
      <c r="N411" s="16" t="s">
        <v>2336</v>
      </c>
      <c r="O411" s="16">
        <v>15</v>
      </c>
      <c r="P411" t="s">
        <v>163</v>
      </c>
      <c r="Q411" t="s">
        <v>2228</v>
      </c>
      <c r="R411" t="str">
        <f>VLOOKUP($N411,Tabla2[#All],3,0)</f>
        <v>FARMACIAS INDEPENDIENTES</v>
      </c>
      <c r="S411" t="s">
        <v>2878</v>
      </c>
      <c r="T411" t="s">
        <v>2879</v>
      </c>
      <c r="U411" t="s">
        <v>131</v>
      </c>
    </row>
    <row r="412" spans="1:22" ht="15" customHeight="1">
      <c r="A412" s="50" t="s">
        <v>681</v>
      </c>
      <c r="B412" s="19" t="s">
        <v>682</v>
      </c>
      <c r="C412" s="16">
        <v>21</v>
      </c>
      <c r="D412" s="84">
        <v>21</v>
      </c>
      <c r="E412" t="str">
        <f>VLOOKUP($D412,'ESTRUCTURA P&amp;B - LP'!$A$1:$F$31,5,0)</f>
        <v>ANDREINA RANGEL 21</v>
      </c>
      <c r="F412" t="str">
        <f>VLOOKUP($D412,'ESTRUCTURA P&amp;B - LP'!$A$1:$F$31,6,0)</f>
        <v>ANDREINA RANGEL</v>
      </c>
      <c r="G412" t="s">
        <v>31</v>
      </c>
      <c r="H412" t="str">
        <f>VLOOKUP(Tabla3[[#This Row],[NUEVA RUTA]],Tabla1[#All],2,0)</f>
        <v>OCCIDENTE</v>
      </c>
      <c r="I412" t="str">
        <f>VLOOKUP($A412,Clientes!$A$1:$C$1999,3,0)</f>
        <v>FARMAESTRELLA</v>
      </c>
      <c r="J412" s="16">
        <v>62</v>
      </c>
      <c r="K412" s="16" t="str">
        <f>VLOOKUP($J412,'ESTRUCTURA P&amp;B - LP'!$A$1:$F$40,5,0)</f>
        <v>ANDREINA RANGEL 62</v>
      </c>
      <c r="L412" s="16" t="str">
        <f>IFERROR(VLOOKUP($J412,'[2]POTENCIAL X ZONA'!$B$4:$G$21,6,0),0)</f>
        <v>S</v>
      </c>
      <c r="M412" s="16" t="str">
        <f>IFERROR(VLOOKUP($A412,'Convenio Clientes'!$D:$F,3,0),"SN CNV")</f>
        <v>01</v>
      </c>
      <c r="N412" s="16" t="s">
        <v>2336</v>
      </c>
      <c r="O412" s="16">
        <v>7</v>
      </c>
      <c r="P412" t="s">
        <v>163</v>
      </c>
      <c r="Q412" t="s">
        <v>2228</v>
      </c>
      <c r="R412" t="str">
        <f>VLOOKUP($N412,Tabla2[#All],3,0)</f>
        <v>FARMACIAS INDEPENDIENTES</v>
      </c>
      <c r="S412" t="s">
        <v>2880</v>
      </c>
      <c r="T412" t="s">
        <v>2881</v>
      </c>
      <c r="U412" t="s">
        <v>495</v>
      </c>
    </row>
    <row r="413" spans="1:22" ht="15" customHeight="1">
      <c r="A413" s="50" t="s">
        <v>683</v>
      </c>
      <c r="B413" s="19" t="s">
        <v>684</v>
      </c>
      <c r="C413" s="16">
        <v>21</v>
      </c>
      <c r="D413" s="84">
        <v>21</v>
      </c>
      <c r="E413" t="str">
        <f>VLOOKUP($D413,'ESTRUCTURA P&amp;B - LP'!$A$1:$F$31,5,0)</f>
        <v>ANDREINA RANGEL 21</v>
      </c>
      <c r="F413" t="str">
        <f>VLOOKUP($D413,'ESTRUCTURA P&amp;B - LP'!$A$1:$F$31,6,0)</f>
        <v>ANDREINA RANGEL</v>
      </c>
      <c r="G413" t="s">
        <v>31</v>
      </c>
      <c r="H413" t="str">
        <f>VLOOKUP(Tabla3[[#This Row],[NUEVA RUTA]],Tabla1[#All],2,0)</f>
        <v>OCCIDENTE</v>
      </c>
      <c r="I413" t="str">
        <f>VLOOKUP($A413,Clientes!$A$1:$C$1999,3,0)</f>
        <v>FARMAEXPRESS 24</v>
      </c>
      <c r="J413" s="16">
        <v>62</v>
      </c>
      <c r="K413" s="16" t="str">
        <f>VLOOKUP($J413,'ESTRUCTURA P&amp;B - LP'!$A$1:$F$40,5,0)</f>
        <v>ANDREINA RANGEL 62</v>
      </c>
      <c r="L413" s="16" t="str">
        <f>IFERROR(VLOOKUP($J413,'[2]POTENCIAL X ZONA'!$B$4:$G$21,6,0),0)</f>
        <v>S</v>
      </c>
      <c r="M413" s="16" t="str">
        <f>IFERROR(VLOOKUP($A413,'Convenio Clientes'!$D:$F,3,0),"SN CNV")</f>
        <v>01</v>
      </c>
      <c r="N413" s="16" t="s">
        <v>2336</v>
      </c>
      <c r="O413" s="16">
        <v>7</v>
      </c>
      <c r="P413" t="s">
        <v>163</v>
      </c>
      <c r="Q413" t="s">
        <v>2228</v>
      </c>
      <c r="R413" t="str">
        <f>VLOOKUP($N413,Tabla2[#All],3,0)</f>
        <v>FARMACIAS INDEPENDIENTES</v>
      </c>
      <c r="S413" t="s">
        <v>2882</v>
      </c>
      <c r="T413" t="s">
        <v>2883</v>
      </c>
      <c r="U413" t="s">
        <v>131</v>
      </c>
    </row>
    <row r="414" spans="1:22" ht="15" customHeight="1">
      <c r="A414" s="50" t="s">
        <v>685</v>
      </c>
      <c r="B414" s="19" t="s">
        <v>686</v>
      </c>
      <c r="C414" s="16">
        <v>21</v>
      </c>
      <c r="D414" s="84">
        <v>21</v>
      </c>
      <c r="E414" t="str">
        <f>VLOOKUP($D414,'ESTRUCTURA P&amp;B - LP'!$A$1:$F$31,5,0)</f>
        <v>ANDREINA RANGEL 21</v>
      </c>
      <c r="F414" t="str">
        <f>VLOOKUP($D414,'ESTRUCTURA P&amp;B - LP'!$A$1:$F$31,6,0)</f>
        <v>ANDREINA RANGEL</v>
      </c>
      <c r="G414" t="s">
        <v>31</v>
      </c>
      <c r="H414" t="str">
        <f>VLOOKUP(Tabla3[[#This Row],[NUEVA RUTA]],Tabla1[#All],2,0)</f>
        <v>OCCIDENTE</v>
      </c>
      <c r="I414" t="str">
        <f>VLOOKUP($A414,Clientes!$A$1:$C$1999,3,0)</f>
        <v>FARMAEXPRESS 24</v>
      </c>
      <c r="J414" s="16">
        <v>62</v>
      </c>
      <c r="K414" s="16" t="str">
        <f>VLOOKUP($J414,'ESTRUCTURA P&amp;B - LP'!$A$1:$F$40,5,0)</f>
        <v>ANDREINA RANGEL 62</v>
      </c>
      <c r="L414" s="16" t="str">
        <f>IFERROR(VLOOKUP($J414,'[2]POTENCIAL X ZONA'!$B$4:$G$21,6,0),0)</f>
        <v>S</v>
      </c>
      <c r="M414" s="16" t="str">
        <f>IFERROR(VLOOKUP($A414,'Convenio Clientes'!$D:$F,3,0),"SN CNV")</f>
        <v>01</v>
      </c>
      <c r="N414" s="16" t="s">
        <v>2336</v>
      </c>
      <c r="O414" s="16">
        <v>7</v>
      </c>
      <c r="P414" t="s">
        <v>163</v>
      </c>
      <c r="Q414" t="s">
        <v>2228</v>
      </c>
      <c r="R414" t="str">
        <f>VLOOKUP($N414,Tabla2[#All],3,0)</f>
        <v>FARMACIAS INDEPENDIENTES</v>
      </c>
      <c r="S414" t="s">
        <v>2884</v>
      </c>
      <c r="T414" t="s">
        <v>2885</v>
      </c>
      <c r="U414" t="s">
        <v>131</v>
      </c>
    </row>
    <row r="415" spans="1:22" ht="15" customHeight="1">
      <c r="A415" s="50" t="s">
        <v>1542</v>
      </c>
      <c r="B415" s="19" t="s">
        <v>1543</v>
      </c>
      <c r="C415" s="16">
        <v>21</v>
      </c>
      <c r="D415" s="84">
        <v>21</v>
      </c>
      <c r="E415" t="str">
        <f>VLOOKUP($D415,'ESTRUCTURA P&amp;B - LP'!$A$1:$F$31,5,0)</f>
        <v>ANDREINA RANGEL 21</v>
      </c>
      <c r="F415" t="str">
        <f>VLOOKUP($D415,'ESTRUCTURA P&amp;B - LP'!$A$1:$F$31,6,0)</f>
        <v>ANDREINA RANGEL</v>
      </c>
      <c r="G415" t="s">
        <v>31</v>
      </c>
      <c r="H415" t="str">
        <f>VLOOKUP(Tabla3[[#This Row],[NUEVA RUTA]],Tabla1[#All],2,0)</f>
        <v>OCCIDENTE</v>
      </c>
      <c r="I415" t="str">
        <f>VLOOKUP($A415,Clientes!$A$1:$C$1999,3,0)</f>
        <v>FARMAEXPRESS 24</v>
      </c>
      <c r="J415" s="16">
        <v>62</v>
      </c>
      <c r="K415" s="16" t="str">
        <f>VLOOKUP($J415,'ESTRUCTURA P&amp;B - LP'!$A$1:$F$40,5,0)</f>
        <v>ANDREINA RANGEL 62</v>
      </c>
      <c r="L415" s="16" t="str">
        <f>IFERROR(VLOOKUP($J415,'[2]POTENCIAL X ZONA'!$B$4:$G$21,6,0),0)</f>
        <v>S</v>
      </c>
      <c r="M415" s="60" t="str">
        <f>IFERROR(VLOOKUP($A415,'Convenio Clientes'!$D:$F,3,0),"SN CNV")</f>
        <v>21</v>
      </c>
      <c r="N415" s="16" t="s">
        <v>2336</v>
      </c>
      <c r="O415" s="16">
        <v>0</v>
      </c>
      <c r="P415" s="34" t="s">
        <v>163</v>
      </c>
      <c r="Q415" t="s">
        <v>2228</v>
      </c>
      <c r="R415" t="str">
        <f>VLOOKUP($N415,Tabla2[#All],3,0)</f>
        <v>FARMACIAS INDEPENDIENTES</v>
      </c>
      <c r="S415" t="s">
        <v>2886</v>
      </c>
      <c r="T415" t="s">
        <v>2887</v>
      </c>
      <c r="U415" t="s">
        <v>6718</v>
      </c>
    </row>
    <row r="416" spans="1:22" ht="15" customHeight="1">
      <c r="A416" s="50" t="s">
        <v>687</v>
      </c>
      <c r="B416" s="19" t="s">
        <v>688</v>
      </c>
      <c r="C416" s="16">
        <v>10</v>
      </c>
      <c r="D416" s="84">
        <v>10</v>
      </c>
      <c r="E416" t="str">
        <f>VLOOKUP($D416,'ESTRUCTURA P&amp;B - LP'!$A$1:$F$31,5,0)</f>
        <v>MILAGROS FERNANDEZ 10</v>
      </c>
      <c r="F416" t="str">
        <f>VLOOKUP($D416,'ESTRUCTURA P&amp;B - LP'!$A$1:$F$31,6,0)</f>
        <v>MILAGROS FERNANDEZ</v>
      </c>
      <c r="G416" t="s">
        <v>47</v>
      </c>
      <c r="H416" t="str">
        <f>VLOOKUP(Tabla3[[#This Row],[NUEVA RUTA]],Tabla1[#All],2,0)</f>
        <v>CAPITAL</v>
      </c>
      <c r="I416" t="str">
        <f>VLOOKUP($A416,Clientes!$A$1:$C$1999,3,0)</f>
        <v>FARMARKET</v>
      </c>
      <c r="J416" s="16">
        <v>0</v>
      </c>
      <c r="K416" s="16" t="str">
        <f>VLOOKUP($J416,'ESTRUCTURA P&amp;B - LP'!$A$1:$F$40,5,0)</f>
        <v>INACTIVO</v>
      </c>
      <c r="L416" s="16">
        <f>IFERROR(VLOOKUP($J416,'[2]POTENCIAL X ZONA'!$B$4:$G$21,6,0),0)</f>
        <v>0</v>
      </c>
      <c r="M416" s="16" t="str">
        <f>IFERROR(VLOOKUP($A416,'Convenio Clientes'!$D:$F,3,0),"SN CNV")</f>
        <v>01</v>
      </c>
      <c r="N416" s="16" t="s">
        <v>2253</v>
      </c>
      <c r="O416" s="16">
        <v>0</v>
      </c>
      <c r="P416" t="s">
        <v>163</v>
      </c>
      <c r="Q416" t="s">
        <v>2228</v>
      </c>
      <c r="R416" t="str">
        <f>VLOOKUP($N416,Tabla2[#All],3,0)</f>
        <v>CADENAS - FARMACIAS</v>
      </c>
      <c r="S416" t="s">
        <v>2874</v>
      </c>
      <c r="T416" t="s">
        <v>2888</v>
      </c>
      <c r="U416" t="s">
        <v>1587</v>
      </c>
    </row>
    <row r="417" spans="1:21" ht="15" customHeight="1">
      <c r="A417" s="50" t="s">
        <v>1576</v>
      </c>
      <c r="B417" s="19" t="s">
        <v>1577</v>
      </c>
      <c r="C417" s="16">
        <v>23</v>
      </c>
      <c r="D417" s="84">
        <v>23</v>
      </c>
      <c r="E417" t="str">
        <f>VLOOKUP($D417,'ESTRUCTURA P&amp;B - LP'!$A$1:$F$31,5,0)</f>
        <v>MARTHA VILORIA</v>
      </c>
      <c r="F417" t="str">
        <f>VLOOKUP($D417,'ESTRUCTURA P&amp;B - LP'!$A$1:$F$31,6,0)</f>
        <v>DUBRASKA PÉREZ</v>
      </c>
      <c r="G417" t="s">
        <v>1578</v>
      </c>
      <c r="H417" t="str">
        <f>VLOOKUP(Tabla3[[#This Row],[NUEVA RUTA]],Tabla1[#All],2,0)</f>
        <v>CENTRO-OCCIDENTE</v>
      </c>
      <c r="I417" t="str">
        <f>VLOOKUP($A417,Clientes!$A$1:$C$1999,3,0)</f>
        <v>FARMA ASISTENCI</v>
      </c>
      <c r="J417" s="16">
        <v>23</v>
      </c>
      <c r="K417" s="16" t="str">
        <f>VLOOKUP($J417,'ESTRUCTURA P&amp;B - LP'!$A$1:$F$40,5,0)</f>
        <v>MARTHA VILORIA</v>
      </c>
      <c r="L417" s="16" t="str">
        <f>IFERROR(VLOOKUP($J417,'[2]POTENCIAL X ZONA'!$B$4:$G$21,6,0),0)</f>
        <v>S</v>
      </c>
      <c r="M417" s="60" t="str">
        <f>IFERROR(VLOOKUP($A417,'Convenio Clientes'!$D:$F,3,0),"SN CNV")</f>
        <v>21</v>
      </c>
      <c r="N417" s="60" t="s">
        <v>2336</v>
      </c>
      <c r="O417" s="16">
        <v>15</v>
      </c>
      <c r="P417" s="216" t="s">
        <v>163</v>
      </c>
      <c r="Q417" s="216" t="s">
        <v>2228</v>
      </c>
      <c r="R417" s="217" t="str">
        <f>VLOOKUP($N417,Tabla2[#All],3,0)</f>
        <v>FARMACIAS INDEPENDIENTES</v>
      </c>
      <c r="S417" t="s">
        <v>2889</v>
      </c>
      <c r="T417" t="s">
        <v>2890</v>
      </c>
      <c r="U417" t="s">
        <v>1114</v>
      </c>
    </row>
    <row r="418" spans="1:21" ht="15" customHeight="1">
      <c r="A418" s="50" t="s">
        <v>1413</v>
      </c>
      <c r="B418" s="19" t="s">
        <v>1414</v>
      </c>
      <c r="C418" s="16">
        <v>51</v>
      </c>
      <c r="D418" s="84">
        <v>51</v>
      </c>
      <c r="E418" t="str">
        <f>VLOOKUP($D418,'ESTRUCTURA P&amp;B - LP'!$A$1:$F$31,5,0)</f>
        <v>DIANA DELGADO 51</v>
      </c>
      <c r="F418" t="str">
        <f>VLOOKUP($D418,'ESTRUCTURA P&amp;B - LP'!$A$1:$F$31,6,0)</f>
        <v>DIANA DELGADO</v>
      </c>
      <c r="G418" t="s">
        <v>281</v>
      </c>
      <c r="H418" t="str">
        <f>VLOOKUP(Tabla3[[#This Row],[NUEVA RUTA]],Tabla1[#All],2,0)</f>
        <v>ORIENTE NORTE</v>
      </c>
      <c r="I418" t="str">
        <f>VLOOKUP($A418,Clientes!$A$1:$C$1999,3,0)</f>
        <v>FARM HIP AHORRO</v>
      </c>
      <c r="J418" s="16">
        <v>51</v>
      </c>
      <c r="K418" s="16" t="str">
        <f>VLOOKUP($J418,'ESTRUCTURA P&amp;B - LP'!$A$1:$F$40,5,0)</f>
        <v>DIANA DELGADO 51</v>
      </c>
      <c r="L418" s="16" t="str">
        <f>IFERROR(VLOOKUP($J418,'[2]POTENCIAL X ZONA'!$B$4:$G$21,6,0),0)</f>
        <v>P</v>
      </c>
      <c r="M418" s="60" t="str">
        <f>IFERROR(VLOOKUP($A418,'Convenio Clientes'!$D:$F,3,0),"SN CNV")</f>
        <v>21</v>
      </c>
      <c r="N418" s="60" t="s">
        <v>2253</v>
      </c>
      <c r="O418" s="16">
        <v>7</v>
      </c>
      <c r="P418" t="s">
        <v>163</v>
      </c>
      <c r="Q418" t="s">
        <v>2228</v>
      </c>
      <c r="R418" t="str">
        <f>VLOOKUP($N418,Tabla2[#All],3,0)</f>
        <v>CADENAS - FARMACIAS</v>
      </c>
      <c r="S418" t="s">
        <v>2891</v>
      </c>
      <c r="T418" t="s">
        <v>2892</v>
      </c>
      <c r="U418" t="s">
        <v>6701</v>
      </c>
    </row>
    <row r="419" spans="1:21" ht="15" customHeight="1">
      <c r="A419" s="50" t="s">
        <v>1997</v>
      </c>
      <c r="B419" s="19" t="s">
        <v>1998</v>
      </c>
      <c r="C419" s="16">
        <v>99</v>
      </c>
      <c r="D419" s="84">
        <v>99</v>
      </c>
      <c r="E419" t="str">
        <f>VLOOKUP($D419,'ESTRUCTURA P&amp;B - LP'!$A$1:$F$31,5,0)</f>
        <v>E-COMMERCE</v>
      </c>
      <c r="F419" t="str">
        <f>VLOOKUP($D419,'ESTRUCTURA P&amp;B - LP'!$A$1:$F$31,6,0)</f>
        <v>E-COMMERCE</v>
      </c>
      <c r="G419" t="s">
        <v>44</v>
      </c>
      <c r="H419" t="str">
        <f>VLOOKUP(Tabla3[[#This Row],[NUEVA RUTA]],Tabla1[#All],2,0)</f>
        <v>E-COMMERCE</v>
      </c>
      <c r="I419" t="str">
        <f>VLOOKUP($A419,Clientes!$A$1:$C$1999,3,0)</f>
        <v>FARMACIA JESUS</v>
      </c>
      <c r="J419" s="16">
        <v>99</v>
      </c>
      <c r="K419" s="16" t="str">
        <f>VLOOKUP($J419,'ESTRUCTURA P&amp;B - LP'!$A$1:$F$40,5,0)</f>
        <v>E-COMMERCE</v>
      </c>
      <c r="L419" s="16">
        <f>IFERROR(VLOOKUP($J419,'[2]POTENCIAL X ZONA'!$B$4:$G$21,6,0),0)</f>
        <v>0</v>
      </c>
      <c r="M419" s="16" t="str">
        <f>IFERROR(VLOOKUP($A419,'Convenio Clientes'!$D:$F,3,0),"SN CNV")</f>
        <v>50</v>
      </c>
      <c r="N419" s="60" t="s">
        <v>2469</v>
      </c>
      <c r="O419" s="16">
        <v>0</v>
      </c>
      <c r="P419" t="s">
        <v>2235</v>
      </c>
      <c r="Q419" t="s">
        <v>2236</v>
      </c>
      <c r="R419" t="str">
        <f>VLOOKUP($N419,Tabla2[#All],3,0)</f>
        <v>ATENCION AL CLIENTE</v>
      </c>
      <c r="S419">
        <v>0</v>
      </c>
      <c r="T419">
        <v>0</v>
      </c>
      <c r="U419" t="s">
        <v>6713</v>
      </c>
    </row>
    <row r="420" spans="1:21" ht="15" customHeight="1">
      <c r="A420" s="50" t="s">
        <v>689</v>
      </c>
      <c r="B420" s="19" t="s">
        <v>690</v>
      </c>
      <c r="C420" s="16">
        <v>62</v>
      </c>
      <c r="D420" s="84">
        <v>62</v>
      </c>
      <c r="E420" t="str">
        <f>VLOOKUP($D420,'ESTRUCTURA P&amp;B - LP'!$A$1:$F$31,5,0)</f>
        <v>ANDREINA RANGEL 62</v>
      </c>
      <c r="F420" t="str">
        <f>VLOOKUP($D420,'ESTRUCTURA P&amp;B - LP'!$A$1:$F$31,6,0)</f>
        <v>ANDREINA RANGEL</v>
      </c>
      <c r="G420" t="s">
        <v>31</v>
      </c>
      <c r="H420" t="str">
        <f>VLOOKUP(Tabla3[[#This Row],[NUEVA RUTA]],Tabla1[#All],2,0)</f>
        <v>OCCIDENTE</v>
      </c>
      <c r="I420" t="str">
        <f>VLOOKUP($A420,Clientes!$A$1:$C$1999,3,0)</f>
        <v>FARM LA FUENTE</v>
      </c>
      <c r="J420" s="16">
        <v>0</v>
      </c>
      <c r="K420" s="16" t="str">
        <f>VLOOKUP($J420,'ESTRUCTURA P&amp;B - LP'!$A$1:$F$40,5,0)</f>
        <v>INACTIVO</v>
      </c>
      <c r="L420" s="16">
        <f>IFERROR(VLOOKUP($J420,'[2]POTENCIAL X ZONA'!$B$4:$G$21,6,0),0)</f>
        <v>0</v>
      </c>
      <c r="M420" s="16" t="str">
        <f>IFERROR(VLOOKUP($A420,'Convenio Clientes'!$D:$F,3,0),"SN CNV")</f>
        <v>21</v>
      </c>
      <c r="N420" s="16" t="s">
        <v>2336</v>
      </c>
      <c r="O420" s="16">
        <v>0</v>
      </c>
      <c r="P420" t="s">
        <v>163</v>
      </c>
      <c r="Q420" t="s">
        <v>2228</v>
      </c>
      <c r="R420" t="str">
        <f>VLOOKUP($N420,Tabla2[#All],3,0)</f>
        <v>FARMACIAS INDEPENDIENTES</v>
      </c>
      <c r="S420" t="s">
        <v>2893</v>
      </c>
      <c r="T420" t="s">
        <v>2894</v>
      </c>
      <c r="U420" t="s">
        <v>131</v>
      </c>
    </row>
    <row r="421" spans="1:21" ht="15" customHeight="1">
      <c r="A421" s="50" t="s">
        <v>691</v>
      </c>
      <c r="B421" s="19" t="s">
        <v>692</v>
      </c>
      <c r="C421" s="16">
        <v>60</v>
      </c>
      <c r="D421" s="84">
        <v>60</v>
      </c>
      <c r="E421" t="str">
        <f>VLOOKUP($D421,'ESTRUCTURA P&amp;B - LP'!$A$1:$F$31,5,0)</f>
        <v>JOSEPH PADILLA</v>
      </c>
      <c r="F421" t="str">
        <f>VLOOKUP($D421,'ESTRUCTURA P&amp;B - LP'!$A$1:$F$31,6,0)</f>
        <v>ANDREINA RANGEL</v>
      </c>
      <c r="G421" t="s">
        <v>70</v>
      </c>
      <c r="H421" t="str">
        <f>VLOOKUP(Tabla3[[#This Row],[NUEVA RUTA]],Tabla1[#All],2,0)</f>
        <v>OCCIDENTE</v>
      </c>
      <c r="I421" t="str">
        <f>VLOOKUP($A421,Clientes!$A$1:$C$1999,3,0)</f>
        <v>FAR GRAN PARADA</v>
      </c>
      <c r="J421" s="16">
        <v>60</v>
      </c>
      <c r="K421" s="16" t="str">
        <f>VLOOKUP($J421,'ESTRUCTURA P&amp;B - LP'!$A$1:$F$40,5,0)</f>
        <v>JOSEPH PADILLA</v>
      </c>
      <c r="L421" s="16" t="str">
        <f>IFERROR(VLOOKUP($J421,'[2]POTENCIAL X ZONA'!$B$4:$G$21,6,0),0)</f>
        <v>S</v>
      </c>
      <c r="M421" s="16" t="str">
        <f>IFERROR(VLOOKUP($A421,'Convenio Clientes'!$D:$F,3,0),"SN CNV")</f>
        <v>01</v>
      </c>
      <c r="N421" s="16" t="s">
        <v>2336</v>
      </c>
      <c r="O421" s="16">
        <v>7</v>
      </c>
      <c r="P421" t="s">
        <v>163</v>
      </c>
      <c r="Q421" t="s">
        <v>2228</v>
      </c>
      <c r="R421" t="str">
        <f>VLOOKUP($N421,Tabla2[#All],3,0)</f>
        <v>FARMACIAS INDEPENDIENTES</v>
      </c>
      <c r="S421" t="s">
        <v>2895</v>
      </c>
      <c r="T421" t="s">
        <v>2896</v>
      </c>
      <c r="U421" t="s">
        <v>137</v>
      </c>
    </row>
    <row r="422" spans="1:21" ht="15" customHeight="1">
      <c r="A422" s="50" t="s">
        <v>693</v>
      </c>
      <c r="B422" s="19" t="s">
        <v>694</v>
      </c>
      <c r="C422" s="16">
        <v>21</v>
      </c>
      <c r="D422" s="84">
        <v>21</v>
      </c>
      <c r="E422" t="str">
        <f>VLOOKUP($D422,'ESTRUCTURA P&amp;B - LP'!$A$1:$F$31,5,0)</f>
        <v>ANDREINA RANGEL 21</v>
      </c>
      <c r="F422" t="str">
        <f>VLOOKUP($D422,'ESTRUCTURA P&amp;B - LP'!$A$1:$F$31,6,0)</f>
        <v>ANDREINA RANGEL</v>
      </c>
      <c r="G422" t="s">
        <v>31</v>
      </c>
      <c r="H422" t="str">
        <f>VLOOKUP(Tabla3[[#This Row],[NUEVA RUTA]],Tabla1[#All],2,0)</f>
        <v>OCCIDENTE</v>
      </c>
      <c r="I422" t="str">
        <f>VLOOKUP($A422,Clientes!$A$1:$C$1999,3,0)</f>
        <v>FARMAC LA LAGO</v>
      </c>
      <c r="J422" s="16">
        <v>62</v>
      </c>
      <c r="K422" s="16" t="str">
        <f>VLOOKUP($J422,'ESTRUCTURA P&amp;B - LP'!$A$1:$F$40,5,0)</f>
        <v>ANDREINA RANGEL 62</v>
      </c>
      <c r="L422" s="16" t="str">
        <f>IFERROR(VLOOKUP($J422,'[2]POTENCIAL X ZONA'!$B$4:$G$21,6,0),0)</f>
        <v>S</v>
      </c>
      <c r="M422" s="16" t="str">
        <f>IFERROR(VLOOKUP($A422,'Convenio Clientes'!$D:$F,3,0),"SN CNV")</f>
        <v>21</v>
      </c>
      <c r="N422" s="16" t="s">
        <v>2253</v>
      </c>
      <c r="O422" s="16">
        <v>7</v>
      </c>
      <c r="P422" t="s">
        <v>163</v>
      </c>
      <c r="Q422" t="s">
        <v>2228</v>
      </c>
      <c r="R422" t="str">
        <f>VLOOKUP($N422,Tabla2[#All],3,0)</f>
        <v>CADENAS - FARMACIAS</v>
      </c>
      <c r="S422">
        <v>0</v>
      </c>
      <c r="T422">
        <v>0</v>
      </c>
      <c r="U422" t="s">
        <v>131</v>
      </c>
    </row>
    <row r="423" spans="1:21" ht="15" customHeight="1">
      <c r="A423" s="52" t="s">
        <v>2166</v>
      </c>
      <c r="B423" s="53" t="s">
        <v>2167</v>
      </c>
      <c r="C423" s="54">
        <v>99</v>
      </c>
      <c r="D423" s="85">
        <v>99</v>
      </c>
      <c r="E423" s="55" t="str">
        <f>VLOOKUP($D423,'ESTRUCTURA P&amp;B - LP'!$A$1:$F$31,5,0)</f>
        <v>E-COMMERCE</v>
      </c>
      <c r="F423" s="55" t="str">
        <f>VLOOKUP($D423,'ESTRUCTURA P&amp;B - LP'!$A$1:$F$31,6,0)</f>
        <v>E-COMMERCE</v>
      </c>
      <c r="G423" t="s">
        <v>102</v>
      </c>
      <c r="H423" t="str">
        <f>VLOOKUP(Tabla3[[#This Row],[NUEVA RUTA]],Tabla1[#All],2,0)</f>
        <v>E-COMMERCE</v>
      </c>
      <c r="I423" t="str">
        <f>VLOOKUP($A423,Clientes!$A$1:$C$1999,3,0)</f>
        <v>FAR LA METROPOL</v>
      </c>
      <c r="J423" s="16">
        <v>99</v>
      </c>
      <c r="K423" s="16" t="str">
        <f>VLOOKUP($J423,'ESTRUCTURA P&amp;B - LP'!$A$1:$F$40,5,0)</f>
        <v>E-COMMERCE</v>
      </c>
      <c r="L423" s="16">
        <f>IFERROR(VLOOKUP($J423,'[2]POTENCIAL X ZONA'!$B$4:$G$21,6,0),0)</f>
        <v>0</v>
      </c>
      <c r="M423" s="16" t="str">
        <f>IFERROR(VLOOKUP($A423,'Convenio Clientes'!$D:$F,3,0),"SN CNV")</f>
        <v>50</v>
      </c>
      <c r="N423" s="60" t="s">
        <v>2469</v>
      </c>
      <c r="O423" s="16">
        <v>0</v>
      </c>
      <c r="P423" t="s">
        <v>2235</v>
      </c>
      <c r="Q423" t="s">
        <v>2236</v>
      </c>
      <c r="R423" t="str">
        <f>VLOOKUP($N423,Tabla2[#All],3,0)</f>
        <v>ATENCION AL CLIENTE</v>
      </c>
      <c r="U423" t="s">
        <v>6730</v>
      </c>
    </row>
    <row r="424" spans="1:21" ht="15" customHeight="1">
      <c r="A424" s="50" t="s">
        <v>695</v>
      </c>
      <c r="B424" s="19" t="s">
        <v>696</v>
      </c>
      <c r="C424" s="16">
        <v>53</v>
      </c>
      <c r="D424" s="84">
        <v>53</v>
      </c>
      <c r="E424" t="str">
        <f>VLOOKUP($D424,'ESTRUCTURA P&amp;B - LP'!$A$1:$F$31,5,0)</f>
        <v>DUBRASKA PÉREZ 53</v>
      </c>
      <c r="F424" t="str">
        <f>VLOOKUP($D424,'ESTRUCTURA P&amp;B - LP'!$A$1:$F$31,6,0)</f>
        <v>DUBRASKA PÉREZ</v>
      </c>
      <c r="G424" t="s">
        <v>697</v>
      </c>
      <c r="H424" t="str">
        <f>VLOOKUP(Tabla3[[#This Row],[NUEVA RUTA]],Tabla1[#All],2,0)</f>
        <v>ZONA INSULAR</v>
      </c>
      <c r="I424" t="str">
        <f>VLOOKUP($A424,Clientes!$A$1:$C$1999,3,0)</f>
        <v>FARM LA PLAYA</v>
      </c>
      <c r="J424" s="16">
        <v>53</v>
      </c>
      <c r="K424" s="16" t="str">
        <f>VLOOKUP($J424,'ESTRUCTURA P&amp;B - LP'!$A$1:$F$40,5,0)</f>
        <v>DUBRASKA PÉREZ 53</v>
      </c>
      <c r="L424" s="16" t="str">
        <f>IFERROR(VLOOKUP($J424,'[2]POTENCIAL X ZONA'!$B$4:$G$21,6,0),0)</f>
        <v>B</v>
      </c>
      <c r="M424" s="16" t="str">
        <f>IFERROR(VLOOKUP($A424,'Convenio Clientes'!$D:$F,3,0),"SN CNV")</f>
        <v>01</v>
      </c>
      <c r="N424" s="60" t="s">
        <v>2253</v>
      </c>
      <c r="O424" s="16">
        <v>0</v>
      </c>
      <c r="P424" t="s">
        <v>163</v>
      </c>
      <c r="Q424" t="s">
        <v>2228</v>
      </c>
      <c r="R424" t="str">
        <f>VLOOKUP($N424,Tabla2[#All],3,0)</f>
        <v>CADENAS - FARMACIAS</v>
      </c>
      <c r="S424" t="s">
        <v>2897</v>
      </c>
      <c r="T424" t="s">
        <v>2898</v>
      </c>
      <c r="U424" t="s">
        <v>420</v>
      </c>
    </row>
    <row r="425" spans="1:21" ht="15" customHeight="1">
      <c r="A425" s="50" t="s">
        <v>698</v>
      </c>
      <c r="B425" s="19" t="s">
        <v>699</v>
      </c>
      <c r="C425" s="16">
        <v>21</v>
      </c>
      <c r="D425" s="84">
        <v>21</v>
      </c>
      <c r="E425" t="str">
        <f>VLOOKUP($D425,'ESTRUCTURA P&amp;B - LP'!$A$1:$F$31,5,0)</f>
        <v>ANDREINA RANGEL 21</v>
      </c>
      <c r="F425" t="str">
        <f>VLOOKUP($D425,'ESTRUCTURA P&amp;B - LP'!$A$1:$F$31,6,0)</f>
        <v>ANDREINA RANGEL</v>
      </c>
      <c r="G425" t="s">
        <v>31</v>
      </c>
      <c r="H425" t="str">
        <f>VLOOKUP(Tabla3[[#This Row],[NUEVA RUTA]],Tabla1[#All],2,0)</f>
        <v>OCCIDENTE</v>
      </c>
      <c r="I425" t="str">
        <f>VLOOKUP($A425,Clientes!$A$1:$C$1999,3,0)</f>
        <v>FARM LAS RUBIO</v>
      </c>
      <c r="J425" s="16">
        <v>62</v>
      </c>
      <c r="K425" s="16" t="str">
        <f>VLOOKUP($J425,'ESTRUCTURA P&amp;B - LP'!$A$1:$F$40,5,0)</f>
        <v>ANDREINA RANGEL 62</v>
      </c>
      <c r="L425" s="16" t="str">
        <f>IFERROR(VLOOKUP($J425,'[2]POTENCIAL X ZONA'!$B$4:$G$21,6,0),0)</f>
        <v>S</v>
      </c>
      <c r="M425" s="16" t="str">
        <f>IFERROR(VLOOKUP($A425,'Convenio Clientes'!$D:$F,3,0),"SN CNV")</f>
        <v>01</v>
      </c>
      <c r="N425" s="16" t="s">
        <v>2336</v>
      </c>
      <c r="O425" s="16">
        <v>7</v>
      </c>
      <c r="P425" t="s">
        <v>163</v>
      </c>
      <c r="Q425" t="s">
        <v>2228</v>
      </c>
      <c r="R425" t="str">
        <f>VLOOKUP($N425,Tabla2[#All],3,0)</f>
        <v>FARMACIAS INDEPENDIENTES</v>
      </c>
      <c r="S425" t="s">
        <v>2899</v>
      </c>
      <c r="T425" t="s">
        <v>2900</v>
      </c>
      <c r="U425" t="s">
        <v>131</v>
      </c>
    </row>
    <row r="426" spans="1:21" ht="15" customHeight="1">
      <c r="A426" s="50" t="s">
        <v>1781</v>
      </c>
      <c r="B426" s="19" t="s">
        <v>1782</v>
      </c>
      <c r="C426" s="16">
        <v>54</v>
      </c>
      <c r="D426" s="16">
        <v>54</v>
      </c>
      <c r="E426" t="str">
        <f>VLOOKUP($D426,'ESTRUCTURA P&amp;B - LP'!$A$1:$F$31,5,0)</f>
        <v>EDUWARD MARTÍNEZ</v>
      </c>
      <c r="F426" t="str">
        <f>VLOOKUP($D426,'ESTRUCTURA P&amp;B - LP'!$A$1:$F$31,6,0)</f>
        <v>MILAGROS FERNANDEZ</v>
      </c>
      <c r="G426" t="s">
        <v>47</v>
      </c>
      <c r="H426" t="str">
        <f>VLOOKUP(Tabla3[[#This Row],[NUEVA RUTA]],Tabla1[#All],2,0)</f>
        <v>CAPITAL</v>
      </c>
      <c r="I426" t="str">
        <f>VLOOKUP($A426,Clientes!$A$1:$C$1999,3,0)</f>
        <v>65 LOCATEL</v>
      </c>
      <c r="J426" s="16">
        <f>+D426</f>
        <v>54</v>
      </c>
      <c r="K426" s="16" t="str">
        <f>VLOOKUP($J426,'ESTRUCTURA P&amp;B - LP'!$A$1:$F$40,5,0)</f>
        <v>EDUWARD MARTÍNEZ</v>
      </c>
      <c r="L426" s="16" t="str">
        <f>IFERROR(VLOOKUP($J426,'[2]POTENCIAL X ZONA'!$B$4:$G$21,6,0),0)</f>
        <v>B</v>
      </c>
      <c r="M426" s="16" t="str">
        <f>IFERROR(VLOOKUP($A426,'Convenio Clientes'!$D:$F,3,0),"SN CNV")</f>
        <v>21</v>
      </c>
      <c r="N426" s="60" t="s">
        <v>2253</v>
      </c>
      <c r="O426" s="16">
        <v>21</v>
      </c>
      <c r="P426" t="s">
        <v>2239</v>
      </c>
      <c r="Q426" t="s">
        <v>2240</v>
      </c>
      <c r="R426" t="str">
        <f>VLOOKUP($N426,Tabla2[#All],3,0)</f>
        <v>CADENAS - FARMACIAS</v>
      </c>
      <c r="S426" t="s">
        <v>2901</v>
      </c>
      <c r="T426" t="s">
        <v>2902</v>
      </c>
      <c r="U426" t="s">
        <v>1587</v>
      </c>
    </row>
    <row r="427" spans="1:21" ht="15" customHeight="1">
      <c r="A427" s="50" t="s">
        <v>700</v>
      </c>
      <c r="B427" s="19" t="s">
        <v>701</v>
      </c>
      <c r="C427" s="16">
        <v>54</v>
      </c>
      <c r="D427" s="84">
        <v>54</v>
      </c>
      <c r="E427" t="str">
        <f>VLOOKUP($D427,'ESTRUCTURA P&amp;B - LP'!$A$1:$F$31,5,0)</f>
        <v>EDUWARD MARTÍNEZ</v>
      </c>
      <c r="F427" t="str">
        <f>VLOOKUP($D427,'ESTRUCTURA P&amp;B - LP'!$A$1:$F$31,6,0)</f>
        <v>MILAGROS FERNANDEZ</v>
      </c>
      <c r="G427" t="s">
        <v>47</v>
      </c>
      <c r="H427" t="str">
        <f>VLOOKUP(Tabla3[[#This Row],[NUEVA RUTA]],Tabla1[#All],2,0)</f>
        <v>CAPITAL</v>
      </c>
      <c r="I427" t="str">
        <f>VLOOKUP($A427,Clientes!$A$1:$C$1999,3,0)</f>
        <v>65 LOCATEL</v>
      </c>
      <c r="J427" s="16">
        <f>+D427</f>
        <v>54</v>
      </c>
      <c r="K427" s="16" t="str">
        <f>VLOOKUP($J427,'ESTRUCTURA P&amp;B - LP'!$A$1:$F$40,5,0)</f>
        <v>EDUWARD MARTÍNEZ</v>
      </c>
      <c r="L427" s="16" t="str">
        <f>IFERROR(VLOOKUP($J427,'[2]POTENCIAL X ZONA'!$B$4:$G$21,6,0),0)</f>
        <v>B</v>
      </c>
      <c r="M427" s="16" t="str">
        <f>IFERROR(VLOOKUP($A427,'Convenio Clientes'!$D:$F,3,0),"SN CNV")</f>
        <v>01</v>
      </c>
      <c r="N427" s="16" t="s">
        <v>2253</v>
      </c>
      <c r="O427" s="16">
        <v>15</v>
      </c>
      <c r="P427" t="s">
        <v>163</v>
      </c>
      <c r="Q427" t="s">
        <v>2228</v>
      </c>
      <c r="R427" t="str">
        <f>VLOOKUP($N427,Tabla2[#All],3,0)</f>
        <v>CADENAS - FARMACIAS</v>
      </c>
      <c r="S427" t="s">
        <v>2903</v>
      </c>
      <c r="T427" t="s">
        <v>2904</v>
      </c>
      <c r="U427" t="s">
        <v>1587</v>
      </c>
    </row>
    <row r="428" spans="1:21" ht="15" customHeight="1">
      <c r="A428" s="50" t="s">
        <v>702</v>
      </c>
      <c r="B428" s="19" t="s">
        <v>703</v>
      </c>
      <c r="C428" s="16">
        <v>56</v>
      </c>
      <c r="D428" s="84">
        <v>56</v>
      </c>
      <c r="E428" t="str">
        <f>VLOOKUP($D428,'ESTRUCTURA P&amp;B - LP'!$A$1:$F$31,5,0)</f>
        <v>JONATHAN FERNÁNDEZ</v>
      </c>
      <c r="F428" t="str">
        <f>VLOOKUP($D428,'ESTRUCTURA P&amp;B - LP'!$A$1:$F$31,6,0)</f>
        <v>MILAGROS FERNANDEZ</v>
      </c>
      <c r="G428" t="s">
        <v>47</v>
      </c>
      <c r="H428" t="str">
        <f>VLOOKUP(Tabla3[[#This Row],[NUEVA RUTA]],Tabla1[#All],2,0)</f>
        <v>CAPITAL</v>
      </c>
      <c r="I428" t="str">
        <f>VLOOKUP($A428,Clientes!$A$1:$C$1999,3,0)</f>
        <v>65 LOCATEL</v>
      </c>
      <c r="J428" s="16">
        <v>56</v>
      </c>
      <c r="K428" s="16" t="str">
        <f>VLOOKUP($J428,'ESTRUCTURA P&amp;B - LP'!$A$1:$F$40,5,0)</f>
        <v>JONATHAN FERNÁNDEZ</v>
      </c>
      <c r="L428" s="16">
        <f>IFERROR(VLOOKUP($J428,'[2]POTENCIAL X ZONA'!$B$4:$G$21,6,0),0)</f>
        <v>0</v>
      </c>
      <c r="M428" s="16" t="str">
        <f>IFERROR(VLOOKUP($A428,'Convenio Clientes'!$D:$F,3,0),"SN CNV")</f>
        <v>01</v>
      </c>
      <c r="N428" s="16" t="s">
        <v>2253</v>
      </c>
      <c r="O428" s="16">
        <v>15</v>
      </c>
      <c r="P428" t="s">
        <v>163</v>
      </c>
      <c r="Q428" t="s">
        <v>2228</v>
      </c>
      <c r="R428" t="str">
        <f>VLOOKUP($N428,Tabla2[#All],3,0)</f>
        <v>CADENAS - FARMACIAS</v>
      </c>
      <c r="S428" t="s">
        <v>2905</v>
      </c>
      <c r="T428" t="s">
        <v>2906</v>
      </c>
      <c r="U428" t="s">
        <v>1587</v>
      </c>
    </row>
    <row r="429" spans="1:21" ht="15" customHeight="1">
      <c r="A429" s="50" t="s">
        <v>704</v>
      </c>
      <c r="B429" s="19" t="s">
        <v>705</v>
      </c>
      <c r="C429" s="16">
        <v>54</v>
      </c>
      <c r="D429" s="84">
        <v>54</v>
      </c>
      <c r="E429" t="str">
        <f>VLOOKUP($D429,'ESTRUCTURA P&amp;B - LP'!$A$1:$F$31,5,0)</f>
        <v>EDUWARD MARTÍNEZ</v>
      </c>
      <c r="F429" t="str">
        <f>VLOOKUP($D429,'ESTRUCTURA P&amp;B - LP'!$A$1:$F$31,6,0)</f>
        <v>MILAGROS FERNANDEZ</v>
      </c>
      <c r="G429" t="s">
        <v>55</v>
      </c>
      <c r="H429" t="str">
        <f>VLOOKUP(Tabla3[[#This Row],[NUEVA RUTA]],Tabla1[#All],2,0)</f>
        <v>CAPITAL</v>
      </c>
      <c r="I429" t="str">
        <f>VLOOKUP($A429,Clientes!$A$1:$C$1999,3,0)</f>
        <v>65 LOCATEL</v>
      </c>
      <c r="J429" s="16">
        <f>+D429</f>
        <v>54</v>
      </c>
      <c r="K429" s="16" t="str">
        <f>VLOOKUP($J429,'ESTRUCTURA P&amp;B - LP'!$A$1:$F$40,5,0)</f>
        <v>EDUWARD MARTÍNEZ</v>
      </c>
      <c r="L429" s="16" t="str">
        <f>IFERROR(VLOOKUP($J429,'[2]POTENCIAL X ZONA'!$B$4:$G$21,6,0),0)</f>
        <v>B</v>
      </c>
      <c r="M429" s="16" t="str">
        <f>IFERROR(VLOOKUP($A429,'Convenio Clientes'!$D:$F,3,0),"SN CNV")</f>
        <v>21</v>
      </c>
      <c r="N429" s="16" t="s">
        <v>2253</v>
      </c>
      <c r="O429" s="16">
        <v>21</v>
      </c>
      <c r="P429" t="s">
        <v>2239</v>
      </c>
      <c r="Q429" t="s">
        <v>2240</v>
      </c>
      <c r="R429" t="str">
        <f>VLOOKUP($N429,Tabla2[#All],3,0)</f>
        <v>CADENAS - FARMACIAS</v>
      </c>
      <c r="S429" t="s">
        <v>2907</v>
      </c>
      <c r="T429" t="s">
        <v>2908</v>
      </c>
      <c r="U429" t="s">
        <v>1587</v>
      </c>
    </row>
    <row r="430" spans="1:21" ht="15" customHeight="1">
      <c r="A430" s="50" t="s">
        <v>706</v>
      </c>
      <c r="B430" s="19" t="s">
        <v>707</v>
      </c>
      <c r="C430" s="16">
        <v>11</v>
      </c>
      <c r="D430" s="84">
        <v>56</v>
      </c>
      <c r="E430" t="str">
        <f>VLOOKUP($D430,'ESTRUCTURA P&amp;B - LP'!$A$1:$F$31,5,0)</f>
        <v>JONATHAN FERNÁNDEZ</v>
      </c>
      <c r="F430" t="str">
        <f>VLOOKUP($D430,'ESTRUCTURA P&amp;B - LP'!$A$1:$F$31,6,0)</f>
        <v>MILAGROS FERNANDEZ</v>
      </c>
      <c r="G430" t="s">
        <v>47</v>
      </c>
      <c r="H430" t="str">
        <f>VLOOKUP(Tabla3[[#This Row],[NUEVA RUTA]],Tabla1[#All],2,0)</f>
        <v>CAPITAL</v>
      </c>
      <c r="I430" t="str">
        <f>VLOOKUP($A430,Clientes!$A$1:$C$1999,3,0)</f>
        <v>65 LOCATEL</v>
      </c>
      <c r="J430" s="16">
        <v>56</v>
      </c>
      <c r="K430" s="16" t="str">
        <f>VLOOKUP($J430,'ESTRUCTURA P&amp;B - LP'!$A$1:$F$40,5,0)</f>
        <v>JONATHAN FERNÁNDEZ</v>
      </c>
      <c r="L430" s="16">
        <f>IFERROR(VLOOKUP($J430,'[2]POTENCIAL X ZONA'!$B$4:$G$21,6,0),0)</f>
        <v>0</v>
      </c>
      <c r="M430" s="16" t="str">
        <f>IFERROR(VLOOKUP($A430,'Convenio Clientes'!$D:$F,3,0),"SN CNV")</f>
        <v>01</v>
      </c>
      <c r="N430" s="16" t="s">
        <v>2253</v>
      </c>
      <c r="O430" s="16">
        <v>15</v>
      </c>
      <c r="P430" t="s">
        <v>163</v>
      </c>
      <c r="Q430" t="s">
        <v>2228</v>
      </c>
      <c r="R430" t="str">
        <f>VLOOKUP($N430,Tabla2[#All],3,0)</f>
        <v>CADENAS - FARMACIAS</v>
      </c>
      <c r="S430" t="s">
        <v>2909</v>
      </c>
      <c r="T430" t="s">
        <v>2910</v>
      </c>
      <c r="U430" t="s">
        <v>6703</v>
      </c>
    </row>
    <row r="431" spans="1:21" ht="15" customHeight="1">
      <c r="A431" s="50" t="s">
        <v>708</v>
      </c>
      <c r="B431" s="19" t="s">
        <v>709</v>
      </c>
      <c r="C431" s="16">
        <v>55</v>
      </c>
      <c r="D431" s="84">
        <v>55</v>
      </c>
      <c r="E431" t="str">
        <f>VLOOKUP($D431,'ESTRUCTURA P&amp;B - LP'!$A$1:$F$31,5,0)</f>
        <v>WILLIAN FERMIN</v>
      </c>
      <c r="F431" t="str">
        <f>VLOOKUP($D431,'ESTRUCTURA P&amp;B - LP'!$A$1:$F$31,6,0)</f>
        <v>MILAGROS FERNANDEZ</v>
      </c>
      <c r="G431" t="s">
        <v>55</v>
      </c>
      <c r="H431" t="str">
        <f>VLOOKUP(Tabla3[[#This Row],[NUEVA RUTA]],Tabla1[#All],2,0)</f>
        <v>CAPITAL</v>
      </c>
      <c r="I431" t="str">
        <f>VLOOKUP($A431,Clientes!$A$1:$C$1999,3,0)</f>
        <v>65 LOCATEL</v>
      </c>
      <c r="J431" s="16">
        <v>55</v>
      </c>
      <c r="K431" s="16" t="str">
        <f>VLOOKUP($J431,'ESTRUCTURA P&amp;B - LP'!$A$1:$F$40,5,0)</f>
        <v>WILLIAN FERMIN</v>
      </c>
      <c r="L431" s="16" t="str">
        <f>IFERROR(VLOOKUP($J431,'[2]POTENCIAL X ZONA'!$B$4:$G$21,6,0),0)</f>
        <v>B</v>
      </c>
      <c r="M431" s="16" t="str">
        <f>IFERROR(VLOOKUP($A431,'Convenio Clientes'!$D:$F,3,0),"SN CNV")</f>
        <v>21</v>
      </c>
      <c r="N431" s="16" t="s">
        <v>2253</v>
      </c>
      <c r="O431" s="16">
        <v>15</v>
      </c>
      <c r="P431" t="s">
        <v>2239</v>
      </c>
      <c r="Q431" t="s">
        <v>2240</v>
      </c>
      <c r="R431" t="str">
        <f>VLOOKUP($N431,Tabla2[#All],3,0)</f>
        <v>CADENAS - FARMACIAS</v>
      </c>
      <c r="S431" t="s">
        <v>2911</v>
      </c>
      <c r="T431" t="s">
        <v>2912</v>
      </c>
      <c r="U431" t="s">
        <v>1587</v>
      </c>
    </row>
    <row r="432" spans="1:21" ht="15" customHeight="1">
      <c r="A432" s="50" t="s">
        <v>710</v>
      </c>
      <c r="B432" s="19" t="s">
        <v>711</v>
      </c>
      <c r="C432" s="16">
        <v>55</v>
      </c>
      <c r="D432" s="84">
        <v>55</v>
      </c>
      <c r="E432" t="str">
        <f>VLOOKUP($D432,'ESTRUCTURA P&amp;B - LP'!$A$1:$F$31,5,0)</f>
        <v>WILLIAN FERMIN</v>
      </c>
      <c r="F432" t="str">
        <f>VLOOKUP($D432,'ESTRUCTURA P&amp;B - LP'!$A$1:$F$31,6,0)</f>
        <v>MILAGROS FERNANDEZ</v>
      </c>
      <c r="G432" t="s">
        <v>55</v>
      </c>
      <c r="H432" t="str">
        <f>VLOOKUP(Tabla3[[#This Row],[NUEVA RUTA]],Tabla1[#All],2,0)</f>
        <v>CAPITAL</v>
      </c>
      <c r="I432" t="str">
        <f>VLOOKUP($A432,Clientes!$A$1:$C$1999,3,0)</f>
        <v>65 LOCATEL</v>
      </c>
      <c r="J432" s="16">
        <v>55</v>
      </c>
      <c r="K432" s="16" t="str">
        <f>VLOOKUP($J432,'ESTRUCTURA P&amp;B - LP'!$A$1:$F$40,5,0)</f>
        <v>WILLIAN FERMIN</v>
      </c>
      <c r="L432" s="16" t="str">
        <f>IFERROR(VLOOKUP($J432,'[2]POTENCIAL X ZONA'!$B$4:$G$21,6,0),0)</f>
        <v>B</v>
      </c>
      <c r="M432" s="16" t="str">
        <f>IFERROR(VLOOKUP($A432,'Convenio Clientes'!$D:$F,3,0),"SN CNV")</f>
        <v>01</v>
      </c>
      <c r="N432" s="16" t="s">
        <v>2253</v>
      </c>
      <c r="O432" s="16">
        <v>15</v>
      </c>
      <c r="P432" t="s">
        <v>163</v>
      </c>
      <c r="Q432" t="s">
        <v>2228</v>
      </c>
      <c r="R432" t="str">
        <f>VLOOKUP($N432,Tabla2[#All],3,0)</f>
        <v>CADENAS - FARMACIAS</v>
      </c>
      <c r="S432" t="s">
        <v>2913</v>
      </c>
      <c r="T432" t="s">
        <v>2914</v>
      </c>
      <c r="U432" t="s">
        <v>1587</v>
      </c>
    </row>
    <row r="433" spans="1:21" ht="15" customHeight="1">
      <c r="A433" s="50" t="s">
        <v>1665</v>
      </c>
      <c r="B433" s="19" t="s">
        <v>1666</v>
      </c>
      <c r="C433" s="16">
        <v>52</v>
      </c>
      <c r="D433" s="84">
        <v>52</v>
      </c>
      <c r="E433" t="str">
        <f>VLOOKUP($D433,'ESTRUCTURA P&amp;B - LP'!$A$1:$F$31,5,0)</f>
        <v>DIANA DELGADO 52</v>
      </c>
      <c r="F433" t="str">
        <f>VLOOKUP($D433,'ESTRUCTURA P&amp;B - LP'!$A$1:$F$31,6,0)</f>
        <v>DIANA DELGADO</v>
      </c>
      <c r="G433" t="s">
        <v>188</v>
      </c>
      <c r="H433" t="str">
        <f>VLOOKUP(Tabla3[[#This Row],[NUEVA RUTA]],Tabla1[#All],2,0)</f>
        <v>ORIENTE SUR</v>
      </c>
      <c r="I433" t="str">
        <f>VLOOKUP($A433,Clientes!$A$1:$C$1999,3,0)</f>
        <v>FARMACIA MANAL</v>
      </c>
      <c r="J433" s="16">
        <v>52</v>
      </c>
      <c r="K433" s="16" t="str">
        <f>VLOOKUP($J433,'ESTRUCTURA P&amp;B - LP'!$A$1:$F$40,5,0)</f>
        <v>DIANA DELGADO 52</v>
      </c>
      <c r="L433" s="16" t="str">
        <f>IFERROR(VLOOKUP($J433,'[2]POTENCIAL X ZONA'!$B$4:$G$21,6,0),0)</f>
        <v>S</v>
      </c>
      <c r="M433" s="60" t="str">
        <f>IFERROR(VLOOKUP($A433,'Convenio Clientes'!$D:$F,3,0),"SN CNV")</f>
        <v>21</v>
      </c>
      <c r="N433" s="60" t="s">
        <v>2336</v>
      </c>
      <c r="O433" s="16">
        <v>10</v>
      </c>
      <c r="P433" s="259" t="s">
        <v>2235</v>
      </c>
      <c r="Q433" t="s">
        <v>2240</v>
      </c>
      <c r="R433" t="str">
        <f>VLOOKUP($N433,Tabla2[#All],3,0)</f>
        <v>FARMACIAS INDEPENDIENTES</v>
      </c>
      <c r="S433" t="s">
        <v>2915</v>
      </c>
      <c r="T433" t="s">
        <v>2916</v>
      </c>
      <c r="U433" t="s">
        <v>6705</v>
      </c>
    </row>
    <row r="434" spans="1:21" ht="15" customHeight="1">
      <c r="A434" s="50" t="s">
        <v>1858</v>
      </c>
      <c r="B434" s="19" t="s">
        <v>1859</v>
      </c>
      <c r="C434" s="16">
        <v>98</v>
      </c>
      <c r="D434" s="84">
        <v>98</v>
      </c>
      <c r="E434" t="str">
        <f>VLOOKUP($D434,'ESTRUCTURA P&amp;B - LP'!$A$1:$F$31,5,0)</f>
        <v>INACTIVO</v>
      </c>
      <c r="F434" t="str">
        <f>VLOOKUP($D434,'ESTRUCTURA P&amp;B - LP'!$A$1:$F$31,6,0)</f>
        <v>INACTIVO</v>
      </c>
      <c r="G434" t="s">
        <v>188</v>
      </c>
      <c r="H434" t="str">
        <f>VLOOKUP(Tabla3[[#This Row],[NUEVA RUTA]],Tabla1[#All],2,0)</f>
        <v>INACTIVO</v>
      </c>
      <c r="I434" t="str">
        <f>VLOOKUP($A434,Clientes!$A$1:$C$1999,3,0)</f>
        <v>FARM MAXITOSA</v>
      </c>
      <c r="J434" s="16">
        <v>52</v>
      </c>
      <c r="K434" s="16" t="str">
        <f>VLOOKUP($J434,'ESTRUCTURA P&amp;B - LP'!$A$1:$F$40,5,0)</f>
        <v>DIANA DELGADO 52</v>
      </c>
      <c r="L434" s="16" t="str">
        <f>IFERROR(VLOOKUP($J434,'[2]POTENCIAL X ZONA'!$B$4:$G$21,6,0),0)</f>
        <v>S</v>
      </c>
      <c r="M434" s="60" t="str">
        <f>IFERROR(VLOOKUP($A434,'Convenio Clientes'!$D:$F,3,0),"SN CNV")</f>
        <v>21</v>
      </c>
      <c r="N434" s="60" t="s">
        <v>2336</v>
      </c>
      <c r="O434" s="16">
        <v>0</v>
      </c>
      <c r="P434" t="s">
        <v>163</v>
      </c>
      <c r="Q434" t="s">
        <v>2228</v>
      </c>
      <c r="R434" t="str">
        <f>VLOOKUP($N434,Tabla2[#All],3,0)</f>
        <v>FARMACIAS INDEPENDIENTES</v>
      </c>
      <c r="S434" t="s">
        <v>3515</v>
      </c>
      <c r="T434" t="s">
        <v>3516</v>
      </c>
      <c r="U434" t="s">
        <v>6705</v>
      </c>
    </row>
    <row r="435" spans="1:21" ht="15" customHeight="1">
      <c r="A435" s="50" t="s">
        <v>712</v>
      </c>
      <c r="B435" s="19" t="s">
        <v>713</v>
      </c>
      <c r="C435" s="16">
        <v>51</v>
      </c>
      <c r="D435" s="84">
        <v>51</v>
      </c>
      <c r="E435" t="str">
        <f>VLOOKUP($D435,'ESTRUCTURA P&amp;B - LP'!$A$1:$F$31,5,0)</f>
        <v>DIANA DELGADO 51</v>
      </c>
      <c r="F435" t="str">
        <f>VLOOKUP($D435,'ESTRUCTURA P&amp;B - LP'!$A$1:$F$31,6,0)</f>
        <v>DIANA DELGADO</v>
      </c>
      <c r="G435" t="s">
        <v>281</v>
      </c>
      <c r="H435" t="str">
        <f>VLOOKUP(Tabla3[[#This Row],[NUEVA RUTA]],Tabla1[#All],2,0)</f>
        <v>ORIENTE NORTE</v>
      </c>
      <c r="I435" t="str">
        <f>VLOOKUP($A435,Clientes!$A$1:$C$1999,3,0)</f>
        <v>FARM MEDITOTAL</v>
      </c>
      <c r="J435" s="16">
        <v>51</v>
      </c>
      <c r="K435" s="16" t="str">
        <f>VLOOKUP($J435,'ESTRUCTURA P&amp;B - LP'!$A$1:$F$40,5,0)</f>
        <v>DIANA DELGADO 51</v>
      </c>
      <c r="L435" s="16" t="str">
        <f>IFERROR(VLOOKUP($J435,'[2]POTENCIAL X ZONA'!$B$4:$G$21,6,0),0)</f>
        <v>P</v>
      </c>
      <c r="M435" s="16" t="str">
        <f>IFERROR(VLOOKUP($A435,'Convenio Clientes'!$D:$F,3,0),"SN CNV")</f>
        <v>01</v>
      </c>
      <c r="N435" s="16" t="s">
        <v>2336</v>
      </c>
      <c r="O435" s="16">
        <v>7</v>
      </c>
      <c r="P435" t="s">
        <v>163</v>
      </c>
      <c r="Q435" t="s">
        <v>2228</v>
      </c>
      <c r="R435" t="str">
        <f>VLOOKUP($N435,Tabla2[#All],3,0)</f>
        <v>FARMACIAS INDEPENDIENTES</v>
      </c>
      <c r="S435" t="s">
        <v>2917</v>
      </c>
      <c r="T435" t="s">
        <v>2918</v>
      </c>
      <c r="U435" t="s">
        <v>6721</v>
      </c>
    </row>
    <row r="436" spans="1:21" ht="15" customHeight="1">
      <c r="A436" s="50" t="s">
        <v>1661</v>
      </c>
      <c r="B436" s="19" t="s">
        <v>1662</v>
      </c>
      <c r="C436" s="16">
        <v>51</v>
      </c>
      <c r="D436" s="84">
        <v>51</v>
      </c>
      <c r="E436" t="str">
        <f>VLOOKUP($D436,'ESTRUCTURA P&amp;B - LP'!$A$1:$F$31,5,0)</f>
        <v>DIANA DELGADO 51</v>
      </c>
      <c r="F436" t="str">
        <f>VLOOKUP($D436,'ESTRUCTURA P&amp;B - LP'!$A$1:$F$31,6,0)</f>
        <v>DIANA DELGADO</v>
      </c>
      <c r="G436" t="s">
        <v>281</v>
      </c>
      <c r="H436" t="str">
        <f>VLOOKUP(Tabla3[[#This Row],[NUEVA RUTA]],Tabla1[#All],2,0)</f>
        <v>ORIENTE NORTE</v>
      </c>
      <c r="I436" t="str">
        <f>VLOOKUP($A436,Clientes!$A$1:$C$1999,3,0)</f>
        <v>MILAGROSA FREIT</v>
      </c>
      <c r="J436" s="16">
        <v>51</v>
      </c>
      <c r="K436" s="16" t="str">
        <f>VLOOKUP($J436,'ESTRUCTURA P&amp;B - LP'!$A$1:$F$40,5,0)</f>
        <v>DIANA DELGADO 51</v>
      </c>
      <c r="L436" s="16" t="str">
        <f>IFERROR(VLOOKUP($J436,'[2]POTENCIAL X ZONA'!$B$4:$G$21,6,0),0)</f>
        <v>P</v>
      </c>
      <c r="M436" s="16" t="str">
        <f>IFERROR(VLOOKUP($A436,'Convenio Clientes'!$D:$F,3,0),"SN CNV")</f>
        <v>21</v>
      </c>
      <c r="N436" s="60" t="s">
        <v>2336</v>
      </c>
      <c r="O436" s="16">
        <v>15</v>
      </c>
      <c r="P436" t="s">
        <v>163</v>
      </c>
      <c r="Q436" t="s">
        <v>2228</v>
      </c>
      <c r="R436" t="str">
        <f>VLOOKUP($N436,Tabla2[#All],3,0)</f>
        <v>FARMACIAS INDEPENDIENTES</v>
      </c>
      <c r="S436" t="s">
        <v>2919</v>
      </c>
      <c r="T436" t="s">
        <v>2920</v>
      </c>
      <c r="U436" t="s">
        <v>6721</v>
      </c>
    </row>
    <row r="437" spans="1:21" ht="15" customHeight="1">
      <c r="A437" s="50" t="s">
        <v>714</v>
      </c>
      <c r="B437" s="19" t="s">
        <v>715</v>
      </c>
      <c r="C437" s="16">
        <v>98</v>
      </c>
      <c r="D437" s="84">
        <v>98</v>
      </c>
      <c r="E437" t="str">
        <f>VLOOKUP($D437,'ESTRUCTURA P&amp;B - LP'!$A$1:$F$31,5,0)</f>
        <v>INACTIVO</v>
      </c>
      <c r="F437" t="str">
        <f>VLOOKUP($D437,'ESTRUCTURA P&amp;B - LP'!$A$1:$F$31,6,0)</f>
        <v>INACTIVO</v>
      </c>
      <c r="G437" s="132" t="s">
        <v>1479</v>
      </c>
      <c r="H437" t="str">
        <f>VLOOKUP(Tabla3[[#This Row],[NUEVA RUTA]],Tabla1[#All],2,0)</f>
        <v>INACTIVO</v>
      </c>
      <c r="I437" t="str">
        <f>VLOOKUP($A437,Clientes!$A$1:$C$1999,3,0)</f>
        <v>65 LOCATEL</v>
      </c>
      <c r="J437" s="16">
        <v>0</v>
      </c>
      <c r="K437" s="16" t="str">
        <f>VLOOKUP($J437,'ESTRUCTURA P&amp;B - LP'!$A$1:$F$40,5,0)</f>
        <v>INACTIVO</v>
      </c>
      <c r="L437" s="16">
        <f>IFERROR(VLOOKUP($J437,'[2]POTENCIAL X ZONA'!$B$4:$G$21,6,0),0)</f>
        <v>0</v>
      </c>
      <c r="M437" s="16" t="str">
        <f>IFERROR(VLOOKUP($A437,'Convenio Clientes'!$D:$F,3,0),"SN CNV")</f>
        <v>01</v>
      </c>
      <c r="N437" s="16" t="s">
        <v>2253</v>
      </c>
      <c r="O437" s="16">
        <v>0</v>
      </c>
      <c r="P437" t="s">
        <v>163</v>
      </c>
      <c r="Q437" t="s">
        <v>2228</v>
      </c>
      <c r="R437" t="str">
        <f>VLOOKUP($N437,Tabla2[#All],3,0)</f>
        <v>CADENAS - FARMACIAS</v>
      </c>
      <c r="S437" t="s">
        <v>2921</v>
      </c>
      <c r="T437" t="s">
        <v>2922</v>
      </c>
      <c r="U437" t="s">
        <v>537</v>
      </c>
    </row>
    <row r="438" spans="1:21" ht="15" customHeight="1">
      <c r="A438" s="50" t="s">
        <v>716</v>
      </c>
      <c r="B438" s="19" t="s">
        <v>717</v>
      </c>
      <c r="C438" s="16">
        <v>54</v>
      </c>
      <c r="D438" s="84">
        <v>59</v>
      </c>
      <c r="E438" t="str">
        <f>VLOOKUP($D438,'ESTRUCTURA P&amp;B - LP'!$A$1:$F$31,5,0)</f>
        <v>ELVIS RONDON</v>
      </c>
      <c r="F438" t="str">
        <f>VLOOKUP($D438,'ESTRUCTURA P&amp;B - LP'!$A$1:$F$31,6,0)</f>
        <v>MILAGROS FERNANDEZ</v>
      </c>
      <c r="G438" t="s">
        <v>55</v>
      </c>
      <c r="H438" t="str">
        <f>VLOOKUP(Tabla3[[#This Row],[NUEVA RUTA]],Tabla1[#All],2,0)</f>
        <v>CAPITAL</v>
      </c>
      <c r="I438" t="str">
        <f>VLOOKUP($A438,Clientes!$A$1:$C$1999,3,0)</f>
        <v>65 LOCATEL</v>
      </c>
      <c r="J438" s="16">
        <f>+D438</f>
        <v>59</v>
      </c>
      <c r="K438" s="16" t="str">
        <f>VLOOKUP($J438,'ESTRUCTURA P&amp;B - LP'!$A$1:$F$40,5,0)</f>
        <v>ELVIS RONDON</v>
      </c>
      <c r="L438" s="16">
        <f>IFERROR(VLOOKUP($J438,'[2]POTENCIAL X ZONA'!$B$4:$G$21,6,0),0)</f>
        <v>0</v>
      </c>
      <c r="M438" s="16">
        <f>IFERROR(VLOOKUP($A438,'Convenio Clientes'!$D:$F,3,0),"SN CNV")</f>
        <v>21</v>
      </c>
      <c r="N438" s="16" t="s">
        <v>2253</v>
      </c>
      <c r="O438" s="16">
        <v>15</v>
      </c>
      <c r="P438" t="s">
        <v>2239</v>
      </c>
      <c r="Q438" t="s">
        <v>2240</v>
      </c>
      <c r="R438" t="str">
        <f>VLOOKUP($N438,Tabla2[#All],3,0)</f>
        <v>CADENAS - FARMACIAS</v>
      </c>
      <c r="S438" t="s">
        <v>2923</v>
      </c>
      <c r="T438" t="s">
        <v>2924</v>
      </c>
      <c r="U438" t="s">
        <v>1587</v>
      </c>
    </row>
    <row r="439" spans="1:21" ht="15" customHeight="1">
      <c r="A439" s="50" t="s">
        <v>718</v>
      </c>
      <c r="B439" s="19" t="s">
        <v>719</v>
      </c>
      <c r="C439" s="16">
        <v>56</v>
      </c>
      <c r="D439" s="84">
        <v>56</v>
      </c>
      <c r="E439" t="str">
        <f>VLOOKUP($D439,'ESTRUCTURA P&amp;B - LP'!$A$1:$F$31,5,0)</f>
        <v>JONATHAN FERNÁNDEZ</v>
      </c>
      <c r="F439" t="str">
        <f>VLOOKUP($D439,'ESTRUCTURA P&amp;B - LP'!$A$1:$F$31,6,0)</f>
        <v>MILAGROS FERNANDEZ</v>
      </c>
      <c r="G439" t="s">
        <v>47</v>
      </c>
      <c r="H439" t="str">
        <f>VLOOKUP(Tabla3[[#This Row],[NUEVA RUTA]],Tabla1[#All],2,0)</f>
        <v>CAPITAL</v>
      </c>
      <c r="I439" t="str">
        <f>VLOOKUP($A439,Clientes!$A$1:$C$1999,3,0)</f>
        <v>65 LOCATEL</v>
      </c>
      <c r="J439" s="16">
        <v>56</v>
      </c>
      <c r="K439" s="16" t="str">
        <f>VLOOKUP($J439,'ESTRUCTURA P&amp;B - LP'!$A$1:$F$40,5,0)</f>
        <v>JONATHAN FERNÁNDEZ</v>
      </c>
      <c r="L439" s="16">
        <f>IFERROR(VLOOKUP($J439,'[2]POTENCIAL X ZONA'!$B$4:$G$21,6,0),0)</f>
        <v>0</v>
      </c>
      <c r="M439" s="16" t="str">
        <f>IFERROR(VLOOKUP($A439,'Convenio Clientes'!$D:$F,3,0),"SN CNV")</f>
        <v>21</v>
      </c>
      <c r="N439" s="16" t="s">
        <v>2253</v>
      </c>
      <c r="O439" s="16">
        <v>21</v>
      </c>
      <c r="P439" t="s">
        <v>2239</v>
      </c>
      <c r="Q439" t="s">
        <v>2240</v>
      </c>
      <c r="R439" t="str">
        <f>VLOOKUP($N439,Tabla2[#All],3,0)</f>
        <v>CADENAS - FARMACIAS</v>
      </c>
      <c r="S439" t="s">
        <v>2925</v>
      </c>
      <c r="T439" t="s">
        <v>2926</v>
      </c>
      <c r="U439" t="s">
        <v>1587</v>
      </c>
    </row>
    <row r="440" spans="1:21" ht="15" customHeight="1">
      <c r="A440" s="50" t="s">
        <v>720</v>
      </c>
      <c r="B440" s="19" t="s">
        <v>721</v>
      </c>
      <c r="C440" s="16">
        <v>98</v>
      </c>
      <c r="D440" s="84">
        <v>98</v>
      </c>
      <c r="E440" t="str">
        <f>VLOOKUP($D440,'ESTRUCTURA P&amp;B - LP'!$A$1:$F$31,5,0)</f>
        <v>INACTIVO</v>
      </c>
      <c r="F440" t="str">
        <f>VLOOKUP($D440,'ESTRUCTURA P&amp;B - LP'!$A$1:$F$31,6,0)</f>
        <v>INACTIVO</v>
      </c>
      <c r="G440" t="s">
        <v>55</v>
      </c>
      <c r="H440" t="str">
        <f>VLOOKUP(Tabla3[[#This Row],[NUEVA RUTA]],Tabla1[#All],2,0)</f>
        <v>INACTIVO</v>
      </c>
      <c r="I440" t="str">
        <f>VLOOKUP($A440,Clientes!$A$1:$C$1999,3,0)</f>
        <v>65 LOCATEL</v>
      </c>
      <c r="J440" s="16">
        <v>0</v>
      </c>
      <c r="K440" s="16" t="str">
        <f>VLOOKUP($J440,'ESTRUCTURA P&amp;B - LP'!$A$1:$F$40,5,0)</f>
        <v>INACTIVO</v>
      </c>
      <c r="L440" s="16">
        <f>IFERROR(VLOOKUP($J440,'[2]POTENCIAL X ZONA'!$B$4:$G$21,6,0),0)</f>
        <v>0</v>
      </c>
      <c r="M440" s="16" t="str">
        <f>IFERROR(VLOOKUP($A440,'Convenio Clientes'!$D:$F,3,0),"SN CNV")</f>
        <v>01</v>
      </c>
      <c r="N440" s="16" t="s">
        <v>2253</v>
      </c>
      <c r="O440" s="16">
        <v>0</v>
      </c>
      <c r="P440" t="s">
        <v>163</v>
      </c>
      <c r="Q440" t="s">
        <v>2228</v>
      </c>
      <c r="R440" t="str">
        <f>VLOOKUP($N440,Tabla2[#All],3,0)</f>
        <v>CADENAS - FARMACIAS</v>
      </c>
      <c r="S440" t="s">
        <v>2927</v>
      </c>
      <c r="T440" t="s">
        <v>2928</v>
      </c>
      <c r="U440" t="s">
        <v>1587</v>
      </c>
    </row>
    <row r="441" spans="1:21" ht="15" customHeight="1">
      <c r="A441" s="50" t="s">
        <v>722</v>
      </c>
      <c r="B441" s="19" t="s">
        <v>723</v>
      </c>
      <c r="C441" s="16">
        <v>98</v>
      </c>
      <c r="D441" s="84">
        <v>98</v>
      </c>
      <c r="E441" t="str">
        <f>VLOOKUP($D441,'ESTRUCTURA P&amp;B - LP'!$A$1:$F$31,5,0)</f>
        <v>INACTIVO</v>
      </c>
      <c r="F441" t="str">
        <f>VLOOKUP($D441,'ESTRUCTURA P&amp;B - LP'!$A$1:$F$31,6,0)</f>
        <v>INACTIVO</v>
      </c>
      <c r="G441" t="s">
        <v>188</v>
      </c>
      <c r="H441" t="str">
        <f>VLOOKUP(Tabla3[[#This Row],[NUEVA RUTA]],Tabla1[#All],2,0)</f>
        <v>INACTIVO</v>
      </c>
      <c r="I441" t="str">
        <f>VLOOKUP($A441,Clientes!$A$1:$C$1999,3,0)</f>
        <v>65 LOCATEL</v>
      </c>
      <c r="J441" s="16">
        <v>0</v>
      </c>
      <c r="K441" s="16" t="str">
        <f>VLOOKUP($J441,'ESTRUCTURA P&amp;B - LP'!$A$1:$F$40,5,0)</f>
        <v>INACTIVO</v>
      </c>
      <c r="L441" s="16">
        <f>IFERROR(VLOOKUP($J441,'[2]POTENCIAL X ZONA'!$B$4:$G$21,6,0),0)</f>
        <v>0</v>
      </c>
      <c r="M441" s="16" t="str">
        <f>IFERROR(VLOOKUP($A441,'Convenio Clientes'!$D:$F,3,0),"SN CNV")</f>
        <v>01</v>
      </c>
      <c r="N441" s="16" t="s">
        <v>2253</v>
      </c>
      <c r="O441" s="16">
        <v>15</v>
      </c>
      <c r="P441" t="s">
        <v>163</v>
      </c>
      <c r="Q441" t="s">
        <v>2228</v>
      </c>
      <c r="R441" t="str">
        <f>VLOOKUP($N441,Tabla2[#All],3,0)</f>
        <v>CADENAS - FARMACIAS</v>
      </c>
      <c r="S441" t="s">
        <v>2929</v>
      </c>
      <c r="T441" t="s">
        <v>2930</v>
      </c>
      <c r="U441" t="s">
        <v>6711</v>
      </c>
    </row>
    <row r="442" spans="1:21" ht="15" customHeight="1">
      <c r="A442" s="50" t="s">
        <v>724</v>
      </c>
      <c r="B442" s="19" t="s">
        <v>725</v>
      </c>
      <c r="C442" s="16">
        <v>98</v>
      </c>
      <c r="D442" s="84">
        <v>98</v>
      </c>
      <c r="E442" t="str">
        <f>VLOOKUP($D442,'ESTRUCTURA P&amp;B - LP'!$A$1:$F$31,5,0)</f>
        <v>INACTIVO</v>
      </c>
      <c r="F442" t="str">
        <f>VLOOKUP($D442,'ESTRUCTURA P&amp;B - LP'!$A$1:$F$31,6,0)</f>
        <v>INACTIVO</v>
      </c>
      <c r="G442" t="s">
        <v>55</v>
      </c>
      <c r="H442" t="str">
        <f>VLOOKUP(Tabla3[[#This Row],[NUEVA RUTA]],Tabla1[#All],2,0)</f>
        <v>INACTIVO</v>
      </c>
      <c r="I442" t="str">
        <f>VLOOKUP($A442,Clientes!$A$1:$C$1999,3,0)</f>
        <v>65 LOCATEL</v>
      </c>
      <c r="J442" s="16">
        <f>+D442</f>
        <v>98</v>
      </c>
      <c r="K442" s="16" t="str">
        <f>VLOOKUP($J442,'ESTRUCTURA P&amp;B - LP'!$A$1:$F$40,5,0)</f>
        <v>INACTIVO</v>
      </c>
      <c r="L442" s="16">
        <f>IFERROR(VLOOKUP($J442,'[2]POTENCIAL X ZONA'!$B$4:$G$21,6,0),0)</f>
        <v>0</v>
      </c>
      <c r="M442" s="16" t="str">
        <f>IFERROR(VLOOKUP($A442,'Convenio Clientes'!$D:$F,3,0),"SN CNV")</f>
        <v>01</v>
      </c>
      <c r="N442" s="16" t="s">
        <v>2253</v>
      </c>
      <c r="O442" s="16">
        <v>15</v>
      </c>
      <c r="P442" t="s">
        <v>163</v>
      </c>
      <c r="Q442" t="s">
        <v>2228</v>
      </c>
      <c r="R442" t="str">
        <f>VLOOKUP($N442,Tabla2[#All],3,0)</f>
        <v>CADENAS - FARMACIAS</v>
      </c>
      <c r="S442" t="s">
        <v>2931</v>
      </c>
      <c r="T442" t="s">
        <v>2932</v>
      </c>
      <c r="U442" t="s">
        <v>1587</v>
      </c>
    </row>
    <row r="443" spans="1:21" ht="15" customHeight="1">
      <c r="A443" s="50" t="s">
        <v>726</v>
      </c>
      <c r="B443" s="19" t="s">
        <v>727</v>
      </c>
      <c r="C443" s="16">
        <v>54</v>
      </c>
      <c r="D443" s="84">
        <v>54</v>
      </c>
      <c r="E443" t="str">
        <f>VLOOKUP($D443,'ESTRUCTURA P&amp;B - LP'!$A$1:$F$31,5,0)</f>
        <v>EDUWARD MARTÍNEZ</v>
      </c>
      <c r="F443" t="str">
        <f>VLOOKUP($D443,'ESTRUCTURA P&amp;B - LP'!$A$1:$F$31,6,0)</f>
        <v>MILAGROS FERNANDEZ</v>
      </c>
      <c r="G443" t="s">
        <v>47</v>
      </c>
      <c r="H443" t="str">
        <f>VLOOKUP(Tabla3[[#This Row],[NUEVA RUTA]],Tabla1[#All],2,0)</f>
        <v>CAPITAL</v>
      </c>
      <c r="I443" t="str">
        <f>VLOOKUP($A443,Clientes!$A$1:$C$1999,3,0)</f>
        <v>65 LOCATEL</v>
      </c>
      <c r="J443" s="16">
        <f>+D443</f>
        <v>54</v>
      </c>
      <c r="K443" s="16" t="str">
        <f>VLOOKUP($J443,'ESTRUCTURA P&amp;B - LP'!$A$1:$F$40,5,0)</f>
        <v>EDUWARD MARTÍNEZ</v>
      </c>
      <c r="L443" s="16" t="str">
        <f>IFERROR(VLOOKUP($J443,'[2]POTENCIAL X ZONA'!$B$4:$G$21,6,0),0)</f>
        <v>B</v>
      </c>
      <c r="M443" s="16" t="str">
        <f>IFERROR(VLOOKUP($A443,'Convenio Clientes'!$D:$F,3,0),"SN CNV")</f>
        <v>21</v>
      </c>
      <c r="N443" s="16" t="s">
        <v>2253</v>
      </c>
      <c r="O443" s="16">
        <v>15</v>
      </c>
      <c r="P443" t="s">
        <v>2239</v>
      </c>
      <c r="Q443" t="s">
        <v>2240</v>
      </c>
      <c r="R443" t="str">
        <f>VLOOKUP($N443,Tabla2[#All],3,0)</f>
        <v>CADENAS - FARMACIAS</v>
      </c>
      <c r="S443" t="s">
        <v>2933</v>
      </c>
      <c r="T443" t="s">
        <v>2934</v>
      </c>
      <c r="U443" t="s">
        <v>1587</v>
      </c>
    </row>
    <row r="444" spans="1:21" ht="15" customHeight="1">
      <c r="A444" s="50" t="s">
        <v>728</v>
      </c>
      <c r="B444" s="19" t="s">
        <v>729</v>
      </c>
      <c r="C444" s="16">
        <v>98</v>
      </c>
      <c r="D444" s="84">
        <v>98</v>
      </c>
      <c r="E444" t="str">
        <f>VLOOKUP($D444,'ESTRUCTURA P&amp;B - LP'!$A$1:$F$31,5,0)</f>
        <v>INACTIVO</v>
      </c>
      <c r="F444" t="str">
        <f>VLOOKUP($D444,'ESTRUCTURA P&amp;B - LP'!$A$1:$F$31,6,0)</f>
        <v>INACTIVO</v>
      </c>
      <c r="G444" t="s">
        <v>31</v>
      </c>
      <c r="H444" t="str">
        <f>VLOOKUP(Tabla3[[#This Row],[NUEVA RUTA]],Tabla1[#All],2,0)</f>
        <v>INACTIVO</v>
      </c>
      <c r="I444" t="str">
        <f>VLOOKUP($A444,Clientes!$A$1:$C$1999,3,0)</f>
        <v>65 LOCATEL</v>
      </c>
      <c r="J444" s="16">
        <v>0</v>
      </c>
      <c r="K444" s="16" t="str">
        <f>VLOOKUP($J444,'ESTRUCTURA P&amp;B - LP'!$A$1:$F$40,5,0)</f>
        <v>INACTIVO</v>
      </c>
      <c r="L444" s="16">
        <f>IFERROR(VLOOKUP($J444,'[2]POTENCIAL X ZONA'!$B$4:$G$21,6,0),0)</f>
        <v>0</v>
      </c>
      <c r="M444" s="16" t="str">
        <f>IFERROR(VLOOKUP($A444,'Convenio Clientes'!$D:$F,3,0),"SN CNV")</f>
        <v>01</v>
      </c>
      <c r="N444" s="16" t="s">
        <v>2253</v>
      </c>
      <c r="O444" s="16">
        <v>0</v>
      </c>
      <c r="P444" t="s">
        <v>163</v>
      </c>
      <c r="Q444" t="s">
        <v>2228</v>
      </c>
      <c r="R444" t="str">
        <f>VLOOKUP($N444,Tabla2[#All],3,0)</f>
        <v>CADENAS - FARMACIAS</v>
      </c>
      <c r="S444" t="s">
        <v>2935</v>
      </c>
      <c r="T444" t="s">
        <v>2936</v>
      </c>
      <c r="U444" t="s">
        <v>131</v>
      </c>
    </row>
    <row r="445" spans="1:21" ht="15" customHeight="1">
      <c r="A445" s="50" t="s">
        <v>730</v>
      </c>
      <c r="B445" s="19" t="s">
        <v>731</v>
      </c>
      <c r="C445" s="16">
        <v>20</v>
      </c>
      <c r="D445" s="84">
        <v>20</v>
      </c>
      <c r="E445" t="str">
        <f>VLOOKUP($D445,'ESTRUCTURA P&amp;B - LP'!$A$1:$F$31,5,0)</f>
        <v>JUAN LEÓN 20</v>
      </c>
      <c r="F445" t="str">
        <f>VLOOKUP($D445,'ESTRUCTURA P&amp;B - LP'!$A$1:$F$31,6,0)</f>
        <v>DUBRASKA PÉREZ</v>
      </c>
      <c r="G445" t="s">
        <v>102</v>
      </c>
      <c r="H445" t="str">
        <f>VLOOKUP(Tabla3[[#This Row],[NUEVA RUTA]],Tabla1[#All],2,0)</f>
        <v>CENTRO-OCCIDENTE</v>
      </c>
      <c r="I445" t="str">
        <f>VLOOKUP($A445,Clientes!$A$1:$C$1999,3,0)</f>
        <v>65 LOCATEL</v>
      </c>
      <c r="J445" s="16">
        <v>20</v>
      </c>
      <c r="K445" s="16" t="str">
        <f>VLOOKUP($J445,'ESTRUCTURA P&amp;B - LP'!$A$1:$F$40,5,0)</f>
        <v>JUAN LEÓN 20</v>
      </c>
      <c r="L445" s="16" t="str">
        <f>IFERROR(VLOOKUP($J445,'[2]POTENCIAL X ZONA'!$B$4:$G$21,6,0),0)</f>
        <v>P</v>
      </c>
      <c r="M445" s="16" t="str">
        <f>IFERROR(VLOOKUP($A445,'Convenio Clientes'!$D:$F,3,0),"SN CNV")</f>
        <v>01</v>
      </c>
      <c r="N445" s="16" t="s">
        <v>2253</v>
      </c>
      <c r="O445" s="16">
        <v>15</v>
      </c>
      <c r="P445" t="s">
        <v>163</v>
      </c>
      <c r="Q445" t="s">
        <v>2228</v>
      </c>
      <c r="R445" t="str">
        <f>VLOOKUP($N445,Tabla2[#All],3,0)</f>
        <v>CADENAS - FARMACIAS</v>
      </c>
      <c r="S445" t="s">
        <v>2937</v>
      </c>
      <c r="T445" t="s">
        <v>2938</v>
      </c>
      <c r="U445" t="s">
        <v>51</v>
      </c>
    </row>
    <row r="446" spans="1:21" ht="15" customHeight="1">
      <c r="A446" s="50" t="s">
        <v>732</v>
      </c>
      <c r="B446" s="19" t="s">
        <v>733</v>
      </c>
      <c r="C446" s="16">
        <v>21</v>
      </c>
      <c r="D446" s="84">
        <v>21</v>
      </c>
      <c r="E446" t="str">
        <f>VLOOKUP($D446,'ESTRUCTURA P&amp;B - LP'!$A$1:$F$31,5,0)</f>
        <v>ANDREINA RANGEL 21</v>
      </c>
      <c r="F446" t="str">
        <f>VLOOKUP($D446,'ESTRUCTURA P&amp;B - LP'!$A$1:$F$31,6,0)</f>
        <v>ANDREINA RANGEL</v>
      </c>
      <c r="G446" t="s">
        <v>31</v>
      </c>
      <c r="H446" t="str">
        <f>VLOOKUP(Tabla3[[#This Row],[NUEVA RUTA]],Tabla1[#All],2,0)</f>
        <v>OCCIDENTE</v>
      </c>
      <c r="I446" t="str">
        <f>VLOOKUP($A446,Clientes!$A$1:$C$1999,3,0)</f>
        <v>SUPERSALUD ZULI</v>
      </c>
      <c r="J446" s="16">
        <v>62</v>
      </c>
      <c r="K446" s="16" t="str">
        <f>VLOOKUP($J446,'ESTRUCTURA P&amp;B - LP'!$A$1:$F$40,5,0)</f>
        <v>ANDREINA RANGEL 62</v>
      </c>
      <c r="L446" s="16" t="str">
        <f>IFERROR(VLOOKUP($J446,'[2]POTENCIAL X ZONA'!$B$4:$G$21,6,0),0)</f>
        <v>S</v>
      </c>
      <c r="M446" s="16" t="str">
        <f>IFERROR(VLOOKUP($A446,'Convenio Clientes'!$D:$F,3,0),"SN CNV")</f>
        <v>01</v>
      </c>
      <c r="N446" s="16" t="s">
        <v>2336</v>
      </c>
      <c r="O446" s="16">
        <v>7</v>
      </c>
      <c r="P446" t="s">
        <v>163</v>
      </c>
      <c r="Q446" t="s">
        <v>2228</v>
      </c>
      <c r="R446" t="str">
        <f>VLOOKUP($N446,Tabla2[#All],3,0)</f>
        <v>FARMACIAS INDEPENDIENTES</v>
      </c>
      <c r="S446" t="s">
        <v>2939</v>
      </c>
      <c r="T446" t="s">
        <v>2940</v>
      </c>
      <c r="U446" t="s">
        <v>495</v>
      </c>
    </row>
    <row r="447" spans="1:21" ht="15" customHeight="1">
      <c r="A447" s="50" t="s">
        <v>734</v>
      </c>
      <c r="B447" s="19" t="s">
        <v>735</v>
      </c>
      <c r="C447" s="16">
        <v>21</v>
      </c>
      <c r="D447" s="84">
        <v>21</v>
      </c>
      <c r="E447" t="str">
        <f>VLOOKUP($D447,'ESTRUCTURA P&amp;B - LP'!$A$1:$F$31,5,0)</f>
        <v>ANDREINA RANGEL 21</v>
      </c>
      <c r="F447" t="str">
        <f>VLOOKUP($D447,'ESTRUCTURA P&amp;B - LP'!$A$1:$F$31,6,0)</f>
        <v>ANDREINA RANGEL</v>
      </c>
      <c r="G447" t="s">
        <v>31</v>
      </c>
      <c r="H447" t="str">
        <f>VLOOKUP(Tabla3[[#This Row],[NUEVA RUTA]],Tabla1[#All],2,0)</f>
        <v>OCCIDENTE</v>
      </c>
      <c r="I447" t="str">
        <f>VLOOKUP($A447,Clientes!$A$1:$C$1999,3,0)</f>
        <v>FARM TIERRA NEG</v>
      </c>
      <c r="J447" s="16">
        <v>62</v>
      </c>
      <c r="K447" s="16" t="str">
        <f>VLOOKUP($J447,'ESTRUCTURA P&amp;B - LP'!$A$1:$F$40,5,0)</f>
        <v>ANDREINA RANGEL 62</v>
      </c>
      <c r="L447" s="16" t="str">
        <f>IFERROR(VLOOKUP($J447,'[2]POTENCIAL X ZONA'!$B$4:$G$21,6,0),0)</f>
        <v>S</v>
      </c>
      <c r="M447" s="16" t="str">
        <f>IFERROR(VLOOKUP($A447,'Convenio Clientes'!$D:$F,3,0),"SN CNV")</f>
        <v>21</v>
      </c>
      <c r="N447" s="16" t="s">
        <v>2253</v>
      </c>
      <c r="O447" s="16">
        <v>7</v>
      </c>
      <c r="P447" t="s">
        <v>163</v>
      </c>
      <c r="Q447" t="s">
        <v>2228</v>
      </c>
      <c r="R447" t="str">
        <f>VLOOKUP($N447,Tabla2[#All],3,0)</f>
        <v>CADENAS - FARMACIAS</v>
      </c>
      <c r="S447" t="s">
        <v>2941</v>
      </c>
      <c r="T447" t="s">
        <v>2942</v>
      </c>
      <c r="U447" t="s">
        <v>131</v>
      </c>
    </row>
    <row r="448" spans="1:21" ht="15" customHeight="1">
      <c r="A448" s="50" t="s">
        <v>736</v>
      </c>
      <c r="B448" s="19" t="s">
        <v>737</v>
      </c>
      <c r="C448" s="16">
        <v>51</v>
      </c>
      <c r="D448" s="84">
        <v>51</v>
      </c>
      <c r="E448" t="str">
        <f>VLOOKUP($D448,'ESTRUCTURA P&amp;B - LP'!$A$1:$F$31,5,0)</f>
        <v>DIANA DELGADO 51</v>
      </c>
      <c r="F448" t="str">
        <f>VLOOKUP($D448,'ESTRUCTURA P&amp;B - LP'!$A$1:$F$31,6,0)</f>
        <v>DIANA DELGADO</v>
      </c>
      <c r="G448" t="s">
        <v>281</v>
      </c>
      <c r="H448" t="str">
        <f>VLOOKUP(Tabla3[[#This Row],[NUEVA RUTA]],Tabla1[#All],2,0)</f>
        <v>ORIENTE NORTE</v>
      </c>
      <c r="I448" t="str">
        <f>VLOOKUP($A448,Clientes!$A$1:$C$1999,3,0)</f>
        <v>FARM TODO SALUD</v>
      </c>
      <c r="J448" s="16">
        <v>51</v>
      </c>
      <c r="K448" s="16" t="str">
        <f>VLOOKUP($J448,'ESTRUCTURA P&amp;B - LP'!$A$1:$F$40,5,0)</f>
        <v>DIANA DELGADO 51</v>
      </c>
      <c r="L448" s="16" t="str">
        <f>IFERROR(VLOOKUP($J448,'[2]POTENCIAL X ZONA'!$B$4:$G$21,6,0),0)</f>
        <v>P</v>
      </c>
      <c r="M448" s="16" t="str">
        <f>IFERROR(VLOOKUP($A448,'Convenio Clientes'!$D:$F,3,0),"SN CNV")</f>
        <v>01</v>
      </c>
      <c r="N448" s="16" t="s">
        <v>2336</v>
      </c>
      <c r="O448" s="16">
        <v>7</v>
      </c>
      <c r="P448" t="s">
        <v>163</v>
      </c>
      <c r="Q448" t="s">
        <v>2228</v>
      </c>
      <c r="R448" t="str">
        <f>VLOOKUP($N448,Tabla2[#All],3,0)</f>
        <v>FARMACIAS INDEPENDIENTES</v>
      </c>
      <c r="S448" t="s">
        <v>2943</v>
      </c>
      <c r="T448" t="s">
        <v>2944</v>
      </c>
      <c r="U448" t="s">
        <v>6701</v>
      </c>
    </row>
    <row r="449" spans="1:21" ht="15" customHeight="1">
      <c r="A449" s="50" t="s">
        <v>738</v>
      </c>
      <c r="B449" s="19" t="s">
        <v>739</v>
      </c>
      <c r="C449" s="16">
        <v>52</v>
      </c>
      <c r="D449" s="84">
        <v>52</v>
      </c>
      <c r="E449" t="str">
        <f>VLOOKUP($D449,'ESTRUCTURA P&amp;B - LP'!$A$1:$F$31,5,0)</f>
        <v>DIANA DELGADO 52</v>
      </c>
      <c r="F449" t="str">
        <f>VLOOKUP($D449,'ESTRUCTURA P&amp;B - LP'!$A$1:$F$31,6,0)</f>
        <v>DIANA DELGADO</v>
      </c>
      <c r="G449" t="s">
        <v>188</v>
      </c>
      <c r="H449" t="str">
        <f>VLOOKUP(Tabla3[[#This Row],[NUEVA RUTA]],Tabla1[#All],2,0)</f>
        <v>ORIENTE SUR</v>
      </c>
      <c r="I449" t="str">
        <f>VLOOKUP($A449,Clientes!$A$1:$C$1999,3,0)</f>
        <v>71 TU COSMETICO</v>
      </c>
      <c r="J449" s="16">
        <v>52</v>
      </c>
      <c r="K449" s="16" t="str">
        <f>VLOOKUP($J449,'ESTRUCTURA P&amp;B - LP'!$A$1:$F$40,5,0)</f>
        <v>DIANA DELGADO 52</v>
      </c>
      <c r="L449" s="16" t="str">
        <f>IFERROR(VLOOKUP($J449,'[2]POTENCIAL X ZONA'!$B$4:$G$21,6,0),0)</f>
        <v>S</v>
      </c>
      <c r="M449" s="16" t="str">
        <f>IFERROR(VLOOKUP($A449,'Convenio Clientes'!$D:$F,3,0),"SN CNV")</f>
        <v>01</v>
      </c>
      <c r="N449" s="16" t="s">
        <v>2336</v>
      </c>
      <c r="O449" s="16">
        <v>7</v>
      </c>
      <c r="P449" t="s">
        <v>163</v>
      </c>
      <c r="Q449" t="s">
        <v>2228</v>
      </c>
      <c r="R449" t="str">
        <f>VLOOKUP($N449,Tabla2[#All],3,0)</f>
        <v>FARMACIAS INDEPENDIENTES</v>
      </c>
      <c r="S449" t="s">
        <v>2945</v>
      </c>
      <c r="T449" t="s">
        <v>2946</v>
      </c>
      <c r="U449" t="s">
        <v>6711</v>
      </c>
    </row>
    <row r="450" spans="1:21" ht="15" customHeight="1">
      <c r="A450" s="50" t="s">
        <v>740</v>
      </c>
      <c r="B450" s="19" t="s">
        <v>741</v>
      </c>
      <c r="C450" s="16">
        <v>55</v>
      </c>
      <c r="D450" s="84">
        <v>55</v>
      </c>
      <c r="E450" t="str">
        <f>VLOOKUP($D450,'ESTRUCTURA P&amp;B - LP'!$A$1:$F$31,5,0)</f>
        <v>WILLIAN FERMIN</v>
      </c>
      <c r="F450" t="str">
        <f>VLOOKUP($D450,'ESTRUCTURA P&amp;B - LP'!$A$1:$F$31,6,0)</f>
        <v>MILAGROS FERNANDEZ</v>
      </c>
      <c r="G450" t="s">
        <v>47</v>
      </c>
      <c r="H450" t="str">
        <f>VLOOKUP(Tabla3[[#This Row],[NUEVA RUTA]],Tabla1[#All],2,0)</f>
        <v>CAPITAL</v>
      </c>
      <c r="I450" t="str">
        <f>VLOOKUP($A450,Clientes!$A$1:$C$1999,3,0)</f>
        <v>65 LOCATEL</v>
      </c>
      <c r="J450" s="16">
        <v>55</v>
      </c>
      <c r="K450" s="16" t="str">
        <f>VLOOKUP($J450,'ESTRUCTURA P&amp;B - LP'!$A$1:$F$40,5,0)</f>
        <v>WILLIAN FERMIN</v>
      </c>
      <c r="L450" s="16" t="str">
        <f>IFERROR(VLOOKUP($J450,'[2]POTENCIAL X ZONA'!$B$4:$G$21,6,0),0)</f>
        <v>B</v>
      </c>
      <c r="M450" s="16" t="str">
        <f>IFERROR(VLOOKUP($A450,'Convenio Clientes'!$D:$F,3,0),"SN CNV")</f>
        <v>21</v>
      </c>
      <c r="N450" s="16" t="s">
        <v>2253</v>
      </c>
      <c r="O450" s="16">
        <v>21</v>
      </c>
      <c r="P450" t="s">
        <v>2239</v>
      </c>
      <c r="Q450" t="s">
        <v>2240</v>
      </c>
      <c r="R450" t="str">
        <f>VLOOKUP($N450,Tabla2[#All],3,0)</f>
        <v>CADENAS - FARMACIAS</v>
      </c>
      <c r="S450" t="s">
        <v>2947</v>
      </c>
      <c r="T450" t="s">
        <v>2948</v>
      </c>
      <c r="U450" t="s">
        <v>1587</v>
      </c>
    </row>
    <row r="451" spans="1:21" ht="15" customHeight="1">
      <c r="A451" s="50" t="s">
        <v>742</v>
      </c>
      <c r="B451" s="19" t="s">
        <v>743</v>
      </c>
      <c r="C451" s="16">
        <v>11</v>
      </c>
      <c r="D451" s="84">
        <v>53</v>
      </c>
      <c r="E451" t="str">
        <f>VLOOKUP($D451,'ESTRUCTURA P&amp;B - LP'!$A$1:$F$31,5,0)</f>
        <v>DUBRASKA PÉREZ 53</v>
      </c>
      <c r="F451" t="str">
        <f>VLOOKUP($D451,'ESTRUCTURA P&amp;B - LP'!$A$1:$F$31,6,0)</f>
        <v>DUBRASKA PÉREZ</v>
      </c>
      <c r="G451" t="s">
        <v>697</v>
      </c>
      <c r="H451" t="str">
        <f>VLOOKUP(Tabla3[[#This Row],[NUEVA RUTA]],Tabla1[#All],2,0)</f>
        <v>ZONA INSULAR</v>
      </c>
      <c r="I451" t="str">
        <f>VLOOKUP($A451,Clientes!$A$1:$C$1999,3,0)</f>
        <v>65 LOCATEL</v>
      </c>
      <c r="J451" s="16">
        <v>53</v>
      </c>
      <c r="K451" s="16" t="str">
        <f>VLOOKUP($J451,'ESTRUCTURA P&amp;B - LP'!$A$1:$F$40,5,0)</f>
        <v>DUBRASKA PÉREZ 53</v>
      </c>
      <c r="L451" s="16" t="str">
        <f>IFERROR(VLOOKUP($J451,'[2]POTENCIAL X ZONA'!$B$4:$G$21,6,0),0)</f>
        <v>B</v>
      </c>
      <c r="M451" s="16" t="str">
        <f>IFERROR(VLOOKUP($A451,'Convenio Clientes'!$D:$F,3,0),"SN CNV")</f>
        <v>01</v>
      </c>
      <c r="N451" s="16" t="s">
        <v>2253</v>
      </c>
      <c r="O451" s="16">
        <v>15</v>
      </c>
      <c r="P451" t="s">
        <v>163</v>
      </c>
      <c r="Q451" t="s">
        <v>2228</v>
      </c>
      <c r="R451" t="str">
        <f>VLOOKUP($N451,Tabla2[#All],3,0)</f>
        <v>CADENAS - FARMACIAS</v>
      </c>
      <c r="S451" t="s">
        <v>2949</v>
      </c>
      <c r="T451" t="s">
        <v>2950</v>
      </c>
      <c r="U451" t="s">
        <v>6729</v>
      </c>
    </row>
    <row r="452" spans="1:21" ht="15" customHeight="1">
      <c r="A452" s="50" t="s">
        <v>2100</v>
      </c>
      <c r="B452" s="19" t="s">
        <v>2101</v>
      </c>
      <c r="C452" s="16">
        <v>50</v>
      </c>
      <c r="D452" s="84">
        <v>55</v>
      </c>
      <c r="E452" t="str">
        <f>VLOOKUP($D452,'ESTRUCTURA P&amp;B - LP'!$A$1:$F$31,5,0)</f>
        <v>WILLIAN FERMIN</v>
      </c>
      <c r="F452" t="str">
        <f>VLOOKUP($D452,'ESTRUCTURA P&amp;B - LP'!$A$1:$F$31,6,0)</f>
        <v>MILAGROS FERNANDEZ</v>
      </c>
      <c r="G452" t="s">
        <v>55</v>
      </c>
      <c r="H452" t="str">
        <f>VLOOKUP(Tabla3[[#This Row],[NUEVA RUTA]],Tabla1[#All],2,0)</f>
        <v>CAPITAL</v>
      </c>
      <c r="I452" t="str">
        <f>VLOOKUP($A452,Clientes!$A$1:$C$1999,3,0)</f>
        <v>FARMATENCION</v>
      </c>
      <c r="J452" s="16">
        <v>55</v>
      </c>
      <c r="K452" s="16" t="str">
        <f>VLOOKUP($J452,'ESTRUCTURA P&amp;B - LP'!$A$1:$F$40,5,0)</f>
        <v>WILLIAN FERMIN</v>
      </c>
      <c r="L452" s="16" t="str">
        <f>IFERROR(VLOOKUP($J452,'[2]POTENCIAL X ZONA'!$B$4:$G$21,6,0),0)</f>
        <v>B</v>
      </c>
      <c r="M452" s="16" t="str">
        <f>IFERROR(VLOOKUP($A452,'Convenio Clientes'!$D:$F,3,0),"SN CNV")</f>
        <v>26</v>
      </c>
      <c r="N452" s="16" t="s">
        <v>2253</v>
      </c>
      <c r="O452" s="16">
        <v>15</v>
      </c>
      <c r="P452" t="s">
        <v>2239</v>
      </c>
      <c r="Q452" t="s">
        <v>2240</v>
      </c>
      <c r="R452" t="str">
        <f>VLOOKUP($N452,Tabla2[#All],3,0)</f>
        <v>CADENAS - FARMACIAS</v>
      </c>
      <c r="U452" t="s">
        <v>1587</v>
      </c>
    </row>
    <row r="453" spans="1:21" ht="15" customHeight="1">
      <c r="A453" s="50" t="s">
        <v>744</v>
      </c>
      <c r="B453" s="19" t="s">
        <v>745</v>
      </c>
      <c r="C453" s="16">
        <v>98</v>
      </c>
      <c r="D453" s="84">
        <v>98</v>
      </c>
      <c r="E453" t="str">
        <f>VLOOKUP($D453,'ESTRUCTURA P&amp;B - LP'!$A$1:$F$31,5,0)</f>
        <v>INACTIVO</v>
      </c>
      <c r="F453" t="str">
        <f>VLOOKUP($D453,'ESTRUCTURA P&amp;B - LP'!$A$1:$F$31,6,0)</f>
        <v>INACTIVO</v>
      </c>
      <c r="G453" t="s">
        <v>13</v>
      </c>
      <c r="H453" t="str">
        <f>VLOOKUP(Tabla3[[#This Row],[NUEVA RUTA]],Tabla1[#All],2,0)</f>
        <v>INACTIVO</v>
      </c>
      <c r="I453" t="str">
        <f>VLOOKUP($A453,Clientes!$A$1:$C$1999,3,0)</f>
        <v>65 LOCATEL</v>
      </c>
      <c r="J453" s="16">
        <v>12</v>
      </c>
      <c r="K453" s="16" t="str">
        <f>VLOOKUP($J453,'ESTRUCTURA P&amp;B - LP'!$A$1:$F$40,5,0)</f>
        <v>JUAN LEÓN 12</v>
      </c>
      <c r="L453" s="16" t="str">
        <f>IFERROR(VLOOKUP($J453,'[2]POTENCIAL X ZONA'!$B$4:$G$21,6,0),0)</f>
        <v>P</v>
      </c>
      <c r="M453" s="16" t="str">
        <f>IFERROR(VLOOKUP($A453,'Convenio Clientes'!$D:$F,3,0),"SN CNV")</f>
        <v>01</v>
      </c>
      <c r="N453" s="16" t="s">
        <v>2253</v>
      </c>
      <c r="O453" s="16">
        <v>15</v>
      </c>
      <c r="P453" t="s">
        <v>163</v>
      </c>
      <c r="Q453" t="s">
        <v>2228</v>
      </c>
      <c r="R453" t="str">
        <f>VLOOKUP($N453,Tabla2[#All],3,0)</f>
        <v>CADENAS - FARMACIAS</v>
      </c>
      <c r="S453" t="s">
        <v>2951</v>
      </c>
      <c r="T453" t="s">
        <v>2952</v>
      </c>
      <c r="U453" t="s">
        <v>6731</v>
      </c>
    </row>
    <row r="454" spans="1:21" ht="15" customHeight="1">
      <c r="A454" s="50" t="s">
        <v>746</v>
      </c>
      <c r="B454" s="19" t="s">
        <v>747</v>
      </c>
      <c r="C454" s="16">
        <v>11</v>
      </c>
      <c r="D454" s="84">
        <v>56</v>
      </c>
      <c r="E454" t="str">
        <f>VLOOKUP($D454,'ESTRUCTURA P&amp;B - LP'!$A$1:$F$31,5,0)</f>
        <v>JONATHAN FERNÁNDEZ</v>
      </c>
      <c r="F454" t="str">
        <f>VLOOKUP($D454,'ESTRUCTURA P&amp;B - LP'!$A$1:$F$31,6,0)</f>
        <v>MILAGROS FERNANDEZ</v>
      </c>
      <c r="G454" t="s">
        <v>47</v>
      </c>
      <c r="H454" t="str">
        <f>VLOOKUP(Tabla3[[#This Row],[NUEVA RUTA]],Tabla1[#All],2,0)</f>
        <v>CAPITAL</v>
      </c>
      <c r="I454" t="str">
        <f>VLOOKUP($A454,Clientes!$A$1:$C$1999,3,0)</f>
        <v>65 LOCATEL</v>
      </c>
      <c r="J454" s="16">
        <v>11</v>
      </c>
      <c r="K454" s="16" t="str">
        <f>VLOOKUP($J454,'ESTRUCTURA P&amp;B - LP'!$A$1:$F$40,5,0)</f>
        <v>DUBRASKA PÉREZ 11</v>
      </c>
      <c r="L454" s="16" t="str">
        <f>IFERROR(VLOOKUP($J454,'[2]POTENCIAL X ZONA'!$B$4:$G$21,6,0),0)</f>
        <v>B</v>
      </c>
      <c r="M454" s="16" t="str">
        <f>IFERROR(VLOOKUP($A454,'Convenio Clientes'!$D:$F,3,0),"SN CNV")</f>
        <v>01</v>
      </c>
      <c r="N454" s="16" t="s">
        <v>2253</v>
      </c>
      <c r="O454" s="16">
        <v>15</v>
      </c>
      <c r="P454" t="s">
        <v>163</v>
      </c>
      <c r="Q454" t="s">
        <v>2228</v>
      </c>
      <c r="R454" t="str">
        <f>VLOOKUP($N454,Tabla2[#All],3,0)</f>
        <v>CADENAS - FARMACIAS</v>
      </c>
      <c r="S454" t="s">
        <v>2953</v>
      </c>
      <c r="T454" t="s">
        <v>2954</v>
      </c>
      <c r="U454" t="s">
        <v>6728</v>
      </c>
    </row>
    <row r="455" spans="1:21" ht="15" customHeight="1">
      <c r="A455" s="50" t="s">
        <v>748</v>
      </c>
      <c r="B455" s="19" t="s">
        <v>749</v>
      </c>
      <c r="C455" s="16">
        <v>98</v>
      </c>
      <c r="D455" s="84">
        <v>98</v>
      </c>
      <c r="E455" t="str">
        <f>VLOOKUP($D455,'ESTRUCTURA P&amp;B - LP'!$A$1:$F$31,5,0)</f>
        <v>INACTIVO</v>
      </c>
      <c r="F455" t="str">
        <f>VLOOKUP($D455,'ESTRUCTURA P&amp;B - LP'!$A$1:$F$31,6,0)</f>
        <v>INACTIVO</v>
      </c>
      <c r="G455" t="s">
        <v>70</v>
      </c>
      <c r="H455" t="str">
        <f>VLOOKUP(Tabla3[[#This Row],[NUEVA RUTA]],Tabla1[#All],2,0)</f>
        <v>INACTIVO</v>
      </c>
      <c r="I455" t="str">
        <f>VLOOKUP($A455,Clientes!$A$1:$C$1999,3,0)</f>
        <v>65 LOCATEL</v>
      </c>
      <c r="J455" s="16">
        <v>60</v>
      </c>
      <c r="K455" s="16" t="str">
        <f>VLOOKUP($J455,'ESTRUCTURA P&amp;B - LP'!$A$1:$F$40,5,0)</f>
        <v>JOSEPH PADILLA</v>
      </c>
      <c r="L455" s="16" t="str">
        <f>IFERROR(VLOOKUP($J455,'[2]POTENCIAL X ZONA'!$B$4:$G$21,6,0),0)</f>
        <v>S</v>
      </c>
      <c r="M455" s="16" t="str">
        <f>IFERROR(VLOOKUP($A455,'Convenio Clientes'!$D:$F,3,0),"SN CNV")</f>
        <v>01</v>
      </c>
      <c r="N455" s="16" t="s">
        <v>2253</v>
      </c>
      <c r="O455" s="16">
        <v>15</v>
      </c>
      <c r="P455" t="s">
        <v>163</v>
      </c>
      <c r="Q455" t="s">
        <v>2228</v>
      </c>
      <c r="R455" t="str">
        <f>VLOOKUP($N455,Tabla2[#All],3,0)</f>
        <v>CADENAS - FARMACIAS</v>
      </c>
      <c r="S455" t="s">
        <v>2955</v>
      </c>
      <c r="T455" t="s">
        <v>2956</v>
      </c>
      <c r="U455" t="s">
        <v>137</v>
      </c>
    </row>
    <row r="456" spans="1:21" ht="15" customHeight="1">
      <c r="A456" s="50" t="s">
        <v>750</v>
      </c>
      <c r="B456" s="19" t="s">
        <v>751</v>
      </c>
      <c r="C456" s="16">
        <v>21</v>
      </c>
      <c r="D456" s="84">
        <v>21</v>
      </c>
      <c r="E456" t="str">
        <f>VLOOKUP($D456,'ESTRUCTURA P&amp;B - LP'!$A$1:$F$31,5,0)</f>
        <v>ANDREINA RANGEL 21</v>
      </c>
      <c r="F456" t="str">
        <f>VLOOKUP($D456,'ESTRUCTURA P&amp;B - LP'!$A$1:$F$31,6,0)</f>
        <v>ANDREINA RANGEL</v>
      </c>
      <c r="G456" t="s">
        <v>31</v>
      </c>
      <c r="H456" t="str">
        <f>VLOOKUP(Tabla3[[#This Row],[NUEVA RUTA]],Tabla1[#All],2,0)</f>
        <v>OCCIDENTE</v>
      </c>
      <c r="I456" t="str">
        <f>VLOOKUP($A456,Clientes!$A$1:$C$1999,3,0)</f>
        <v>53 C.CON MENOS</v>
      </c>
      <c r="J456" s="16">
        <v>62</v>
      </c>
      <c r="K456" s="16" t="str">
        <f>VLOOKUP($J456,'ESTRUCTURA P&amp;B - LP'!$A$1:$F$40,5,0)</f>
        <v>ANDREINA RANGEL 62</v>
      </c>
      <c r="L456" s="16" t="str">
        <f>IFERROR(VLOOKUP($J456,'[2]POTENCIAL X ZONA'!$B$4:$G$21,6,0),0)</f>
        <v>S</v>
      </c>
      <c r="M456" s="16" t="str">
        <f>IFERROR(VLOOKUP($A456,'Convenio Clientes'!$D:$F,3,0),"SN CNV")</f>
        <v>01</v>
      </c>
      <c r="N456" s="16" t="s">
        <v>2336</v>
      </c>
      <c r="O456" s="16">
        <v>7</v>
      </c>
      <c r="P456" t="s">
        <v>163</v>
      </c>
      <c r="Q456" t="s">
        <v>2228</v>
      </c>
      <c r="R456" t="str">
        <f>VLOOKUP($N456,Tabla2[#All],3,0)</f>
        <v>FARMACIAS INDEPENDIENTES</v>
      </c>
      <c r="S456" t="s">
        <v>2957</v>
      </c>
      <c r="T456" t="s">
        <v>2958</v>
      </c>
      <c r="U456" t="s">
        <v>495</v>
      </c>
    </row>
    <row r="457" spans="1:21" ht="15" customHeight="1">
      <c r="A457" s="50" t="s">
        <v>753</v>
      </c>
      <c r="B457" s="19" t="s">
        <v>754</v>
      </c>
      <c r="C457" s="16">
        <v>98</v>
      </c>
      <c r="D457" s="84">
        <v>98</v>
      </c>
      <c r="E457" t="str">
        <f>VLOOKUP($D457,'ESTRUCTURA P&amp;B - LP'!$A$1:$F$31,5,0)</f>
        <v>INACTIVO</v>
      </c>
      <c r="F457" t="str">
        <f>VLOOKUP($D457,'ESTRUCTURA P&amp;B - LP'!$A$1:$F$31,6,0)</f>
        <v>INACTIVO</v>
      </c>
      <c r="G457" t="s">
        <v>215</v>
      </c>
      <c r="H457" t="str">
        <f>VLOOKUP(Tabla3[[#This Row],[NUEVA RUTA]],Tabla1[#All],2,0)</f>
        <v>INACTIVO</v>
      </c>
      <c r="I457" t="str">
        <f>VLOOKUP($A457,Clientes!$A$1:$C$1999,3,0)</f>
        <v>27 NUEVO SIGLO</v>
      </c>
      <c r="J457" s="16">
        <v>0</v>
      </c>
      <c r="K457" s="16" t="str">
        <f>VLOOKUP($J457,'ESTRUCTURA P&amp;B - LP'!$A$1:$F$40,5,0)</f>
        <v>INACTIVO</v>
      </c>
      <c r="L457" s="16">
        <f>IFERROR(VLOOKUP($J457,'[2]POTENCIAL X ZONA'!$B$4:$G$21,6,0),0)</f>
        <v>0</v>
      </c>
      <c r="M457" s="16" t="str">
        <f>IFERROR(VLOOKUP($A457,'Convenio Clientes'!$D:$F,3,0),"SN CNV")</f>
        <v>01</v>
      </c>
      <c r="N457" s="16" t="s">
        <v>2336</v>
      </c>
      <c r="O457" s="16">
        <v>0</v>
      </c>
      <c r="P457" t="s">
        <v>163</v>
      </c>
      <c r="Q457" t="s">
        <v>2228</v>
      </c>
      <c r="R457" t="str">
        <f>VLOOKUP($N457,Tabla2[#All],3,0)</f>
        <v>FARMACIAS INDEPENDIENTES</v>
      </c>
      <c r="S457" t="s">
        <v>2959</v>
      </c>
      <c r="T457" t="s">
        <v>2960</v>
      </c>
      <c r="U457" t="s">
        <v>210</v>
      </c>
    </row>
    <row r="458" spans="1:21" ht="15" customHeight="1">
      <c r="A458" s="50" t="s">
        <v>756</v>
      </c>
      <c r="B458" s="19" t="s">
        <v>757</v>
      </c>
      <c r="C458" s="16">
        <v>23</v>
      </c>
      <c r="D458" s="84">
        <v>23</v>
      </c>
      <c r="E458" t="str">
        <f>VLOOKUP($D458,'ESTRUCTURA P&amp;B - LP'!$A$1:$F$31,5,0)</f>
        <v>MARTHA VILORIA</v>
      </c>
      <c r="F458" t="str">
        <f>VLOOKUP($D458,'ESTRUCTURA P&amp;B - LP'!$A$1:$F$31,6,0)</f>
        <v>DUBRASKA PÉREZ</v>
      </c>
      <c r="G458" t="s">
        <v>1578</v>
      </c>
      <c r="H458" t="str">
        <f>VLOOKUP(Tabla3[[#This Row],[NUEVA RUTA]],Tabla1[#All],2,0)</f>
        <v>CENTRO-OCCIDENTE</v>
      </c>
      <c r="I458" t="str">
        <f>VLOOKUP($A458,Clientes!$A$1:$C$1999,3,0)</f>
        <v>FARMAGALENA 18</v>
      </c>
      <c r="J458" s="16">
        <v>0</v>
      </c>
      <c r="K458" s="16" t="str">
        <f>VLOOKUP($J458,'ESTRUCTURA P&amp;B - LP'!$A$1:$F$40,5,0)</f>
        <v>INACTIVO</v>
      </c>
      <c r="L458" s="16">
        <f>IFERROR(VLOOKUP($J458,'[2]POTENCIAL X ZONA'!$B$4:$G$21,6,0),0)</f>
        <v>0</v>
      </c>
      <c r="M458" s="16" t="str">
        <f>IFERROR(VLOOKUP($A458,'Convenio Clientes'!$D:$F,3,0),"SN CNV")</f>
        <v>01</v>
      </c>
      <c r="N458" s="16" t="s">
        <v>2336</v>
      </c>
      <c r="O458" s="16">
        <v>0</v>
      </c>
      <c r="P458" t="s">
        <v>163</v>
      </c>
      <c r="Q458" t="s">
        <v>2228</v>
      </c>
      <c r="R458" t="str">
        <f>VLOOKUP($N458,Tabla2[#All],3,0)</f>
        <v>FARMACIAS INDEPENDIENTES</v>
      </c>
      <c r="S458" t="s">
        <v>2961</v>
      </c>
      <c r="T458" t="s">
        <v>2962</v>
      </c>
      <c r="U458" t="s">
        <v>6708</v>
      </c>
    </row>
    <row r="459" spans="1:21" ht="15" customHeight="1">
      <c r="A459" s="50" t="s">
        <v>758</v>
      </c>
      <c r="B459" s="19" t="s">
        <v>759</v>
      </c>
      <c r="C459" s="16">
        <v>98</v>
      </c>
      <c r="D459" s="84">
        <v>98</v>
      </c>
      <c r="E459" t="str">
        <f>VLOOKUP($D459,'ESTRUCTURA P&amp;B - LP'!$A$1:$F$31,5,0)</f>
        <v>INACTIVO</v>
      </c>
      <c r="F459" t="str">
        <f>VLOOKUP($D459,'ESTRUCTURA P&amp;B - LP'!$A$1:$F$31,6,0)</f>
        <v>INACTIVO</v>
      </c>
      <c r="G459" t="s">
        <v>55</v>
      </c>
      <c r="H459" t="str">
        <f>VLOOKUP(Tabla3[[#This Row],[NUEVA RUTA]],Tabla1[#All],2,0)</f>
        <v>INACTIVO</v>
      </c>
      <c r="I459" t="str">
        <f>VLOOKUP($A459,Clientes!$A$1:$C$1999,3,0)</f>
        <v>FARMAPATRIA</v>
      </c>
      <c r="J459" s="16">
        <v>0</v>
      </c>
      <c r="K459" s="16" t="str">
        <f>VLOOKUP($J459,'ESTRUCTURA P&amp;B - LP'!$A$1:$F$40,5,0)</f>
        <v>INACTIVO</v>
      </c>
      <c r="L459" s="16">
        <f>IFERROR(VLOOKUP($J459,'[2]POTENCIAL X ZONA'!$B$4:$G$21,6,0),0)</f>
        <v>0</v>
      </c>
      <c r="M459" s="16" t="str">
        <f>IFERROR(VLOOKUP($A459,'Convenio Clientes'!$D:$F,3,0),"SN CNV")</f>
        <v>01</v>
      </c>
      <c r="N459" s="16" t="s">
        <v>2253</v>
      </c>
      <c r="O459" s="16">
        <v>0</v>
      </c>
      <c r="P459" t="s">
        <v>163</v>
      </c>
      <c r="Q459" t="s">
        <v>2228</v>
      </c>
      <c r="R459" t="str">
        <f>VLOOKUP($N459,Tabla2[#All],3,0)</f>
        <v>CADENAS - FARMACIAS</v>
      </c>
      <c r="S459" t="s">
        <v>2963</v>
      </c>
      <c r="T459" t="s">
        <v>2964</v>
      </c>
      <c r="U459" t="s">
        <v>1587</v>
      </c>
    </row>
    <row r="460" spans="1:21" ht="15" customHeight="1">
      <c r="A460" s="50" t="s">
        <v>760</v>
      </c>
      <c r="B460" s="19" t="s">
        <v>761</v>
      </c>
      <c r="C460" s="16">
        <v>30</v>
      </c>
      <c r="D460" s="84">
        <v>30</v>
      </c>
      <c r="E460" t="str">
        <f>VLOOKUP($D460,'ESTRUCTURA P&amp;B - LP'!$A$1:$F$31,5,0)</f>
        <v>MILAGROS FERNANDEZ 30</v>
      </c>
      <c r="F460" t="str">
        <f>VLOOKUP($D460,'ESTRUCTURA P&amp;B - LP'!$A$1:$F$31,6,0)</f>
        <v>MILAGROS FERNANDEZ</v>
      </c>
      <c r="G460" t="s">
        <v>47</v>
      </c>
      <c r="H460" t="str">
        <f>VLOOKUP(Tabla3[[#This Row],[NUEVA RUTA]],Tabla1[#All],2,0)</f>
        <v>CAPITAL</v>
      </c>
      <c r="I460" t="str">
        <f>VLOOKUP($A460,Clientes!$A$1:$C$1999,3,0)</f>
        <v>20 FARMATODO</v>
      </c>
      <c r="J460" s="16">
        <v>30</v>
      </c>
      <c r="K460" s="16" t="str">
        <f>VLOOKUP($J460,'ESTRUCTURA P&amp;B - LP'!$A$1:$F$40,5,0)</f>
        <v>MILAGROS FERNANDEZ 30</v>
      </c>
      <c r="L460" s="16" t="str">
        <f>IFERROR(VLOOKUP($J460,'[2]POTENCIAL X ZONA'!$B$4:$G$21,6,0),0)</f>
        <v>C</v>
      </c>
      <c r="M460" s="60" t="str">
        <f>IFERROR(VLOOKUP($A460,'Convenio Clientes'!$D:$F,3,0),"SN CNV")</f>
        <v>04</v>
      </c>
      <c r="N460" s="16" t="s">
        <v>2253</v>
      </c>
      <c r="O460" s="16">
        <v>7</v>
      </c>
      <c r="P460" t="s">
        <v>2239</v>
      </c>
      <c r="Q460" t="s">
        <v>2240</v>
      </c>
      <c r="R460" t="str">
        <f>VLOOKUP($N460,Tabla2[#All],3,0)</f>
        <v>CADENAS - FARMACIAS</v>
      </c>
      <c r="S460" t="s">
        <v>2965</v>
      </c>
      <c r="T460" t="s">
        <v>2966</v>
      </c>
      <c r="U460" t="s">
        <v>1587</v>
      </c>
    </row>
    <row r="461" spans="1:21" ht="15" customHeight="1">
      <c r="A461" s="50" t="s">
        <v>1702</v>
      </c>
      <c r="B461" s="19" t="s">
        <v>1703</v>
      </c>
      <c r="C461" s="16">
        <v>50</v>
      </c>
      <c r="D461" s="84">
        <v>50</v>
      </c>
      <c r="E461" t="str">
        <f>VLOOKUP($D461,'ESTRUCTURA P&amp;B - LP'!$A$1:$F$31,5,0)</f>
        <v>BETSY CASTRO</v>
      </c>
      <c r="F461" t="str">
        <f>VLOOKUP($D461,'ESTRUCTURA P&amp;B - LP'!$A$1:$F$31,6,0)</f>
        <v>MILAGROS FERNANDEZ</v>
      </c>
      <c r="G461" t="s">
        <v>55</v>
      </c>
      <c r="H461" t="str">
        <f>VLOOKUP(Tabla3[[#This Row],[NUEVA RUTA]],Tabla1[#All],2,0)</f>
        <v>CAPITAL</v>
      </c>
      <c r="I461" t="str">
        <f>VLOOKUP($A461,Clientes!$A$1:$C$1999,3,0)</f>
        <v>FARMAUNTENTICA</v>
      </c>
      <c r="J461" s="16">
        <f>+D461</f>
        <v>50</v>
      </c>
      <c r="K461" s="16" t="str">
        <f>VLOOKUP($J461,'ESTRUCTURA P&amp;B - LP'!$A$1:$F$40,5,0)</f>
        <v>BETSY CASTRO</v>
      </c>
      <c r="L461" s="16" t="str">
        <f>IFERROR(VLOOKUP($J461,'[2]POTENCIAL X ZONA'!$B$4:$G$21,6,0),0)</f>
        <v>B</v>
      </c>
      <c r="M461" s="16" t="str">
        <f>IFERROR(VLOOKUP($A461,'Convenio Clientes'!$D:$F,3,0),"SN CNV")</f>
        <v>26</v>
      </c>
      <c r="N461" s="60" t="s">
        <v>2253</v>
      </c>
      <c r="O461" s="16">
        <v>0</v>
      </c>
      <c r="P461" t="s">
        <v>163</v>
      </c>
      <c r="Q461" t="s">
        <v>2228</v>
      </c>
      <c r="R461" t="str">
        <f>VLOOKUP($N461,Tabla2[#All],3,0)</f>
        <v>CADENAS - FARMACIAS</v>
      </c>
      <c r="S461">
        <v>0</v>
      </c>
      <c r="T461">
        <v>0</v>
      </c>
      <c r="U461" t="s">
        <v>1587</v>
      </c>
    </row>
    <row r="462" spans="1:21" ht="15" customHeight="1">
      <c r="A462" s="50" t="s">
        <v>1805</v>
      </c>
      <c r="B462" s="19" t="s">
        <v>1806</v>
      </c>
      <c r="C462" s="16">
        <v>56</v>
      </c>
      <c r="D462" s="84">
        <v>56</v>
      </c>
      <c r="E462" t="str">
        <f>VLOOKUP($D462,'ESTRUCTURA P&amp;B - LP'!$A$1:$F$31,5,0)</f>
        <v>JONATHAN FERNÁNDEZ</v>
      </c>
      <c r="F462" t="str">
        <f>VLOOKUP($D462,'ESTRUCTURA P&amp;B - LP'!$A$1:$F$31,6,0)</f>
        <v>MILAGROS FERNANDEZ</v>
      </c>
      <c r="G462" t="s">
        <v>47</v>
      </c>
      <c r="H462" t="str">
        <f>VLOOKUP(Tabla3[[#This Row],[NUEVA RUTA]],Tabla1[#All],2,0)</f>
        <v>CAPITAL</v>
      </c>
      <c r="I462" t="str">
        <f>VLOOKUP($A462,Clientes!$A$1:$C$1999,3,0)</f>
        <v>FARMAVALOR, C.A</v>
      </c>
      <c r="J462" s="16">
        <f>+D462</f>
        <v>56</v>
      </c>
      <c r="K462" s="16" t="str">
        <f>VLOOKUP($J462,'ESTRUCTURA P&amp;B - LP'!$A$1:$F$40,5,0)</f>
        <v>JONATHAN FERNÁNDEZ</v>
      </c>
      <c r="L462" s="16">
        <f>IFERROR(VLOOKUP($J462,'[2]POTENCIAL X ZONA'!$B$4:$G$21,6,0),0)</f>
        <v>0</v>
      </c>
      <c r="M462" s="60" t="str">
        <f>IFERROR(VLOOKUP($A462,'Convenio Clientes'!$D:$F,3,0),"SN CNV")</f>
        <v>21</v>
      </c>
      <c r="N462" s="60" t="s">
        <v>2327</v>
      </c>
      <c r="O462" s="16">
        <v>0</v>
      </c>
      <c r="P462" t="s">
        <v>163</v>
      </c>
      <c r="Q462" t="s">
        <v>2228</v>
      </c>
      <c r="R462" t="str">
        <f>VLOOKUP($N462,Tabla2[#All],3,0)</f>
        <v>DROGUERIAS</v>
      </c>
      <c r="S462" t="s">
        <v>3472</v>
      </c>
      <c r="T462" t="s">
        <v>3473</v>
      </c>
      <c r="U462" t="s">
        <v>1587</v>
      </c>
    </row>
    <row r="463" spans="1:21" ht="15" customHeight="1">
      <c r="A463" s="50" t="s">
        <v>1683</v>
      </c>
      <c r="B463" s="19" t="s">
        <v>1684</v>
      </c>
      <c r="C463" s="16">
        <v>51</v>
      </c>
      <c r="D463" s="84">
        <v>51</v>
      </c>
      <c r="E463" t="str">
        <f>VLOOKUP($D463,'ESTRUCTURA P&amp;B - LP'!$A$1:$F$31,5,0)</f>
        <v>DIANA DELGADO 51</v>
      </c>
      <c r="F463" t="str">
        <f>VLOOKUP($D463,'ESTRUCTURA P&amp;B - LP'!$A$1:$F$31,6,0)</f>
        <v>DIANA DELGADO</v>
      </c>
      <c r="G463" t="s">
        <v>281</v>
      </c>
      <c r="H463" t="str">
        <f>VLOOKUP(Tabla3[[#This Row],[NUEVA RUTA]],Tabla1[#All],2,0)</f>
        <v>ORIENTE NORTE</v>
      </c>
      <c r="I463" t="str">
        <f>VLOOKUP($A463,Clientes!$A$1:$C$1999,3,0)</f>
        <v>FARMAYUPPI</v>
      </c>
      <c r="J463" s="16">
        <v>51</v>
      </c>
      <c r="K463" s="16" t="str">
        <f>VLOOKUP($J463,'ESTRUCTURA P&amp;B - LP'!$A$1:$F$40,5,0)</f>
        <v>DIANA DELGADO 51</v>
      </c>
      <c r="L463" s="16" t="str">
        <f>IFERROR(VLOOKUP($J463,'[2]POTENCIAL X ZONA'!$B$4:$G$21,6,0),0)</f>
        <v>P</v>
      </c>
      <c r="M463" s="16" t="str">
        <f>IFERROR(VLOOKUP($A463,'Convenio Clientes'!$D:$F,3,0),"SN CNV")</f>
        <v>21</v>
      </c>
      <c r="N463" s="60" t="s">
        <v>2253</v>
      </c>
      <c r="O463" s="16">
        <v>15</v>
      </c>
      <c r="P463" t="s">
        <v>163</v>
      </c>
      <c r="Q463" t="s">
        <v>2228</v>
      </c>
      <c r="R463" t="str">
        <f>VLOOKUP($N463,Tabla2[#All],3,0)</f>
        <v>CADENAS - FARMACIAS</v>
      </c>
      <c r="S463" t="s">
        <v>2967</v>
      </c>
      <c r="T463">
        <v>0</v>
      </c>
      <c r="U463" t="s">
        <v>6701</v>
      </c>
    </row>
    <row r="464" spans="1:21" ht="15" customHeight="1">
      <c r="A464" s="50" t="s">
        <v>763</v>
      </c>
      <c r="B464" s="19" t="s">
        <v>764</v>
      </c>
      <c r="C464" s="16">
        <v>98</v>
      </c>
      <c r="D464" s="84">
        <v>98</v>
      </c>
      <c r="E464" t="str">
        <f>VLOOKUP($D464,'ESTRUCTURA P&amp;B - LP'!$A$1:$F$31,5,0)</f>
        <v>INACTIVO</v>
      </c>
      <c r="F464" t="str">
        <f>VLOOKUP($D464,'ESTRUCTURA P&amp;B - LP'!$A$1:$F$31,6,0)</f>
        <v>INACTIVO</v>
      </c>
      <c r="G464" t="s">
        <v>1578</v>
      </c>
      <c r="H464" t="str">
        <f>VLOOKUP(Tabla3[[#This Row],[NUEVA RUTA]],Tabla1[#All],2,0)</f>
        <v>INACTIVO</v>
      </c>
      <c r="I464" t="str">
        <f>VLOOKUP($A464,Clientes!$A$1:$C$1999,3,0)</f>
        <v>65 LOCATEL</v>
      </c>
      <c r="J464" s="16">
        <v>23</v>
      </c>
      <c r="K464" s="16" t="str">
        <f>VLOOKUP($J464,'ESTRUCTURA P&amp;B - LP'!$A$1:$F$40,5,0)</f>
        <v>MARTHA VILORIA</v>
      </c>
      <c r="L464" s="16" t="str">
        <f>IFERROR(VLOOKUP($J464,'[2]POTENCIAL X ZONA'!$B$4:$G$21,6,0),0)</f>
        <v>S</v>
      </c>
      <c r="M464" s="16" t="str">
        <f>IFERROR(VLOOKUP($A464,'Convenio Clientes'!$D:$F,3,0),"SN CNV")</f>
        <v>01</v>
      </c>
      <c r="N464" s="16" t="s">
        <v>2253</v>
      </c>
      <c r="O464" s="16">
        <v>15</v>
      </c>
      <c r="P464" t="s">
        <v>163</v>
      </c>
      <c r="Q464" s="133" t="s">
        <v>2228</v>
      </c>
      <c r="R464" t="str">
        <f>VLOOKUP($N464,Tabla2[#All],3,0)</f>
        <v>CADENAS - FARMACIAS</v>
      </c>
      <c r="S464" t="s">
        <v>2968</v>
      </c>
      <c r="T464" t="s">
        <v>2969</v>
      </c>
      <c r="U464" t="s">
        <v>330</v>
      </c>
    </row>
    <row r="465" spans="1:21" ht="15" customHeight="1">
      <c r="A465" s="50" t="s">
        <v>1387</v>
      </c>
      <c r="B465" s="19" t="s">
        <v>1388</v>
      </c>
      <c r="C465" s="16">
        <v>10</v>
      </c>
      <c r="D465" s="84">
        <v>10</v>
      </c>
      <c r="E465" t="str">
        <f>VLOOKUP($D465,'ESTRUCTURA P&amp;B - LP'!$A$1:$F$31,5,0)</f>
        <v>MILAGROS FERNANDEZ 10</v>
      </c>
      <c r="F465" t="str">
        <f>VLOOKUP($D465,'ESTRUCTURA P&amp;B - LP'!$A$1:$F$31,6,0)</f>
        <v>MILAGROS FERNANDEZ</v>
      </c>
      <c r="G465" t="s">
        <v>47</v>
      </c>
      <c r="H465" t="str">
        <f>VLOOKUP(Tabla3[[#This Row],[NUEVA RUTA]],Tabla1[#All],2,0)</f>
        <v>CAPITAL</v>
      </c>
      <c r="I465" t="str">
        <f>VLOOKUP($A465,Clientes!$A$1:$C$1999,3,0)</f>
        <v>FELCAT INTERNAT</v>
      </c>
      <c r="J465" s="16">
        <v>10</v>
      </c>
      <c r="K465" s="16" t="str">
        <f>VLOOKUP($J465,'ESTRUCTURA P&amp;B - LP'!$A$1:$F$40,5,0)</f>
        <v>MILAGROS FERNANDEZ 10</v>
      </c>
      <c r="L465" s="16" t="str">
        <f>IFERROR(VLOOKUP($J465,'[2]POTENCIAL X ZONA'!$B$4:$G$21,6,0),0)</f>
        <v>B</v>
      </c>
      <c r="M465" s="16" t="str">
        <f>IFERROR(VLOOKUP($A465,'Convenio Clientes'!$D:$F,3,0),"SN CNV")</f>
        <v>01</v>
      </c>
      <c r="N465" s="16" t="s">
        <v>2227</v>
      </c>
      <c r="O465" s="16">
        <v>0</v>
      </c>
      <c r="P465" t="s">
        <v>163</v>
      </c>
      <c r="Q465" t="s">
        <v>2228</v>
      </c>
      <c r="R465" t="str">
        <f>VLOOKUP($N465,Tabla2[#All],3,0)</f>
        <v>DISTRIBUIDOR</v>
      </c>
      <c r="S465" t="s">
        <v>2970</v>
      </c>
      <c r="T465" t="s">
        <v>2971</v>
      </c>
      <c r="U465" t="s">
        <v>1587</v>
      </c>
    </row>
    <row r="466" spans="1:21" ht="15" customHeight="1">
      <c r="A466" s="50" t="s">
        <v>769</v>
      </c>
      <c r="B466" s="19" t="s">
        <v>770</v>
      </c>
      <c r="C466" s="16">
        <v>98</v>
      </c>
      <c r="D466" s="84">
        <v>98</v>
      </c>
      <c r="E466" t="str">
        <f>VLOOKUP($D466,'ESTRUCTURA P&amp;B - LP'!$A$1:$F$31,5,0)</f>
        <v>INACTIVO</v>
      </c>
      <c r="F466" t="str">
        <f>VLOOKUP($D466,'ESTRUCTURA P&amp;B - LP'!$A$1:$F$31,6,0)</f>
        <v>INACTIVO</v>
      </c>
      <c r="G466" t="s">
        <v>13</v>
      </c>
      <c r="H466" t="str">
        <f>VLOOKUP(Tabla3[[#This Row],[NUEVA RUTA]],Tabla1[#All],2,0)</f>
        <v>INACTIVO</v>
      </c>
      <c r="I466" t="str">
        <f>VLOOKUP($A466,Clientes!$A$1:$C$1999,3,0)</f>
        <v>FERRESURTIDORES</v>
      </c>
      <c r="J466" s="16">
        <v>0</v>
      </c>
      <c r="K466" s="16" t="str">
        <f>VLOOKUP($J466,'ESTRUCTURA P&amp;B - LP'!$A$1:$F$40,5,0)</f>
        <v>INACTIVO</v>
      </c>
      <c r="L466" s="16">
        <f>IFERROR(VLOOKUP($J466,'[2]POTENCIAL X ZONA'!$B$4:$G$21,6,0),0)</f>
        <v>0</v>
      </c>
      <c r="M466" s="16" t="str">
        <f>IFERROR(VLOOKUP($A466,'Convenio Clientes'!$D:$F,3,0),"SN CNV")</f>
        <v>01</v>
      </c>
      <c r="N466" s="16" t="s">
        <v>2234</v>
      </c>
      <c r="O466" s="16">
        <v>0</v>
      </c>
      <c r="P466" t="s">
        <v>163</v>
      </c>
      <c r="Q466" t="s">
        <v>2228</v>
      </c>
      <c r="R466" t="str">
        <f>VLOOKUP($N466,Tabla2[#All],3,0)</f>
        <v>INSTITUCIONAL</v>
      </c>
      <c r="S466" t="s">
        <v>2972</v>
      </c>
      <c r="T466" t="s">
        <v>2973</v>
      </c>
      <c r="U466" t="s">
        <v>6731</v>
      </c>
    </row>
    <row r="467" spans="1:21" ht="15" customHeight="1">
      <c r="A467" s="50" t="s">
        <v>1397</v>
      </c>
      <c r="B467" s="19" t="s">
        <v>1398</v>
      </c>
      <c r="C467" s="16">
        <v>10</v>
      </c>
      <c r="D467" s="84">
        <v>10</v>
      </c>
      <c r="E467" t="str">
        <f>VLOOKUP($D467,'ESTRUCTURA P&amp;B - LP'!$A$1:$F$31,5,0)</f>
        <v>MILAGROS FERNANDEZ 10</v>
      </c>
      <c r="F467" t="str">
        <f>VLOOKUP($D467,'ESTRUCTURA P&amp;B - LP'!$A$1:$F$31,6,0)</f>
        <v>MILAGROS FERNANDEZ</v>
      </c>
      <c r="G467" t="s">
        <v>47</v>
      </c>
      <c r="H467" t="str">
        <f>VLOOKUP(Tabla3[[#This Row],[NUEVA RUTA]],Tabla1[#All],2,0)</f>
        <v>CAPITAL</v>
      </c>
      <c r="I467" t="str">
        <f>VLOOKUP($A467,Clientes!$A$1:$C$1999,3,0)</f>
        <v>FERRETOTAL CCS</v>
      </c>
      <c r="J467" s="16">
        <v>10</v>
      </c>
      <c r="K467" s="16" t="str">
        <f>VLOOKUP($J467,'ESTRUCTURA P&amp;B - LP'!$A$1:$F$40,5,0)</f>
        <v>MILAGROS FERNANDEZ 10</v>
      </c>
      <c r="L467" s="16" t="str">
        <f>IFERROR(VLOOKUP($J467,'[2]POTENCIAL X ZONA'!$B$4:$G$21,6,0),0)</f>
        <v>B</v>
      </c>
      <c r="M467" s="16" t="str">
        <f>IFERROR(VLOOKUP($A467,'Convenio Clientes'!$D:$F,3,0),"SN CNV")</f>
        <v>01</v>
      </c>
      <c r="N467" s="16" t="s">
        <v>2268</v>
      </c>
      <c r="O467" s="16">
        <v>30</v>
      </c>
      <c r="P467" t="s">
        <v>163</v>
      </c>
      <c r="Q467" t="s">
        <v>2228</v>
      </c>
      <c r="R467" t="str">
        <f>VLOOKUP($N467,Tabla2[#All],3,0)</f>
        <v>OTROS</v>
      </c>
      <c r="S467" t="s">
        <v>2974</v>
      </c>
      <c r="T467" t="s">
        <v>2975</v>
      </c>
      <c r="U467" t="s">
        <v>1587</v>
      </c>
    </row>
    <row r="468" spans="1:21" ht="15" customHeight="1">
      <c r="A468" s="50" t="s">
        <v>773</v>
      </c>
      <c r="B468" s="19" t="s">
        <v>774</v>
      </c>
      <c r="C468" s="16">
        <v>20</v>
      </c>
      <c r="D468" s="84">
        <v>20</v>
      </c>
      <c r="E468" t="str">
        <f>VLOOKUP($D468,'ESTRUCTURA P&amp;B - LP'!$A$1:$F$31,5,0)</f>
        <v>JUAN LEÓN 20</v>
      </c>
      <c r="F468" t="str">
        <f>VLOOKUP($D468,'ESTRUCTURA P&amp;B - LP'!$A$1:$F$31,6,0)</f>
        <v>DUBRASKA PÉREZ</v>
      </c>
      <c r="G468" t="s">
        <v>102</v>
      </c>
      <c r="H468" t="str">
        <f>VLOOKUP(Tabla3[[#This Row],[NUEVA RUTA]],Tabla1[#All],2,0)</f>
        <v>CENTRO-OCCIDENTE</v>
      </c>
      <c r="I468" t="str">
        <f>VLOOKUP($A468,Clientes!$A$1:$C$1999,3,0)</f>
        <v>FERR CER VALCRO</v>
      </c>
      <c r="J468" s="16">
        <v>0</v>
      </c>
      <c r="K468" s="16" t="str">
        <f>VLOOKUP($J468,'ESTRUCTURA P&amp;B - LP'!$A$1:$F$40,5,0)</f>
        <v>INACTIVO</v>
      </c>
      <c r="L468" s="16">
        <f>IFERROR(VLOOKUP($J468,'[2]POTENCIAL X ZONA'!$B$4:$G$21,6,0),0)</f>
        <v>0</v>
      </c>
      <c r="M468" s="16" t="str">
        <f>IFERROR(VLOOKUP($A468,'Convenio Clientes'!$D:$F,3,0),"SN CNV")</f>
        <v>01</v>
      </c>
      <c r="N468" s="16" t="s">
        <v>2227</v>
      </c>
      <c r="O468" s="16">
        <v>0</v>
      </c>
      <c r="P468" t="s">
        <v>163</v>
      </c>
      <c r="Q468" t="s">
        <v>2228</v>
      </c>
      <c r="R468" t="str">
        <f>VLOOKUP($N468,Tabla2[#All],3,0)</f>
        <v>DISTRIBUIDOR</v>
      </c>
      <c r="S468" t="s">
        <v>2976</v>
      </c>
      <c r="T468" t="s">
        <v>2977</v>
      </c>
      <c r="U468" t="s">
        <v>51</v>
      </c>
    </row>
    <row r="469" spans="1:21" ht="15" customHeight="1">
      <c r="A469" s="50" t="s">
        <v>779</v>
      </c>
      <c r="B469" s="19" t="s">
        <v>780</v>
      </c>
      <c r="C469" s="16">
        <v>98</v>
      </c>
      <c r="D469" s="84">
        <v>98</v>
      </c>
      <c r="E469" t="str">
        <f>VLOOKUP($D469,'ESTRUCTURA P&amp;B - LP'!$A$1:$F$31,5,0)</f>
        <v>INACTIVO</v>
      </c>
      <c r="F469" t="str">
        <f>VLOOKUP($D469,'ESTRUCTURA P&amp;B - LP'!$A$1:$F$31,6,0)</f>
        <v>INACTIVO</v>
      </c>
      <c r="G469" t="s">
        <v>31</v>
      </c>
      <c r="H469" t="str">
        <f>VLOOKUP(Tabla3[[#This Row],[NUEVA RUTA]],Tabla1[#All],2,0)</f>
        <v>INACTIVO</v>
      </c>
      <c r="I469" t="str">
        <f>VLOOKUP($A469,Clientes!$A$1:$C$1999,3,0)</f>
        <v>FOIMCA VZLA</v>
      </c>
      <c r="J469" s="16">
        <v>0</v>
      </c>
      <c r="K469" s="16" t="str">
        <f>VLOOKUP($J469,'ESTRUCTURA P&amp;B - LP'!$A$1:$F$40,5,0)</f>
        <v>INACTIVO</v>
      </c>
      <c r="L469" s="16">
        <f>IFERROR(VLOOKUP($J469,'[2]POTENCIAL X ZONA'!$B$4:$G$21,6,0),0)</f>
        <v>0</v>
      </c>
      <c r="M469" s="16" t="str">
        <f>IFERROR(VLOOKUP($A469,'Convenio Clientes'!$D:$F,3,0),"SN CNV")</f>
        <v>01</v>
      </c>
      <c r="N469" s="16" t="s">
        <v>2227</v>
      </c>
      <c r="O469" s="16">
        <v>0</v>
      </c>
      <c r="P469" t="s">
        <v>163</v>
      </c>
      <c r="Q469" t="s">
        <v>2228</v>
      </c>
      <c r="R469" t="str">
        <f>VLOOKUP($N469,Tabla2[#All],3,0)</f>
        <v>DISTRIBUIDOR</v>
      </c>
      <c r="S469" t="s">
        <v>2978</v>
      </c>
      <c r="T469" t="s">
        <v>2979</v>
      </c>
      <c r="U469" t="s">
        <v>131</v>
      </c>
    </row>
    <row r="470" spans="1:21" ht="15" customHeight="1">
      <c r="A470" s="50" t="s">
        <v>1536</v>
      </c>
      <c r="B470" s="19" t="s">
        <v>1537</v>
      </c>
      <c r="C470" s="16">
        <v>10</v>
      </c>
      <c r="D470" s="84">
        <v>10</v>
      </c>
      <c r="E470" t="str">
        <f>VLOOKUP($D470,'ESTRUCTURA P&amp;B - LP'!$A$1:$F$31,5,0)</f>
        <v>MILAGROS FERNANDEZ 10</v>
      </c>
      <c r="F470" t="str">
        <f>VLOOKUP($D470,'ESTRUCTURA P&amp;B - LP'!$A$1:$F$31,6,0)</f>
        <v>MILAGROS FERNANDEZ</v>
      </c>
      <c r="G470" t="s">
        <v>55</v>
      </c>
      <c r="H470" t="str">
        <f>VLOOKUP(Tabla3[[#This Row],[NUEVA RUTA]],Tabla1[#All],2,0)</f>
        <v>CAPITAL</v>
      </c>
      <c r="I470" t="str">
        <f>VLOOKUP($A470,Clientes!$A$1:$C$1999,3,0)</f>
        <v>FORUM</v>
      </c>
      <c r="J470" s="16">
        <v>10</v>
      </c>
      <c r="K470" s="16" t="str">
        <f>VLOOKUP($J470,'ESTRUCTURA P&amp;B - LP'!$A$1:$F$40,5,0)</f>
        <v>MILAGROS FERNANDEZ 10</v>
      </c>
      <c r="L470" s="16" t="str">
        <f>IFERROR(VLOOKUP($J470,'[2]POTENCIAL X ZONA'!$B$4:$G$21,6,0),0)</f>
        <v>B</v>
      </c>
      <c r="M470" s="16" t="str">
        <f>IFERROR(VLOOKUP($A470,'Convenio Clientes'!$D:$F,3,0),"SN CNV")</f>
        <v>21</v>
      </c>
      <c r="N470" s="16" t="s">
        <v>2231</v>
      </c>
      <c r="O470" s="16">
        <v>30</v>
      </c>
      <c r="P470" s="95" t="s">
        <v>163</v>
      </c>
      <c r="Q470" t="s">
        <v>2228</v>
      </c>
      <c r="R470" t="str">
        <f>VLOOKUP($N470,Tabla2[#All],3,0)</f>
        <v>CADENAS - SUPERMERCADOS</v>
      </c>
      <c r="S470" t="s">
        <v>2980</v>
      </c>
      <c r="T470" t="s">
        <v>2981</v>
      </c>
      <c r="U470" t="s">
        <v>1587</v>
      </c>
    </row>
    <row r="471" spans="1:21" ht="15" customHeight="1">
      <c r="A471" s="98" t="s">
        <v>6654</v>
      </c>
      <c r="B471" s="99" t="s">
        <v>6655</v>
      </c>
      <c r="C471" s="100">
        <v>99</v>
      </c>
      <c r="D471" s="101">
        <v>99</v>
      </c>
      <c r="E471" s="102" t="str">
        <f>VLOOKUP($D471,'ESTRUCTURA P&amp;B - LP'!$A$1:$F$31,5,0)</f>
        <v>E-COMMERCE</v>
      </c>
      <c r="F471" s="102" t="str">
        <f>VLOOKUP($D471,'ESTRUCTURA P&amp;B - LP'!$A$1:$F$31,6,0)</f>
        <v>E-COMMERCE</v>
      </c>
      <c r="G471" t="s">
        <v>47</v>
      </c>
      <c r="H471" t="s">
        <v>61</v>
      </c>
      <c r="I471" t="str">
        <f>VLOOKUP($A471,Clientes!$A$1:$C$1999,3,0)</f>
        <v>FOTOPIEL C.A.</v>
      </c>
      <c r="J471" s="16">
        <v>99</v>
      </c>
      <c r="K471" s="100" t="str">
        <f>VLOOKUP($J471,'ESTRUCTURA P&amp;B - LP'!$A$1:$F$40,5,0)</f>
        <v>E-COMMERCE</v>
      </c>
      <c r="L471" s="16">
        <f>IFERROR(VLOOKUP($J471,'[2]POTENCIAL X ZONA'!$B$4:$G$21,6,0),0)</f>
        <v>0</v>
      </c>
      <c r="M471" s="16" t="str">
        <f>IFERROR(VLOOKUP($A471,'Convenio Clientes'!$D:$F,3,0),"SN CNV")</f>
        <v>50</v>
      </c>
      <c r="N471" s="16" t="s">
        <v>2469</v>
      </c>
      <c r="O471" s="16">
        <v>0</v>
      </c>
      <c r="P471" t="s">
        <v>2235</v>
      </c>
      <c r="Q471" t="s">
        <v>2236</v>
      </c>
      <c r="R471" t="str">
        <f>VLOOKUP($N471,Tabla2[#All],3,0)</f>
        <v>ATENCION AL CLIENTE</v>
      </c>
      <c r="U471" t="s">
        <v>1587</v>
      </c>
    </row>
    <row r="472" spans="1:21" ht="15" customHeight="1">
      <c r="A472" s="50" t="s">
        <v>1611</v>
      </c>
      <c r="B472" s="19" t="s">
        <v>1612</v>
      </c>
      <c r="C472" s="16">
        <v>98</v>
      </c>
      <c r="D472" s="84">
        <v>95</v>
      </c>
      <c r="E472" t="str">
        <f>VLOOKUP($D472,'ESTRUCTURA P&amp;B - LP'!$A$1:$F$31,5,0)</f>
        <v>EVENTUALES</v>
      </c>
      <c r="F472" t="str">
        <f>VLOOKUP($D472,'ESTRUCTURA P&amp;B - LP'!$A$1:$F$31,6,0)</f>
        <v>ROSLI APONTE</v>
      </c>
      <c r="G472" t="s">
        <v>47</v>
      </c>
      <c r="H472" t="str">
        <f>VLOOKUP(Tabla3[[#This Row],[NUEVA RUTA]],Tabla1[#All],2,0)</f>
        <v>OFICINA</v>
      </c>
      <c r="I472" t="str">
        <f>VLOOKUP($A472,Clientes!$A$1:$C$1999,3,0)</f>
        <v>FRADEGNIS DIAZ</v>
      </c>
      <c r="J472" s="16">
        <v>95</v>
      </c>
      <c r="K472" s="16" t="str">
        <f>VLOOKUP($J472,'ESTRUCTURA P&amp;B - LP'!$A$1:$F$40,5,0)</f>
        <v>EVENTUALES</v>
      </c>
      <c r="L472" s="16">
        <f>IFERROR(VLOOKUP($J472,'[2]POTENCIAL X ZONA'!$B$4:$G$21,6,0),0)</f>
        <v>0</v>
      </c>
      <c r="M472" s="16" t="str">
        <f>IFERROR(VLOOKUP($A472,'Convenio Clientes'!$D:$F,3,0),"SN CNV")</f>
        <v>21</v>
      </c>
      <c r="N472" s="60" t="s">
        <v>2234</v>
      </c>
      <c r="O472" s="16">
        <v>0</v>
      </c>
      <c r="P472" t="s">
        <v>2235</v>
      </c>
      <c r="Q472" t="s">
        <v>2236</v>
      </c>
      <c r="R472" t="str">
        <f>VLOOKUP($N472,Tabla2[#All],3,0)</f>
        <v>INSTITUCIONAL</v>
      </c>
      <c r="S472" t="s">
        <v>2982</v>
      </c>
      <c r="T472" t="s">
        <v>2983</v>
      </c>
      <c r="U472" t="s">
        <v>6703</v>
      </c>
    </row>
    <row r="473" spans="1:21" ht="15" customHeight="1">
      <c r="A473" s="50" t="s">
        <v>785</v>
      </c>
      <c r="B473" s="19" t="s">
        <v>786</v>
      </c>
      <c r="C473" s="16">
        <v>21</v>
      </c>
      <c r="D473" s="84">
        <v>21</v>
      </c>
      <c r="E473" t="str">
        <f>VLOOKUP($D473,'ESTRUCTURA P&amp;B - LP'!$A$1:$F$31,5,0)</f>
        <v>ANDREINA RANGEL 21</v>
      </c>
      <c r="F473" t="str">
        <f>VLOOKUP($D473,'ESTRUCTURA P&amp;B - LP'!$A$1:$F$31,6,0)</f>
        <v>ANDREINA RANGEL</v>
      </c>
      <c r="G473" t="s">
        <v>31</v>
      </c>
      <c r="H473" t="str">
        <f>VLOOKUP(Tabla3[[#This Row],[NUEVA RUTA]],Tabla1[#All],2,0)</f>
        <v>OCCIDENTE</v>
      </c>
      <c r="I473" t="str">
        <f>VLOOKUP($A473,Clientes!$A$1:$C$1999,3,0)</f>
        <v>FRESH MARKET</v>
      </c>
      <c r="J473" s="16">
        <v>0</v>
      </c>
      <c r="K473" s="16" t="str">
        <f>VLOOKUP($J473,'ESTRUCTURA P&amp;B - LP'!$A$1:$F$40,5,0)</f>
        <v>INACTIVO</v>
      </c>
      <c r="L473" s="16">
        <f>IFERROR(VLOOKUP($J473,'[2]POTENCIAL X ZONA'!$B$4:$G$21,6,0),0)</f>
        <v>0</v>
      </c>
      <c r="M473" s="16" t="str">
        <f>IFERROR(VLOOKUP($A473,'Convenio Clientes'!$D:$F,3,0),"SN CNV")</f>
        <v>01</v>
      </c>
      <c r="N473" s="16" t="s">
        <v>2227</v>
      </c>
      <c r="O473" s="16">
        <v>0</v>
      </c>
      <c r="P473" t="s">
        <v>163</v>
      </c>
      <c r="Q473" t="s">
        <v>2228</v>
      </c>
      <c r="R473" t="str">
        <f>VLOOKUP($N473,Tabla2[#All],3,0)</f>
        <v>DISTRIBUIDOR</v>
      </c>
      <c r="S473" t="s">
        <v>2984</v>
      </c>
      <c r="T473" t="s">
        <v>2985</v>
      </c>
      <c r="U473" t="s">
        <v>131</v>
      </c>
    </row>
    <row r="474" spans="1:21" ht="15" customHeight="1">
      <c r="A474" s="50" t="s">
        <v>787</v>
      </c>
      <c r="B474" s="19" t="s">
        <v>788</v>
      </c>
      <c r="C474" s="16">
        <v>98</v>
      </c>
      <c r="D474" s="84">
        <f>+C474</f>
        <v>98</v>
      </c>
      <c r="E474" t="str">
        <f>VLOOKUP($D474,'ESTRUCTURA P&amp;B - LP'!$A$1:$F$31,5,0)</f>
        <v>INACTIVO</v>
      </c>
      <c r="F474" t="str">
        <f>VLOOKUP($D474,'ESTRUCTURA P&amp;B - LP'!$A$1:$F$31,6,0)</f>
        <v>INACTIVO</v>
      </c>
      <c r="G474" t="s">
        <v>6697</v>
      </c>
      <c r="H474" t="str">
        <f>VLOOKUP(Tabla3[[#This Row],[NUEVA RUTA]],Tabla1[#All],2,0)</f>
        <v>INACTIVO</v>
      </c>
      <c r="I474" t="str">
        <f>VLOOKUP($A474,Clientes!$A$1:$C$1999,3,0)</f>
        <v>FRESH VEGETABLE</v>
      </c>
      <c r="J474" s="16">
        <v>90</v>
      </c>
      <c r="K474" s="16" t="str">
        <f>VLOOKUP($J474,'ESTRUCTURA P&amp;B - LP'!$A$1:$F$40,5,0)</f>
        <v>INTER-COMPAÑÍA</v>
      </c>
      <c r="L474" s="16">
        <f>IFERROR(VLOOKUP($J474,'[2]POTENCIAL X ZONA'!$B$4:$G$21,6,0),0)</f>
        <v>0</v>
      </c>
      <c r="M474" s="16" t="str">
        <f>IFERROR(VLOOKUP($A474,'Convenio Clientes'!$D:$F,3,0),"SN CNV")</f>
        <v>13</v>
      </c>
      <c r="N474" s="16" t="s">
        <v>2839</v>
      </c>
      <c r="O474" s="16">
        <v>0</v>
      </c>
      <c r="P474" t="s">
        <v>163</v>
      </c>
      <c r="Q474" t="s">
        <v>2228</v>
      </c>
      <c r="R474" t="str">
        <f>VLOOKUP($N474,Tabla2[#All],3,0)</f>
        <v>INTERCOMPAÑIA</v>
      </c>
      <c r="S474" t="s">
        <v>2986</v>
      </c>
      <c r="T474" t="s">
        <v>2987</v>
      </c>
      <c r="U474" t="s">
        <v>6719</v>
      </c>
    </row>
    <row r="475" spans="1:21" ht="15" customHeight="1">
      <c r="A475" s="50" t="s">
        <v>791</v>
      </c>
      <c r="B475" s="19" t="s">
        <v>792</v>
      </c>
      <c r="C475" s="16">
        <v>11</v>
      </c>
      <c r="D475" s="84">
        <v>11</v>
      </c>
      <c r="E475" t="str">
        <f>VLOOKUP($D475,'ESTRUCTURA P&amp;B - LP'!$A$1:$F$31,5,0)</f>
        <v>DUBRASKA PÉREZ 11</v>
      </c>
      <c r="F475" t="str">
        <f>VLOOKUP($D475,'ESTRUCTURA P&amp;B - LP'!$A$1:$F$31,6,0)</f>
        <v>DUBRASKA PÉREZ</v>
      </c>
      <c r="G475" t="s">
        <v>47</v>
      </c>
      <c r="H475" t="str">
        <f>VLOOKUP(Tabla3[[#This Row],[NUEVA RUTA]],Tabla1[#All],2,0)</f>
        <v>CAPITAL</v>
      </c>
      <c r="I475" t="str">
        <f>VLOOKUP($A475,Clientes!$A$1:$C$1999,3,0)</f>
        <v>FUNDAFARMACIA</v>
      </c>
      <c r="J475" s="16">
        <v>11</v>
      </c>
      <c r="K475" s="16" t="str">
        <f>VLOOKUP($J475,'ESTRUCTURA P&amp;B - LP'!$A$1:$F$40,5,0)</f>
        <v>DUBRASKA PÉREZ 11</v>
      </c>
      <c r="L475" s="16" t="str">
        <f>IFERROR(VLOOKUP($J475,'[2]POTENCIAL X ZONA'!$B$4:$G$21,6,0),0)</f>
        <v>B</v>
      </c>
      <c r="M475" s="16" t="str">
        <f>IFERROR(VLOOKUP($A475,'Convenio Clientes'!$D:$F,3,0),"SN CNV")</f>
        <v>01</v>
      </c>
      <c r="N475" s="16" t="s">
        <v>2253</v>
      </c>
      <c r="O475" s="16">
        <v>30</v>
      </c>
      <c r="P475" t="s">
        <v>163</v>
      </c>
      <c r="Q475" t="s">
        <v>2228</v>
      </c>
      <c r="R475" t="str">
        <f>VLOOKUP($N475,Tabla2[#All],3,0)</f>
        <v>CADENAS - FARMACIAS</v>
      </c>
      <c r="S475" t="s">
        <v>2988</v>
      </c>
      <c r="T475" t="s">
        <v>2989</v>
      </c>
      <c r="U475" t="s">
        <v>1587</v>
      </c>
    </row>
    <row r="476" spans="1:21" ht="15" customHeight="1">
      <c r="A476" s="50" t="s">
        <v>793</v>
      </c>
      <c r="B476" s="19" t="s">
        <v>794</v>
      </c>
      <c r="C476" s="16">
        <v>98</v>
      </c>
      <c r="D476" s="84">
        <v>98</v>
      </c>
      <c r="E476" t="str">
        <f>VLOOKUP($D476,'ESTRUCTURA P&amp;B - LP'!$A$1:$F$31,5,0)</f>
        <v>INACTIVO</v>
      </c>
      <c r="F476" t="str">
        <f>VLOOKUP($D476,'ESTRUCTURA P&amp;B - LP'!$A$1:$F$31,6,0)</f>
        <v>INACTIVO</v>
      </c>
      <c r="G476" t="s">
        <v>215</v>
      </c>
      <c r="H476" t="str">
        <f>VLOOKUP(Tabla3[[#This Row],[NUEVA RUTA]],Tabla1[#All],2,0)</f>
        <v>INACTIVO</v>
      </c>
      <c r="I476" t="str">
        <f>VLOOKUP($A476,Clientes!$A$1:$C$1999,3,0)</f>
        <v>FUNG CENTER</v>
      </c>
      <c r="J476" s="16">
        <v>0</v>
      </c>
      <c r="K476" s="16" t="str">
        <f>VLOOKUP($J476,'ESTRUCTURA P&amp;B - LP'!$A$1:$F$40,5,0)</f>
        <v>INACTIVO</v>
      </c>
      <c r="L476" s="16">
        <f>IFERROR(VLOOKUP($J476,'[2]POTENCIAL X ZONA'!$B$4:$G$21,6,0),0)</f>
        <v>0</v>
      </c>
      <c r="M476" s="16" t="str">
        <f>IFERROR(VLOOKUP($A476,'Convenio Clientes'!$D:$F,3,0),"SN CNV")</f>
        <v>01</v>
      </c>
      <c r="N476" s="16" t="s">
        <v>2350</v>
      </c>
      <c r="O476" s="16">
        <v>0</v>
      </c>
      <c r="P476" t="s">
        <v>163</v>
      </c>
      <c r="Q476" t="s">
        <v>2228</v>
      </c>
      <c r="R476" t="str">
        <f>VLOOKUP($N476,Tabla2[#All],3,0)</f>
        <v>PERFUMERIAS INDEPENDIENTES</v>
      </c>
      <c r="S476" t="s">
        <v>2990</v>
      </c>
      <c r="T476" t="s">
        <v>2991</v>
      </c>
      <c r="U476" t="s">
        <v>210</v>
      </c>
    </row>
    <row r="477" spans="1:21" ht="15" customHeight="1">
      <c r="A477" s="50" t="s">
        <v>1458</v>
      </c>
      <c r="B477" s="19" t="s">
        <v>1459</v>
      </c>
      <c r="C477" s="16">
        <v>23</v>
      </c>
      <c r="D477" s="84">
        <v>23</v>
      </c>
      <c r="E477" t="str">
        <f>VLOOKUP($D477,'ESTRUCTURA P&amp;B - LP'!$A$1:$F$31,5,0)</f>
        <v>MARTHA VILORIA</v>
      </c>
      <c r="F477" t="str">
        <f>VLOOKUP($D477,'ESTRUCTURA P&amp;B - LP'!$A$1:$F$31,6,0)</f>
        <v>DUBRASKA PÉREZ</v>
      </c>
      <c r="G477" t="s">
        <v>113</v>
      </c>
      <c r="H477" t="str">
        <f>VLOOKUP(Tabla3[[#This Row],[NUEVA RUTA]],Tabla1[#All],2,0)</f>
        <v>CENTRO-OCCIDENTE</v>
      </c>
      <c r="I477" t="str">
        <f>VLOOKUP($A477,Clientes!$A$1:$C$1999,3,0)</f>
        <v>G.P COMERCIALIZ</v>
      </c>
      <c r="J477" s="16">
        <v>23</v>
      </c>
      <c r="K477" s="16" t="str">
        <f>VLOOKUP($J477,'ESTRUCTURA P&amp;B - LP'!$A$1:$F$40,5,0)</f>
        <v>MARTHA VILORIA</v>
      </c>
      <c r="L477" s="16" t="str">
        <f>IFERROR(VLOOKUP($J477,'[2]POTENCIAL X ZONA'!$B$4:$G$21,6,0),0)</f>
        <v>S</v>
      </c>
      <c r="M477" s="60" t="str">
        <f>IFERROR(VLOOKUP($A477,'Convenio Clientes'!$D:$F,3,0),"SN CNV")</f>
        <v>20</v>
      </c>
      <c r="N477" s="16" t="s">
        <v>2227</v>
      </c>
      <c r="O477" s="16">
        <v>21</v>
      </c>
      <c r="P477" s="216" t="s">
        <v>163</v>
      </c>
      <c r="Q477" s="216" t="s">
        <v>2228</v>
      </c>
      <c r="R477" s="217" t="str">
        <f>VLOOKUP($N477,Tabla2[#All],3,0)</f>
        <v>DISTRIBUIDOR</v>
      </c>
      <c r="S477" t="s">
        <v>2992</v>
      </c>
      <c r="T477" t="s">
        <v>2993</v>
      </c>
      <c r="U477" t="s">
        <v>113</v>
      </c>
    </row>
    <row r="478" spans="1:21" ht="15" customHeight="1">
      <c r="A478" s="50" t="s">
        <v>801</v>
      </c>
      <c r="B478" s="19" t="s">
        <v>802</v>
      </c>
      <c r="C478" s="16">
        <v>60</v>
      </c>
      <c r="D478" s="84">
        <v>61</v>
      </c>
      <c r="E478" t="str">
        <f>VLOOKUP($D478,'ESTRUCTURA P&amp;B - LP'!$A$1:$F$31,5,0)</f>
        <v>JOSEPH PADILLA 61</v>
      </c>
      <c r="F478" t="str">
        <f>VLOOKUP($D478,'ESTRUCTURA P&amp;B - LP'!$A$1:$F$31,6,0)</f>
        <v>ANDREINA RANGEL</v>
      </c>
      <c r="G478" t="s">
        <v>70</v>
      </c>
      <c r="H478" t="str">
        <f>VLOOKUP(Tabla3[[#This Row],[NUEVA RUTA]],Tabla1[#All],2,0)</f>
        <v>OCCIDENTE</v>
      </c>
      <c r="I478" t="str">
        <f>VLOOKUP($A478,Clientes!$A$1:$C$1999,3,0)</f>
        <v>69 GARZON</v>
      </c>
      <c r="J478" s="16">
        <v>60</v>
      </c>
      <c r="K478" s="16" t="str">
        <f>VLOOKUP($J478,'ESTRUCTURA P&amp;B - LP'!$A$1:$F$40,5,0)</f>
        <v>JOSEPH PADILLA</v>
      </c>
      <c r="L478" s="16" t="str">
        <f>IFERROR(VLOOKUP($J478,'[2]POTENCIAL X ZONA'!$B$4:$G$21,6,0),0)</f>
        <v>S</v>
      </c>
      <c r="M478" s="60" t="str">
        <f>IFERROR(VLOOKUP($A478,'Convenio Clientes'!$D:$F,3,0),"SN CNV")</f>
        <v>21</v>
      </c>
      <c r="N478" s="16" t="s">
        <v>2231</v>
      </c>
      <c r="O478" s="16">
        <v>30</v>
      </c>
      <c r="P478" t="s">
        <v>2235</v>
      </c>
      <c r="Q478" t="s">
        <v>2240</v>
      </c>
      <c r="R478" t="str">
        <f>VLOOKUP($N478,Tabla2[#All],3,0)</f>
        <v>CADENAS - SUPERMERCADOS</v>
      </c>
      <c r="S478" t="s">
        <v>2994</v>
      </c>
      <c r="T478" t="s">
        <v>2995</v>
      </c>
      <c r="U478" t="s">
        <v>137</v>
      </c>
    </row>
    <row r="479" spans="1:21" ht="15" customHeight="1">
      <c r="A479" s="50" t="s">
        <v>1383</v>
      </c>
      <c r="B479" s="19" t="s">
        <v>1384</v>
      </c>
      <c r="C479" s="16">
        <v>10</v>
      </c>
      <c r="D479" s="84">
        <v>10</v>
      </c>
      <c r="E479" t="str">
        <f>VLOOKUP($D479,'ESTRUCTURA P&amp;B - LP'!$A$1:$F$31,5,0)</f>
        <v>MILAGROS FERNANDEZ 10</v>
      </c>
      <c r="F479" t="str">
        <f>VLOOKUP($D479,'ESTRUCTURA P&amp;B - LP'!$A$1:$F$31,6,0)</f>
        <v>MILAGROS FERNANDEZ</v>
      </c>
      <c r="G479" t="s">
        <v>55</v>
      </c>
      <c r="H479" t="str">
        <f>VLOOKUP(Tabla3[[#This Row],[NUEVA RUTA]],Tabla1[#All],2,0)</f>
        <v>CAPITAL</v>
      </c>
      <c r="I479" t="str">
        <f>VLOOKUP($A479,Clientes!$A$1:$C$1999,3,0)</f>
        <v>GENERAL IMPORT</v>
      </c>
      <c r="J479" s="16">
        <v>10</v>
      </c>
      <c r="K479" s="16" t="str">
        <f>VLOOKUP($J479,'ESTRUCTURA P&amp;B - LP'!$A$1:$F$40,5,0)</f>
        <v>MILAGROS FERNANDEZ 10</v>
      </c>
      <c r="L479" s="16" t="str">
        <f>IFERROR(VLOOKUP($J479,'[2]POTENCIAL X ZONA'!$B$4:$G$21,6,0),0)</f>
        <v>B</v>
      </c>
      <c r="M479" s="16" t="str">
        <f>IFERROR(VLOOKUP($A479,'Convenio Clientes'!$D:$F,3,0),"SN CNV")</f>
        <v>21</v>
      </c>
      <c r="N479" s="16" t="s">
        <v>2227</v>
      </c>
      <c r="O479" s="16">
        <v>15</v>
      </c>
      <c r="P479" t="s">
        <v>163</v>
      </c>
      <c r="Q479" t="s">
        <v>2228</v>
      </c>
      <c r="R479" t="str">
        <f>VLOOKUP($N479,Tabla2[#All],3,0)</f>
        <v>DISTRIBUIDOR</v>
      </c>
      <c r="S479" t="s">
        <v>2996</v>
      </c>
      <c r="T479" t="s">
        <v>2997</v>
      </c>
      <c r="U479" t="s">
        <v>1587</v>
      </c>
    </row>
    <row r="480" spans="1:21" ht="15" customHeight="1">
      <c r="A480" s="50" t="s">
        <v>1540</v>
      </c>
      <c r="B480" s="19" t="s">
        <v>1541</v>
      </c>
      <c r="C480" s="16">
        <v>61</v>
      </c>
      <c r="D480" s="84">
        <v>61</v>
      </c>
      <c r="E480" t="str">
        <f>VLOOKUP($D480,'ESTRUCTURA P&amp;B - LP'!$A$1:$F$31,5,0)</f>
        <v>JOSEPH PADILLA 61</v>
      </c>
      <c r="F480" t="str">
        <f>VLOOKUP($D480,'ESTRUCTURA P&amp;B - LP'!$A$1:$F$31,6,0)</f>
        <v>ANDREINA RANGEL</v>
      </c>
      <c r="G480" t="s">
        <v>44</v>
      </c>
      <c r="H480" t="str">
        <f>VLOOKUP(Tabla3[[#This Row],[NUEVA RUTA]],Tabla1[#All],2,0)</f>
        <v>OCCIDENTE</v>
      </c>
      <c r="I480" t="str">
        <f>VLOOKUP($A480,Clientes!$A$1:$C$1999,3,0)</f>
        <v>GIMAJO DISTRIB</v>
      </c>
      <c r="J480" s="16">
        <v>61</v>
      </c>
      <c r="K480" s="16" t="str">
        <f>VLOOKUP($J480,'ESTRUCTURA P&amp;B - LP'!$A$1:$F$40,5,0)</f>
        <v>JOSEPH PADILLA 61</v>
      </c>
      <c r="L480" s="16" t="str">
        <f>IFERROR(VLOOKUP($J480,'[2]POTENCIAL X ZONA'!$B$4:$G$21,6,0),0)</f>
        <v>P</v>
      </c>
      <c r="M480" s="60" t="str">
        <f>IFERROR(VLOOKUP($A480,'Convenio Clientes'!$D:$F,3,0),"SN CNV")</f>
        <v>26</v>
      </c>
      <c r="N480" s="16" t="s">
        <v>2227</v>
      </c>
      <c r="O480" s="16">
        <v>21</v>
      </c>
      <c r="P480" t="s">
        <v>163</v>
      </c>
      <c r="Q480" t="s">
        <v>2228</v>
      </c>
      <c r="R480" t="str">
        <f>VLOOKUP($N480,Tabla2[#All],3,0)</f>
        <v>DISTRIBUIDOR</v>
      </c>
      <c r="S480" t="s">
        <v>2998</v>
      </c>
      <c r="T480" t="s">
        <v>2999</v>
      </c>
      <c r="U480" t="s">
        <v>44</v>
      </c>
    </row>
    <row r="481" spans="1:21" ht="15" customHeight="1">
      <c r="A481" s="50" t="s">
        <v>1530</v>
      </c>
      <c r="B481" s="19" t="s">
        <v>1531</v>
      </c>
      <c r="C481" s="16">
        <v>50</v>
      </c>
      <c r="D481" s="84">
        <v>50</v>
      </c>
      <c r="E481" t="str">
        <f>VLOOKUP($D481,'ESTRUCTURA P&amp;B - LP'!$A$1:$F$31,5,0)</f>
        <v>BETSY CASTRO</v>
      </c>
      <c r="F481" t="str">
        <f>VLOOKUP($D481,'ESTRUCTURA P&amp;B - LP'!$A$1:$F$31,6,0)</f>
        <v>MILAGROS FERNANDEZ</v>
      </c>
      <c r="G481" t="s">
        <v>47</v>
      </c>
      <c r="H481" t="str">
        <f>VLOOKUP(Tabla3[[#This Row],[NUEVA RUTA]],Tabla1[#All],2,0)</f>
        <v>CAPITAL</v>
      </c>
      <c r="I481" t="str">
        <f>VLOOKUP($A481,Clientes!$A$1:$C$1999,3,0)</f>
        <v>GLOBAL IMPORT E</v>
      </c>
      <c r="J481" s="16">
        <v>50</v>
      </c>
      <c r="K481" s="16" t="str">
        <f>VLOOKUP($J481,'ESTRUCTURA P&amp;B - LP'!$A$1:$F$40,5,0)</f>
        <v>BETSY CASTRO</v>
      </c>
      <c r="L481" s="16" t="str">
        <f>IFERROR(VLOOKUP($J481,'[2]POTENCIAL X ZONA'!$B$4:$G$21,6,0),0)</f>
        <v>B</v>
      </c>
      <c r="M481" s="16" t="str">
        <f>IFERROR(VLOOKUP($A481,'Convenio Clientes'!$D:$F,3,0),"SN CNV")</f>
        <v>20</v>
      </c>
      <c r="N481" s="16" t="s">
        <v>2227</v>
      </c>
      <c r="O481" s="16">
        <v>21</v>
      </c>
      <c r="P481" t="s">
        <v>163</v>
      </c>
      <c r="Q481" s="133" t="s">
        <v>2228</v>
      </c>
      <c r="R481" t="str">
        <f>VLOOKUP($N481,Tabla2[#All],3,0)</f>
        <v>DISTRIBUIDOR</v>
      </c>
      <c r="S481" t="s">
        <v>3000</v>
      </c>
      <c r="T481" t="s">
        <v>3001</v>
      </c>
      <c r="U481" t="s">
        <v>1587</v>
      </c>
    </row>
    <row r="482" spans="1:21" ht="15" customHeight="1">
      <c r="A482" s="50" t="s">
        <v>1532</v>
      </c>
      <c r="B482" s="19" t="s">
        <v>1533</v>
      </c>
      <c r="C482" s="16">
        <v>98</v>
      </c>
      <c r="D482" s="84">
        <v>98</v>
      </c>
      <c r="E482" t="str">
        <f>VLOOKUP($D482,'ESTRUCTURA P&amp;B - LP'!$A$1:$F$31,5,0)</f>
        <v>INACTIVO</v>
      </c>
      <c r="F482" t="str">
        <f>VLOOKUP($D482,'ESTRUCTURA P&amp;B - LP'!$A$1:$F$31,6,0)</f>
        <v>INACTIVO</v>
      </c>
      <c r="G482" t="s">
        <v>55</v>
      </c>
      <c r="H482" t="str">
        <f>VLOOKUP(Tabla3[[#This Row],[NUEVA RUTA]],Tabla1[#All],2,0)</f>
        <v>INACTIVO</v>
      </c>
      <c r="I482" t="str">
        <f>VLOOKUP($A482,Clientes!$A$1:$C$1999,3,0)</f>
        <v>GLOBAL IMPORT E</v>
      </c>
      <c r="J482" s="16">
        <v>0</v>
      </c>
      <c r="K482" s="16" t="str">
        <f>VLOOKUP($J482,'ESTRUCTURA P&amp;B - LP'!$A$1:$F$40,5,0)</f>
        <v>INACTIVO</v>
      </c>
      <c r="L482" s="16">
        <f>IFERROR(VLOOKUP($J482,'[2]POTENCIAL X ZONA'!$B$4:$G$21,6,0),0)</f>
        <v>0</v>
      </c>
      <c r="M482" s="16" t="str">
        <f>IFERROR(VLOOKUP($A482,'Convenio Clientes'!$D:$F,3,0),"SN CNV")</f>
        <v>21</v>
      </c>
      <c r="N482" s="16" t="s">
        <v>2227</v>
      </c>
      <c r="O482" s="16">
        <v>21</v>
      </c>
      <c r="P482" t="s">
        <v>163</v>
      </c>
      <c r="Q482" t="s">
        <v>2228</v>
      </c>
      <c r="R482" t="str">
        <f>VLOOKUP($N482,Tabla2[#All],3,0)</f>
        <v>DISTRIBUIDOR</v>
      </c>
      <c r="S482" t="s">
        <v>3002</v>
      </c>
      <c r="T482" t="s">
        <v>3003</v>
      </c>
      <c r="U482" t="s">
        <v>1587</v>
      </c>
    </row>
    <row r="483" spans="1:21" ht="15" customHeight="1">
      <c r="A483" s="50" t="s">
        <v>1425</v>
      </c>
      <c r="B483" s="19" t="s">
        <v>3004</v>
      </c>
      <c r="C483" s="16">
        <v>23</v>
      </c>
      <c r="D483" s="84">
        <v>23</v>
      </c>
      <c r="E483" t="str">
        <f>VLOOKUP($D483,'ESTRUCTURA P&amp;B - LP'!$A$1:$F$31,5,0)</f>
        <v>MARTHA VILORIA</v>
      </c>
      <c r="F483" t="str">
        <f>VLOOKUP($D483,'ESTRUCTURA P&amp;B - LP'!$A$1:$F$31,6,0)</f>
        <v>DUBRASKA PÉREZ</v>
      </c>
      <c r="G483" t="s">
        <v>215</v>
      </c>
      <c r="H483" t="str">
        <f>VLOOKUP(Tabla3[[#This Row],[NUEVA RUTA]],Tabla1[#All],2,0)</f>
        <v>CENTRO-OCCIDENTE</v>
      </c>
      <c r="I483" t="str">
        <f>VLOOKUP($A483,Clientes!$A$1:$C$1999,3,0)</f>
        <v>GLOB PHARMACEUT</v>
      </c>
      <c r="J483" s="16">
        <v>23</v>
      </c>
      <c r="K483" s="16" t="str">
        <f>VLOOKUP($J483,'ESTRUCTURA P&amp;B - LP'!$A$1:$F$40,5,0)</f>
        <v>MARTHA VILORIA</v>
      </c>
      <c r="L483" s="16" t="str">
        <f>IFERROR(VLOOKUP($J483,'[2]POTENCIAL X ZONA'!$B$4:$G$21,6,0),0)</f>
        <v>S</v>
      </c>
      <c r="M483" s="16" t="str">
        <f>IFERROR(VLOOKUP($A483,'Convenio Clientes'!$D:$F,3,0),"SN CNV")</f>
        <v>01</v>
      </c>
      <c r="N483" s="16" t="s">
        <v>2327</v>
      </c>
      <c r="O483" s="16">
        <v>15</v>
      </c>
      <c r="P483" t="s">
        <v>163</v>
      </c>
      <c r="Q483" t="s">
        <v>2228</v>
      </c>
      <c r="R483" t="str">
        <f>VLOOKUP($N483,Tabla2[#All],3,0)</f>
        <v>DROGUERIAS</v>
      </c>
      <c r="S483" t="s">
        <v>3005</v>
      </c>
      <c r="T483" t="s">
        <v>3006</v>
      </c>
      <c r="U483" t="s">
        <v>210</v>
      </c>
    </row>
    <row r="484" spans="1:21" ht="15" customHeight="1">
      <c r="A484" s="50" t="s">
        <v>1740</v>
      </c>
      <c r="B484" s="19" t="s">
        <v>1741</v>
      </c>
      <c r="C484" s="16">
        <v>50</v>
      </c>
      <c r="D484" s="84">
        <v>50</v>
      </c>
      <c r="E484" t="str">
        <f>VLOOKUP($D484,'ESTRUCTURA P&amp;B - LP'!$A$1:$F$31,5,0)</f>
        <v>BETSY CASTRO</v>
      </c>
      <c r="F484" t="str">
        <f>VLOOKUP($D484,'ESTRUCTURA P&amp;B - LP'!$A$1:$F$31,6,0)</f>
        <v>MILAGROS FERNANDEZ</v>
      </c>
      <c r="G484" t="s">
        <v>47</v>
      </c>
      <c r="H484" t="str">
        <f>VLOOKUP(Tabla3[[#This Row],[NUEVA RUTA]],Tabla1[#All],2,0)</f>
        <v>CAPITAL</v>
      </c>
      <c r="I484" t="str">
        <f>VLOOKUP($A484,Clientes!$A$1:$C$1999,3,0)</f>
        <v>GLOBAL IMPORT E</v>
      </c>
      <c r="J484" s="16">
        <f>+D484</f>
        <v>50</v>
      </c>
      <c r="K484" s="16" t="str">
        <f>VLOOKUP($J484,'ESTRUCTURA P&amp;B - LP'!$A$1:$F$40,5,0)</f>
        <v>BETSY CASTRO</v>
      </c>
      <c r="L484" s="16" t="str">
        <f>IFERROR(VLOOKUP($J484,'[2]POTENCIAL X ZONA'!$B$4:$G$21,6,0),0)</f>
        <v>B</v>
      </c>
      <c r="M484" s="16" t="str">
        <f>IFERROR(VLOOKUP($A484,'Convenio Clientes'!$D:$F,3,0),"SN CNV")</f>
        <v>20</v>
      </c>
      <c r="N484" s="60" t="s">
        <v>2227</v>
      </c>
      <c r="O484" s="16">
        <v>7</v>
      </c>
      <c r="P484" t="s">
        <v>163</v>
      </c>
      <c r="Q484" t="s">
        <v>2228</v>
      </c>
      <c r="R484" t="str">
        <f>VLOOKUP($N484,Tabla2[#All],3,0)</f>
        <v>DISTRIBUIDOR</v>
      </c>
      <c r="S484" t="s">
        <v>3007</v>
      </c>
      <c r="T484" t="s">
        <v>3008</v>
      </c>
      <c r="U484" t="s">
        <v>1587</v>
      </c>
    </row>
    <row r="485" spans="1:21" ht="15" customHeight="1">
      <c r="A485" s="50" t="s">
        <v>1588</v>
      </c>
      <c r="B485" s="19" t="s">
        <v>1589</v>
      </c>
      <c r="C485" s="16">
        <v>95</v>
      </c>
      <c r="D485" s="84">
        <v>95</v>
      </c>
      <c r="E485" t="str">
        <f>VLOOKUP($D485,'ESTRUCTURA P&amp;B - LP'!$A$1:$F$31,5,0)</f>
        <v>EVENTUALES</v>
      </c>
      <c r="F485" t="str">
        <f>VLOOKUP($D485,'ESTRUCTURA P&amp;B - LP'!$A$1:$F$31,6,0)</f>
        <v>ROSLI APONTE</v>
      </c>
      <c r="G485" t="s">
        <v>55</v>
      </c>
      <c r="H485" t="str">
        <f>VLOOKUP(Tabla3[[#This Row],[NUEVA RUTA]],Tabla1[#All],2,0)</f>
        <v>OFICINA</v>
      </c>
      <c r="I485" t="str">
        <f>VLOOKUP($A485,Clientes!$A$1:$C$1999,3,0)</f>
        <v>GRAF UNIFLEX</v>
      </c>
      <c r="J485" s="16">
        <v>95</v>
      </c>
      <c r="K485" s="16" t="str">
        <f>VLOOKUP($J485,'ESTRUCTURA P&amp;B - LP'!$A$1:$F$40,5,0)</f>
        <v>EVENTUALES</v>
      </c>
      <c r="L485" s="16">
        <f>IFERROR(VLOOKUP($J485,'[2]POTENCIAL X ZONA'!$B$4:$G$21,6,0),0)</f>
        <v>0</v>
      </c>
      <c r="M485" s="60" t="str">
        <f>IFERROR(VLOOKUP($A485,'Convenio Clientes'!$D:$F,3,0),"SN CNV")</f>
        <v>21</v>
      </c>
      <c r="N485" s="60" t="s">
        <v>2234</v>
      </c>
      <c r="O485" s="16">
        <v>0</v>
      </c>
      <c r="P485" t="s">
        <v>2235</v>
      </c>
      <c r="Q485" t="s">
        <v>2240</v>
      </c>
      <c r="R485" t="str">
        <f>VLOOKUP($N485,Tabla2[#All],3,0)</f>
        <v>INSTITUCIONAL</v>
      </c>
      <c r="S485" t="s">
        <v>3009</v>
      </c>
      <c r="T485" t="s">
        <v>3010</v>
      </c>
      <c r="U485" t="s">
        <v>1587</v>
      </c>
    </row>
    <row r="486" spans="1:21" ht="15" customHeight="1">
      <c r="A486" s="50" t="s">
        <v>1698</v>
      </c>
      <c r="B486" s="19" t="s">
        <v>1699</v>
      </c>
      <c r="C486" s="16">
        <v>60</v>
      </c>
      <c r="D486" s="84">
        <v>60</v>
      </c>
      <c r="E486" t="str">
        <f>VLOOKUP($D486,'ESTRUCTURA P&amp;B - LP'!$A$1:$F$31,5,0)</f>
        <v>JOSEPH PADILLA</v>
      </c>
      <c r="F486" t="str">
        <f>VLOOKUP($D486,'ESTRUCTURA P&amp;B - LP'!$A$1:$F$31,6,0)</f>
        <v>ANDREINA RANGEL</v>
      </c>
      <c r="G486" t="s">
        <v>70</v>
      </c>
      <c r="H486" t="str">
        <f>VLOOKUP(Tabla3[[#This Row],[NUEVA RUTA]],Tabla1[#All],2,0)</f>
        <v>OCCIDENTE</v>
      </c>
      <c r="I486" t="str">
        <f>VLOOKUP($A486,Clientes!$A$1:$C$1999,3,0)</f>
        <v>GRAN - PARADA</v>
      </c>
      <c r="J486" s="16">
        <v>60</v>
      </c>
      <c r="K486" s="16" t="str">
        <f>VLOOKUP($J486,'ESTRUCTURA P&amp;B - LP'!$A$1:$F$40,5,0)</f>
        <v>JOSEPH PADILLA</v>
      </c>
      <c r="L486" s="16" t="str">
        <f>IFERROR(VLOOKUP($J486,'[2]POTENCIAL X ZONA'!$B$4:$G$21,6,0),0)</f>
        <v>S</v>
      </c>
      <c r="M486" s="16" t="str">
        <f>IFERROR(VLOOKUP($A486,'Convenio Clientes'!$D:$F,3,0),"SN CNV")</f>
        <v>21</v>
      </c>
      <c r="N486" s="16" t="s">
        <v>2350</v>
      </c>
      <c r="O486" s="16">
        <v>15</v>
      </c>
      <c r="P486" t="s">
        <v>163</v>
      </c>
      <c r="Q486" t="s">
        <v>2228</v>
      </c>
      <c r="R486" t="str">
        <f>VLOOKUP($N486,Tabla2[#All],3,0)</f>
        <v>PERFUMERIAS INDEPENDIENTES</v>
      </c>
      <c r="S486" t="s">
        <v>3011</v>
      </c>
      <c r="T486" t="s">
        <v>3012</v>
      </c>
      <c r="U486" t="s">
        <v>137</v>
      </c>
    </row>
    <row r="487" spans="1:21" ht="15" customHeight="1">
      <c r="A487" s="50" t="s">
        <v>1846</v>
      </c>
      <c r="B487" s="19" t="s">
        <v>3506</v>
      </c>
      <c r="C487" s="16">
        <v>23</v>
      </c>
      <c r="D487" s="84">
        <v>23</v>
      </c>
      <c r="E487" t="str">
        <f>VLOOKUP($D487,'ESTRUCTURA P&amp;B - LP'!$A$1:$F$31,5,0)</f>
        <v>MARTHA VILORIA</v>
      </c>
      <c r="F487" t="str">
        <f>VLOOKUP($D487,'ESTRUCTURA P&amp;B - LP'!$A$1:$F$31,6,0)</f>
        <v>DUBRASKA PÉREZ</v>
      </c>
      <c r="G487" t="s">
        <v>1578</v>
      </c>
      <c r="H487" t="str">
        <f>VLOOKUP(Tabla3[[#This Row],[NUEVA RUTA]],Tabla1[#All],2,0)</f>
        <v>CENTRO-OCCIDENTE</v>
      </c>
      <c r="I487" t="str">
        <f>VLOOKUP($A487,Clientes!$A$1:$C$1999,3,0)</f>
        <v>ABASTO GIRASOL</v>
      </c>
      <c r="J487" s="16">
        <v>23</v>
      </c>
      <c r="K487" s="16" t="str">
        <f>VLOOKUP($J487,'ESTRUCTURA P&amp;B - LP'!$A$1:$F$40,5,0)</f>
        <v>MARTHA VILORIA</v>
      </c>
      <c r="L487" s="16" t="str">
        <f>IFERROR(VLOOKUP($J487,'[2]POTENCIAL X ZONA'!$B$4:$G$21,6,0),0)</f>
        <v>S</v>
      </c>
      <c r="M487" s="16" t="str">
        <f>IFERROR(VLOOKUP($A487,'Convenio Clientes'!$D:$F,3,0),"SN CNV")</f>
        <v>21</v>
      </c>
      <c r="N487" s="60" t="s">
        <v>2231</v>
      </c>
      <c r="O487" s="16">
        <v>15</v>
      </c>
      <c r="P487" s="259" t="s">
        <v>2239</v>
      </c>
      <c r="Q487" t="s">
        <v>2240</v>
      </c>
      <c r="R487" t="str">
        <f>VLOOKUP($N487,Tabla2[#All],3,0)</f>
        <v>CADENAS - SUPERMERCADOS</v>
      </c>
      <c r="S487" t="s">
        <v>3507</v>
      </c>
      <c r="T487" t="s">
        <v>3508</v>
      </c>
      <c r="U487" t="s">
        <v>330</v>
      </c>
    </row>
    <row r="488" spans="1:21" ht="15" customHeight="1">
      <c r="A488" s="50" t="s">
        <v>819</v>
      </c>
      <c r="B488" s="19" t="s">
        <v>820</v>
      </c>
      <c r="C488" s="16">
        <v>98</v>
      </c>
      <c r="D488" s="84">
        <v>98</v>
      </c>
      <c r="E488" t="str">
        <f>VLOOKUP($D488,'ESTRUCTURA P&amp;B - LP'!$A$1:$F$31,5,0)</f>
        <v>INACTIVO</v>
      </c>
      <c r="F488" t="str">
        <f>VLOOKUP($D488,'ESTRUCTURA P&amp;B - LP'!$A$1:$F$31,6,0)</f>
        <v>INACTIVO</v>
      </c>
      <c r="G488" t="s">
        <v>47</v>
      </c>
      <c r="H488" t="str">
        <f>VLOOKUP(Tabla3[[#This Row],[NUEVA RUTA]],Tabla1[#All],2,0)</f>
        <v>INACTIVO</v>
      </c>
      <c r="I488" t="str">
        <f>VLOOKUP($A488,Clientes!$A$1:$C$1999,3,0)</f>
        <v>MERC FLORESTAN</v>
      </c>
      <c r="J488" s="16">
        <v>0</v>
      </c>
      <c r="K488" s="16" t="str">
        <f>VLOOKUP($J488,'ESTRUCTURA P&amp;B - LP'!$A$1:$F$40,5,0)</f>
        <v>INACTIVO</v>
      </c>
      <c r="L488" s="16">
        <f>IFERROR(VLOOKUP($J488,'[2]POTENCIAL X ZONA'!$B$4:$G$21,6,0),0)</f>
        <v>0</v>
      </c>
      <c r="M488" s="16" t="str">
        <f>IFERROR(VLOOKUP($A488,'Convenio Clientes'!$D:$F,3,0),"SN CNV")</f>
        <v>01</v>
      </c>
      <c r="N488" s="16" t="s">
        <v>2278</v>
      </c>
      <c r="O488" s="16">
        <v>0</v>
      </c>
      <c r="P488" t="s">
        <v>163</v>
      </c>
      <c r="Q488" t="s">
        <v>2228</v>
      </c>
      <c r="R488" t="str">
        <f>VLOOKUP($N488,Tabla2[#All],3,0)</f>
        <v>SUPERMERCADOS INDEPENDIENTES</v>
      </c>
      <c r="S488" t="s">
        <v>3013</v>
      </c>
      <c r="T488" t="s">
        <v>3014</v>
      </c>
      <c r="U488" t="s">
        <v>6728</v>
      </c>
    </row>
    <row r="489" spans="1:21" ht="15" customHeight="1">
      <c r="A489" s="50" t="s">
        <v>821</v>
      </c>
      <c r="B489" s="19" t="s">
        <v>822</v>
      </c>
      <c r="C489" s="16">
        <v>20</v>
      </c>
      <c r="D489" s="84">
        <v>20</v>
      </c>
      <c r="E489" t="str">
        <f>VLOOKUP($D489,'ESTRUCTURA P&amp;B - LP'!$A$1:$F$31,5,0)</f>
        <v>JUAN LEÓN 20</v>
      </c>
      <c r="F489" t="str">
        <f>VLOOKUP($D489,'ESTRUCTURA P&amp;B - LP'!$A$1:$F$31,6,0)</f>
        <v>DUBRASKA PÉREZ</v>
      </c>
      <c r="G489" t="s">
        <v>102</v>
      </c>
      <c r="H489" t="str">
        <f>VLOOKUP(Tabla3[[#This Row],[NUEVA RUTA]],Tabla1[#All],2,0)</f>
        <v>CENTRO-OCCIDENTE</v>
      </c>
      <c r="I489" t="str">
        <f>VLOOKUP($A489,Clientes!$A$1:$C$1999,3,0)</f>
        <v>GRI-GO MARKET E</v>
      </c>
      <c r="J489" s="16">
        <v>0</v>
      </c>
      <c r="K489" s="16" t="str">
        <f>VLOOKUP($J489,'ESTRUCTURA P&amp;B - LP'!$A$1:$F$40,5,0)</f>
        <v>INACTIVO</v>
      </c>
      <c r="L489" s="16">
        <f>IFERROR(VLOOKUP($J489,'[2]POTENCIAL X ZONA'!$B$4:$G$21,6,0),0)</f>
        <v>0</v>
      </c>
      <c r="M489" s="16" t="str">
        <f>IFERROR(VLOOKUP($A489,'Convenio Clientes'!$D:$F,3,0),"SN CNV")</f>
        <v>01</v>
      </c>
      <c r="N489" s="16" t="s">
        <v>2320</v>
      </c>
      <c r="O489" s="16">
        <v>0</v>
      </c>
      <c r="P489" t="s">
        <v>163</v>
      </c>
      <c r="Q489" t="s">
        <v>2228</v>
      </c>
      <c r="R489" t="str">
        <f>VLOOKUP($N489,Tabla2[#All],3,0)</f>
        <v>BODEGONES</v>
      </c>
      <c r="S489" t="s">
        <v>3015</v>
      </c>
      <c r="T489" t="s">
        <v>3016</v>
      </c>
      <c r="U489" t="s">
        <v>51</v>
      </c>
    </row>
    <row r="490" spans="1:21" ht="15" customHeight="1">
      <c r="A490" s="50" t="s">
        <v>2021</v>
      </c>
      <c r="B490" s="19" t="s">
        <v>2022</v>
      </c>
      <c r="C490" s="16">
        <v>20</v>
      </c>
      <c r="D490" s="84">
        <v>20</v>
      </c>
      <c r="E490" t="str">
        <f>VLOOKUP($D490,'ESTRUCTURA P&amp;B - LP'!$A$1:$F$31,5,0)</f>
        <v>JUAN LEÓN 20</v>
      </c>
      <c r="F490" t="str">
        <f>VLOOKUP($D490,'ESTRUCTURA P&amp;B - LP'!$A$1:$F$31,6,0)</f>
        <v>DUBRASKA PÉREZ</v>
      </c>
      <c r="G490" t="s">
        <v>102</v>
      </c>
      <c r="H490" t="str">
        <f>VLOOKUP(Tabla3[[#This Row],[NUEVA RUTA]],Tabla1[#All],2,0)</f>
        <v>CENTRO-OCCIDENTE</v>
      </c>
      <c r="I490" t="str">
        <f>VLOOKUP($A490,Clientes!$A$1:$C$1999,3,0)</f>
        <v>GRUPO CANAIMA</v>
      </c>
      <c r="J490" s="16">
        <v>20</v>
      </c>
      <c r="K490" s="16" t="str">
        <f>VLOOKUP($J490,'ESTRUCTURA P&amp;B - LP'!$A$1:$F$40,5,0)</f>
        <v>JUAN LEÓN 20</v>
      </c>
      <c r="L490" s="16" t="str">
        <f>IFERROR(VLOOKUP($J490,'[2]POTENCIAL X ZONA'!$B$4:$G$21,6,0),0)</f>
        <v>P</v>
      </c>
      <c r="M490" s="16" t="str">
        <f>IFERROR(VLOOKUP($A490,'Convenio Clientes'!$D:$F,3,0),"SN CNV")</f>
        <v>21</v>
      </c>
      <c r="N490" s="60" t="s">
        <v>2227</v>
      </c>
      <c r="O490" s="16">
        <v>7</v>
      </c>
      <c r="P490" t="s">
        <v>163</v>
      </c>
      <c r="Q490" t="s">
        <v>2228</v>
      </c>
      <c r="R490" t="str">
        <f>VLOOKUP($N490,Tabla2[#All],3,0)</f>
        <v>DISTRIBUIDOR</v>
      </c>
      <c r="S490">
        <v>0</v>
      </c>
      <c r="T490">
        <v>0</v>
      </c>
      <c r="U490" t="s">
        <v>51</v>
      </c>
    </row>
    <row r="491" spans="1:21" ht="15" customHeight="1">
      <c r="A491" s="50" t="s">
        <v>823</v>
      </c>
      <c r="B491" s="19" t="s">
        <v>824</v>
      </c>
      <c r="C491" s="16">
        <v>98</v>
      </c>
      <c r="D491" s="84">
        <v>98</v>
      </c>
      <c r="E491" t="str">
        <f>VLOOKUP($D491,'ESTRUCTURA P&amp;B - LP'!$A$1:$F$31,5,0)</f>
        <v>INACTIVO</v>
      </c>
      <c r="F491" t="str">
        <f>VLOOKUP($D491,'ESTRUCTURA P&amp;B - LP'!$A$1:$F$31,6,0)</f>
        <v>INACTIVO</v>
      </c>
      <c r="G491" t="s">
        <v>281</v>
      </c>
      <c r="H491" t="str">
        <f>VLOOKUP(Tabla3[[#This Row],[NUEVA RUTA]],Tabla1[#All],2,0)</f>
        <v>INACTIVO</v>
      </c>
      <c r="I491" t="str">
        <f>VLOOKUP($A491,Clientes!$A$1:$C$1999,3,0)</f>
        <v>GR HNOS MARCANO</v>
      </c>
      <c r="J491" s="16">
        <v>0</v>
      </c>
      <c r="K491" s="16" t="str">
        <f>VLOOKUP($J491,'ESTRUCTURA P&amp;B - LP'!$A$1:$F$40,5,0)</f>
        <v>INACTIVO</v>
      </c>
      <c r="L491" s="16">
        <f>IFERROR(VLOOKUP($J491,'[2]POTENCIAL X ZONA'!$B$4:$G$21,6,0),0)</f>
        <v>0</v>
      </c>
      <c r="M491" s="16" t="str">
        <f>IFERROR(VLOOKUP($A491,'Convenio Clientes'!$D:$F,3,0),"SN CNV")</f>
        <v>01</v>
      </c>
      <c r="N491" s="16" t="s">
        <v>2227</v>
      </c>
      <c r="O491" s="16">
        <v>0</v>
      </c>
      <c r="P491" t="s">
        <v>163</v>
      </c>
      <c r="Q491" t="s">
        <v>2228</v>
      </c>
      <c r="R491" t="str">
        <f>VLOOKUP($N491,Tabla2[#All],3,0)</f>
        <v>DISTRIBUIDOR</v>
      </c>
      <c r="S491" t="s">
        <v>3017</v>
      </c>
      <c r="T491" t="s">
        <v>3018</v>
      </c>
      <c r="U491" t="s">
        <v>6721</v>
      </c>
    </row>
    <row r="492" spans="1:21" ht="15" customHeight="1">
      <c r="A492" s="50" t="s">
        <v>2026</v>
      </c>
      <c r="B492" s="19" t="s">
        <v>2027</v>
      </c>
      <c r="C492" s="16">
        <v>61</v>
      </c>
      <c r="D492" s="84">
        <v>61</v>
      </c>
      <c r="E492" t="str">
        <f>VLOOKUP($D492,'ESTRUCTURA P&amp;B - LP'!$A$1:$F$31,5,0)</f>
        <v>JOSEPH PADILLA 61</v>
      </c>
      <c r="F492" t="str">
        <f>VLOOKUP($D492,'ESTRUCTURA P&amp;B - LP'!$A$1:$F$31,6,0)</f>
        <v>ANDREINA RANGEL</v>
      </c>
      <c r="G492" t="s">
        <v>44</v>
      </c>
      <c r="H492" t="str">
        <f>VLOOKUP(Tabla3[[#This Row],[NUEVA RUTA]],Tabla1[#All],2,0)</f>
        <v>OCCIDENTE</v>
      </c>
      <c r="I492" t="str">
        <f>VLOOKUP($A492,Clientes!$A$1:$C$1999,3,0)</f>
        <v>GRUPO LM MARKET</v>
      </c>
      <c r="J492" s="16">
        <v>61</v>
      </c>
      <c r="K492" s="16" t="str">
        <f>VLOOKUP($J492,'ESTRUCTURA P&amp;B - LP'!$A$1:$F$40,5,0)</f>
        <v>JOSEPH PADILLA 61</v>
      </c>
      <c r="L492" s="16" t="str">
        <f>IFERROR(VLOOKUP($J492,'[2]POTENCIAL X ZONA'!$B$4:$G$21,6,0),0)</f>
        <v>P</v>
      </c>
      <c r="M492" s="16" t="str">
        <f>IFERROR(VLOOKUP($A492,'Convenio Clientes'!$D:$F,3,0),"SN CNV")</f>
        <v>21</v>
      </c>
      <c r="N492" s="60" t="s">
        <v>2231</v>
      </c>
      <c r="O492" s="16">
        <v>15</v>
      </c>
      <c r="P492" t="s">
        <v>2239</v>
      </c>
      <c r="Q492" t="s">
        <v>2240</v>
      </c>
      <c r="R492" t="str">
        <f>VLOOKUP($N492,Tabla2[#All],3,0)</f>
        <v>CADENAS - SUPERMERCADOS</v>
      </c>
      <c r="S492">
        <v>0</v>
      </c>
      <c r="T492">
        <v>0</v>
      </c>
      <c r="U492" t="s">
        <v>6758</v>
      </c>
    </row>
    <row r="493" spans="1:21" ht="15" customHeight="1">
      <c r="A493" s="50" t="s">
        <v>1596</v>
      </c>
      <c r="B493" s="19" t="s">
        <v>1597</v>
      </c>
      <c r="C493" s="16">
        <v>60</v>
      </c>
      <c r="D493" s="84">
        <v>60</v>
      </c>
      <c r="E493" t="str">
        <f>VLOOKUP($D493,'ESTRUCTURA P&amp;B - LP'!$A$1:$F$31,5,0)</f>
        <v>JOSEPH PADILLA</v>
      </c>
      <c r="F493" t="str">
        <f>VLOOKUP($D493,'ESTRUCTURA P&amp;B - LP'!$A$1:$F$31,6,0)</f>
        <v>ANDREINA RANGEL</v>
      </c>
      <c r="G493" t="s">
        <v>70</v>
      </c>
      <c r="H493" t="str">
        <f>VLOOKUP(Tabla3[[#This Row],[NUEVA RUTA]],Tabla1[#All],2,0)</f>
        <v>OCCIDENTE</v>
      </c>
      <c r="I493" t="str">
        <f>VLOOKUP($A493,Clientes!$A$1:$C$1999,3,0)</f>
        <v>GRUPO SISEVENCA</v>
      </c>
      <c r="J493" s="16">
        <v>0</v>
      </c>
      <c r="K493" s="16" t="str">
        <f>VLOOKUP($J493,'ESTRUCTURA P&amp;B - LP'!$A$1:$F$40,5,0)</f>
        <v>INACTIVO</v>
      </c>
      <c r="L493" s="16">
        <f>IFERROR(VLOOKUP($J493,'[2]POTENCIAL X ZONA'!$B$4:$G$21,6,0),0)</f>
        <v>0</v>
      </c>
      <c r="M493" s="16" t="str">
        <f>IFERROR(VLOOKUP($A493,'Convenio Clientes'!$D:$F,3,0),"SN CNV")</f>
        <v>21</v>
      </c>
      <c r="N493" s="60" t="s">
        <v>2227</v>
      </c>
      <c r="O493" s="16">
        <v>7</v>
      </c>
      <c r="P493" t="s">
        <v>163</v>
      </c>
      <c r="Q493" t="s">
        <v>2228</v>
      </c>
      <c r="R493" t="str">
        <f>VLOOKUP($N493,Tabla2[#All],3,0)</f>
        <v>DISTRIBUIDOR</v>
      </c>
      <c r="S493" t="s">
        <v>3019</v>
      </c>
      <c r="T493" t="s">
        <v>2352</v>
      </c>
      <c r="U493" t="s">
        <v>137</v>
      </c>
    </row>
    <row r="494" spans="1:21" ht="15" customHeight="1">
      <c r="A494" s="50" t="s">
        <v>1787</v>
      </c>
      <c r="B494" s="19" t="s">
        <v>1788</v>
      </c>
      <c r="C494" s="16">
        <v>12</v>
      </c>
      <c r="D494" s="16">
        <v>12</v>
      </c>
      <c r="E494" t="str">
        <f>VLOOKUP($D494,'ESTRUCTURA P&amp;B - LP'!$A$1:$F$31,5,0)</f>
        <v>JUAN LEÓN 12</v>
      </c>
      <c r="F494" t="str">
        <f>VLOOKUP($D494,'ESTRUCTURA P&amp;B - LP'!$A$1:$F$31,6,0)</f>
        <v>DUBRASKA PÉREZ</v>
      </c>
      <c r="G494" t="s">
        <v>13</v>
      </c>
      <c r="H494" t="str">
        <f>VLOOKUP(Tabla3[[#This Row],[NUEVA RUTA]],Tabla1[#All],2,0)</f>
        <v>CENTRO-OCCIDENTE</v>
      </c>
      <c r="I494" t="str">
        <f>VLOOKUP($A494,Clientes!$A$1:$C$1999,3,0)</f>
        <v>GRUPO SOL ROJO</v>
      </c>
      <c r="J494" s="16">
        <f>+D494</f>
        <v>12</v>
      </c>
      <c r="K494" s="16" t="str">
        <f>VLOOKUP($J494,'ESTRUCTURA P&amp;B - LP'!$A$1:$F$40,5,0)</f>
        <v>JUAN LEÓN 12</v>
      </c>
      <c r="L494" s="16" t="str">
        <f>IFERROR(VLOOKUP($J494,'[2]POTENCIAL X ZONA'!$B$4:$G$21,6,0),0)</f>
        <v>P</v>
      </c>
      <c r="M494" s="16" t="str">
        <f>IFERROR(VLOOKUP($A494,'Convenio Clientes'!$D:$F,3,0),"SN CNV")</f>
        <v>01</v>
      </c>
      <c r="N494" s="60" t="s">
        <v>2278</v>
      </c>
      <c r="O494" s="16">
        <v>7</v>
      </c>
      <c r="P494" t="s">
        <v>163</v>
      </c>
      <c r="Q494" t="s">
        <v>2228</v>
      </c>
      <c r="R494" t="str">
        <f>VLOOKUP($N494,Tabla2[#All],3,0)</f>
        <v>SUPERMERCADOS INDEPENDIENTES</v>
      </c>
      <c r="S494" t="s">
        <v>3020</v>
      </c>
      <c r="T494" t="s">
        <v>3021</v>
      </c>
      <c r="U494" t="s">
        <v>1652</v>
      </c>
    </row>
    <row r="495" spans="1:21" ht="15" customHeight="1">
      <c r="A495" s="50" t="s">
        <v>1918</v>
      </c>
      <c r="B495" s="19" t="s">
        <v>1919</v>
      </c>
      <c r="C495" s="16">
        <v>98</v>
      </c>
      <c r="D495" s="84">
        <v>98</v>
      </c>
      <c r="E495" t="str">
        <f>VLOOKUP($D495,'ESTRUCTURA P&amp;B - LP'!$A$1:$F$31,5,0)</f>
        <v>INACTIVO</v>
      </c>
      <c r="F495" t="str">
        <f>VLOOKUP($D495,'ESTRUCTURA P&amp;B - LP'!$A$1:$F$31,6,0)</f>
        <v>INACTIVO</v>
      </c>
      <c r="G495" t="s">
        <v>44</v>
      </c>
      <c r="H495" t="str">
        <f>VLOOKUP(Tabla3[[#This Row],[NUEVA RUTA]],Tabla1[#All],2,0)</f>
        <v>INACTIVO</v>
      </c>
      <c r="I495" t="str">
        <f>VLOOKUP($A495,Clientes!$A$1:$C$1999,3,0)</f>
        <v>GRUPO SURAKI</v>
      </c>
      <c r="J495" s="16">
        <v>61</v>
      </c>
      <c r="K495" s="16" t="str">
        <f>VLOOKUP($J495,'ESTRUCTURA P&amp;B - LP'!$A$1:$F$40,5,0)</f>
        <v>JOSEPH PADILLA 61</v>
      </c>
      <c r="L495" s="16" t="str">
        <f>IFERROR(VLOOKUP($J495,'[2]POTENCIAL X ZONA'!$B$4:$G$21,6,0),0)</f>
        <v>P</v>
      </c>
      <c r="M495" s="16" t="str">
        <f>IFERROR(VLOOKUP($A495,'Convenio Clientes'!$D:$F,3,0),"SN CNV")</f>
        <v>26</v>
      </c>
      <c r="N495" s="60" t="s">
        <v>2227</v>
      </c>
      <c r="O495" s="16">
        <v>0</v>
      </c>
      <c r="P495" t="s">
        <v>163</v>
      </c>
      <c r="Q495" s="133" t="s">
        <v>2228</v>
      </c>
      <c r="R495" t="str">
        <f>VLOOKUP($N495,Tabla2[#All],3,0)</f>
        <v>DISTRIBUIDOR</v>
      </c>
      <c r="S495" t="s">
        <v>3554</v>
      </c>
      <c r="T495" t="s">
        <v>3555</v>
      </c>
      <c r="U495" t="s">
        <v>44</v>
      </c>
    </row>
    <row r="496" spans="1:21" ht="15" customHeight="1">
      <c r="A496" s="50" t="s">
        <v>1728</v>
      </c>
      <c r="B496" s="19" t="s">
        <v>1729</v>
      </c>
      <c r="C496" s="16">
        <v>10</v>
      </c>
      <c r="D496" s="84">
        <v>11</v>
      </c>
      <c r="E496" t="str">
        <f>VLOOKUP($D496,'ESTRUCTURA P&amp;B - LP'!$A$1:$F$31,5,0)</f>
        <v>DUBRASKA PÉREZ 11</v>
      </c>
      <c r="F496" t="str">
        <f>VLOOKUP($D496,'ESTRUCTURA P&amp;B - LP'!$A$1:$F$31,6,0)</f>
        <v>DUBRASKA PÉREZ</v>
      </c>
      <c r="G496" t="s">
        <v>47</v>
      </c>
      <c r="H496" t="str">
        <f>VLOOKUP(Tabla3[[#This Row],[NUEVA RUTA]],Tabla1[#All],2,0)</f>
        <v>CAPITAL</v>
      </c>
      <c r="I496" t="str">
        <f>VLOOKUP($A496,Clientes!$A$1:$C$1999,3,0)</f>
        <v>GRUPO TOTAL 99</v>
      </c>
      <c r="J496" s="16">
        <f>+D496</f>
        <v>11</v>
      </c>
      <c r="K496" s="16" t="str">
        <f>VLOOKUP($J496,'ESTRUCTURA P&amp;B - LP'!$A$1:$F$40,5,0)</f>
        <v>DUBRASKA PÉREZ 11</v>
      </c>
      <c r="L496" s="16" t="str">
        <f>IFERROR(VLOOKUP($J496,'[2]POTENCIAL X ZONA'!$B$4:$G$21,6,0),0)</f>
        <v>B</v>
      </c>
      <c r="M496" s="60" t="str">
        <f>IFERROR(VLOOKUP($A496,'Convenio Clientes'!$D:$F,3,0),"SN CNV")</f>
        <v>22</v>
      </c>
      <c r="N496" s="60" t="s">
        <v>2231</v>
      </c>
      <c r="O496" s="16">
        <v>15</v>
      </c>
      <c r="P496" s="259" t="s">
        <v>2239</v>
      </c>
      <c r="Q496" t="s">
        <v>2240</v>
      </c>
      <c r="R496" t="str">
        <f>VLOOKUP($N496,Tabla2[#All],3,0)</f>
        <v>CADENAS - SUPERMERCADOS</v>
      </c>
      <c r="S496" t="s">
        <v>3022</v>
      </c>
      <c r="T496" t="s">
        <v>3023</v>
      </c>
      <c r="U496" t="s">
        <v>1587</v>
      </c>
    </row>
    <row r="497" spans="1:21" ht="15" customHeight="1">
      <c r="A497" s="50" t="s">
        <v>2034</v>
      </c>
      <c r="B497" s="19" t="s">
        <v>3611</v>
      </c>
      <c r="C497" s="16">
        <v>51</v>
      </c>
      <c r="D497" s="84">
        <v>51</v>
      </c>
      <c r="E497" t="str">
        <f>VLOOKUP($D497,'ESTRUCTURA P&amp;B - LP'!$A$1:$F$31,5,0)</f>
        <v>DIANA DELGADO 51</v>
      </c>
      <c r="F497" t="str">
        <f>VLOOKUP($D497,'ESTRUCTURA P&amp;B - LP'!$A$1:$F$31,6,0)</f>
        <v>DIANA DELGADO</v>
      </c>
      <c r="G497" t="s">
        <v>281</v>
      </c>
      <c r="H497" t="str">
        <f>VLOOKUP(Tabla3[[#This Row],[NUEVA RUTA]],Tabla1[#All],2,0)</f>
        <v>ORIENTE NORTE</v>
      </c>
      <c r="I497" t="str">
        <f>VLOOKUP($A497,Clientes!$A$1:$C$1999,3,0)</f>
        <v>GPO VASCONCELOS</v>
      </c>
      <c r="J497" s="16">
        <v>51</v>
      </c>
      <c r="K497" s="16" t="str">
        <f>VLOOKUP($J497,'ESTRUCTURA P&amp;B - LP'!$A$1:$F$40,5,0)</f>
        <v>DIANA DELGADO 51</v>
      </c>
      <c r="L497" s="16" t="str">
        <f>IFERROR(VLOOKUP($J497,'[2]POTENCIAL X ZONA'!$B$4:$G$21,6,0),0)</f>
        <v>P</v>
      </c>
      <c r="M497" s="16" t="str">
        <f>IFERROR(VLOOKUP($A497,'Convenio Clientes'!$D:$F,3,0),"SN CNV")</f>
        <v>20</v>
      </c>
      <c r="N497" s="60" t="s">
        <v>2227</v>
      </c>
      <c r="O497" s="16">
        <v>21</v>
      </c>
      <c r="P497" s="259" t="s">
        <v>2235</v>
      </c>
      <c r="Q497" t="s">
        <v>2240</v>
      </c>
      <c r="R497" t="str">
        <f>VLOOKUP($N497,Tabla2[#All],3,0)</f>
        <v>DISTRIBUIDOR</v>
      </c>
      <c r="S497">
        <v>0</v>
      </c>
      <c r="T497">
        <v>0</v>
      </c>
      <c r="U497" t="s">
        <v>6701</v>
      </c>
    </row>
    <row r="498" spans="1:21" ht="15" customHeight="1">
      <c r="A498" s="50" t="s">
        <v>825</v>
      </c>
      <c r="B498" s="19" t="s">
        <v>826</v>
      </c>
      <c r="C498" s="16">
        <v>12</v>
      </c>
      <c r="D498" s="84">
        <v>12</v>
      </c>
      <c r="E498" t="str">
        <f>VLOOKUP($D498,'ESTRUCTURA P&amp;B - LP'!$A$1:$F$31,5,0)</f>
        <v>JUAN LEÓN 12</v>
      </c>
      <c r="F498" t="str">
        <f>VLOOKUP($D498,'ESTRUCTURA P&amp;B - LP'!$A$1:$F$31,6,0)</f>
        <v>DUBRASKA PÉREZ</v>
      </c>
      <c r="G498" t="s">
        <v>128</v>
      </c>
      <c r="H498" t="str">
        <f>VLOOKUP(Tabla3[[#This Row],[NUEVA RUTA]],Tabla1[#All],2,0)</f>
        <v>CENTRO-OCCIDENTE</v>
      </c>
      <c r="I498" t="str">
        <f>VLOOKUP($A498,Clientes!$A$1:$C$1999,3,0)</f>
        <v>65 LOCATEL</v>
      </c>
      <c r="J498" s="16">
        <v>12</v>
      </c>
      <c r="K498" s="16" t="str">
        <f>VLOOKUP($J498,'ESTRUCTURA P&amp;B - LP'!$A$1:$F$40,5,0)</f>
        <v>JUAN LEÓN 12</v>
      </c>
      <c r="L498" s="16" t="str">
        <f>IFERROR(VLOOKUP($J498,'[2]POTENCIAL X ZONA'!$B$4:$G$21,6,0),0)</f>
        <v>P</v>
      </c>
      <c r="M498" s="16" t="str">
        <f>IFERROR(VLOOKUP($A498,'Convenio Clientes'!$D:$F,3,0),"SN CNV")</f>
        <v>01</v>
      </c>
      <c r="N498" s="16" t="s">
        <v>2253</v>
      </c>
      <c r="O498" s="16">
        <v>15</v>
      </c>
      <c r="P498" t="s">
        <v>163</v>
      </c>
      <c r="Q498" t="s">
        <v>2228</v>
      </c>
      <c r="R498" t="str">
        <f>VLOOKUP($N498,Tabla2[#All],3,0)</f>
        <v>CADENAS - FARMACIAS</v>
      </c>
      <c r="S498" t="s">
        <v>3024</v>
      </c>
      <c r="T498" t="s">
        <v>3025</v>
      </c>
      <c r="U498" t="s">
        <v>294</v>
      </c>
    </row>
    <row r="499" spans="1:21" ht="15" customHeight="1">
      <c r="A499" s="50" t="s">
        <v>835</v>
      </c>
      <c r="B499" s="19" t="s">
        <v>836</v>
      </c>
      <c r="C499" s="16">
        <v>62</v>
      </c>
      <c r="D499" s="84">
        <v>61</v>
      </c>
      <c r="E499" t="str">
        <f>VLOOKUP($D499,'ESTRUCTURA P&amp;B - LP'!$A$1:$F$31,5,0)</f>
        <v>JOSEPH PADILLA 61</v>
      </c>
      <c r="F499" t="str">
        <f>VLOOKUP($D499,'ESTRUCTURA P&amp;B - LP'!$A$1:$F$31,6,0)</f>
        <v>ANDREINA RANGEL</v>
      </c>
      <c r="G499" t="s">
        <v>1872</v>
      </c>
      <c r="H499" t="str">
        <f>VLOOKUP(Tabla3[[#This Row],[NUEVA RUTA]],Tabla1[#All],2,0)</f>
        <v>OCCIDENTE</v>
      </c>
      <c r="I499" t="str">
        <f>VLOOKUP($A499,Clientes!$A$1:$C$1999,3,0)</f>
        <v>H.A ESPOSITO</v>
      </c>
      <c r="J499" s="16">
        <v>61</v>
      </c>
      <c r="K499" s="16" t="str">
        <f>VLOOKUP($J499,'ESTRUCTURA P&amp;B - LP'!$A$1:$F$40,5,0)</f>
        <v>JOSEPH PADILLA 61</v>
      </c>
      <c r="L499" s="16" t="str">
        <f>IFERROR(VLOOKUP($J499,'[2]POTENCIAL X ZONA'!$B$4:$G$21,6,0),0)</f>
        <v>P</v>
      </c>
      <c r="M499" s="60" t="str">
        <f>IFERROR(VLOOKUP($A499,'Convenio Clientes'!$D:$F,3,0),"SN CNV")</f>
        <v>20</v>
      </c>
      <c r="N499" s="16" t="s">
        <v>2227</v>
      </c>
      <c r="O499" s="16">
        <v>7</v>
      </c>
      <c r="P499" s="261" t="s">
        <v>163</v>
      </c>
      <c r="Q499" s="262" t="s">
        <v>2228</v>
      </c>
      <c r="R499" t="str">
        <f>VLOOKUP($N499,Tabla2[#All],3,0)</f>
        <v>DISTRIBUIDOR</v>
      </c>
      <c r="S499" t="s">
        <v>3026</v>
      </c>
      <c r="T499" t="s">
        <v>3027</v>
      </c>
      <c r="U499" t="s">
        <v>6759</v>
      </c>
    </row>
    <row r="500" spans="1:21" ht="15" customHeight="1">
      <c r="A500" s="50" t="s">
        <v>2075</v>
      </c>
      <c r="B500" s="19" t="s">
        <v>2076</v>
      </c>
      <c r="C500" s="16">
        <v>12</v>
      </c>
      <c r="D500" s="84">
        <v>12</v>
      </c>
      <c r="E500" t="str">
        <f>VLOOKUP($D500,'ESTRUCTURA P&amp;B - LP'!$A$1:$F$31,5,0)</f>
        <v>JUAN LEÓN 12</v>
      </c>
      <c r="F500" t="str">
        <f>VLOOKUP($D500,'ESTRUCTURA P&amp;B - LP'!$A$1:$F$31,6,0)</f>
        <v>DUBRASKA PÉREZ</v>
      </c>
      <c r="G500" t="s">
        <v>13</v>
      </c>
      <c r="H500" t="str">
        <f>VLOOKUP(Tabla3[[#This Row],[NUEVA RUTA]],Tabla1[#All],2,0)</f>
        <v>CENTRO-OCCIDENTE</v>
      </c>
      <c r="I500" t="str">
        <f>VLOOKUP($A500,Clientes!$A$1:$C$1999,3,0)</f>
        <v>HARISSA DROGUER</v>
      </c>
      <c r="J500" s="16">
        <v>12</v>
      </c>
      <c r="K500" s="16" t="str">
        <f>VLOOKUP($J500,'ESTRUCTURA P&amp;B - LP'!$A$1:$F$40,5,0)</f>
        <v>JUAN LEÓN 12</v>
      </c>
      <c r="L500" s="16" t="str">
        <f>IFERROR(VLOOKUP($J500,'[2]POTENCIAL X ZONA'!$B$4:$G$21,6,0),0)</f>
        <v>P</v>
      </c>
      <c r="M500" s="16" t="str">
        <f>IFERROR(VLOOKUP($A500,'Convenio Clientes'!$D:$F,3,0),"SN CNV")</f>
        <v>26</v>
      </c>
      <c r="N500" s="60" t="s">
        <v>2327</v>
      </c>
      <c r="O500" s="16">
        <v>0</v>
      </c>
      <c r="P500" s="259" t="s">
        <v>2239</v>
      </c>
      <c r="Q500" t="s">
        <v>2240</v>
      </c>
      <c r="R500" t="str">
        <f>VLOOKUP($N500,Tabla2[#All],3,0)</f>
        <v>DROGUERIAS</v>
      </c>
      <c r="U500" t="s">
        <v>1245</v>
      </c>
    </row>
    <row r="501" spans="1:21" ht="15" customHeight="1">
      <c r="A501" s="50" t="s">
        <v>1498</v>
      </c>
      <c r="B501" s="19" t="s">
        <v>1499</v>
      </c>
      <c r="C501" s="16">
        <v>62</v>
      </c>
      <c r="D501" s="84">
        <v>62</v>
      </c>
      <c r="E501" t="str">
        <f>VLOOKUP($D501,'ESTRUCTURA P&amp;B - LP'!$A$1:$F$31,5,0)</f>
        <v>ANDREINA RANGEL 62</v>
      </c>
      <c r="F501" t="str">
        <f>VLOOKUP($D501,'ESTRUCTURA P&amp;B - LP'!$A$1:$F$31,6,0)</f>
        <v>ANDREINA RANGEL</v>
      </c>
      <c r="G501" t="s">
        <v>31</v>
      </c>
      <c r="H501" t="str">
        <f>VLOOKUP(Tabla3[[#This Row],[NUEVA RUTA]],Tabla1[#All],2,0)</f>
        <v>OCCIDENTE</v>
      </c>
      <c r="I501" t="str">
        <f>VLOOKUP($A501,Clientes!$A$1:$C$1999,3,0)</f>
        <v>HECHOS DISTRIB</v>
      </c>
      <c r="J501" s="16">
        <v>62</v>
      </c>
      <c r="K501" s="16" t="str">
        <f>VLOOKUP($J501,'ESTRUCTURA P&amp;B - LP'!$A$1:$F$40,5,0)</f>
        <v>ANDREINA RANGEL 62</v>
      </c>
      <c r="L501" s="16" t="str">
        <f>IFERROR(VLOOKUP($J501,'[2]POTENCIAL X ZONA'!$B$4:$G$21,6,0),0)</f>
        <v>S</v>
      </c>
      <c r="M501" s="60" t="str">
        <f>IFERROR(VLOOKUP($A501,'Convenio Clientes'!$D:$F,3,0),"SN CNV")</f>
        <v>20</v>
      </c>
      <c r="N501" s="16" t="s">
        <v>2227</v>
      </c>
      <c r="O501" s="16">
        <v>15</v>
      </c>
      <c r="P501" t="s">
        <v>2239</v>
      </c>
      <c r="Q501" t="s">
        <v>2240</v>
      </c>
      <c r="R501" t="str">
        <f>VLOOKUP($N501,Tabla2[#All],3,0)</f>
        <v>DISTRIBUIDOR</v>
      </c>
      <c r="S501" t="s">
        <v>3028</v>
      </c>
      <c r="T501" t="s">
        <v>3029</v>
      </c>
      <c r="U501" t="s">
        <v>131</v>
      </c>
    </row>
    <row r="502" spans="1:21" ht="15" customHeight="1">
      <c r="A502" s="50" t="s">
        <v>841</v>
      </c>
      <c r="B502" s="19" t="s">
        <v>842</v>
      </c>
      <c r="C502" s="16">
        <v>98</v>
      </c>
      <c r="D502" s="84">
        <v>98</v>
      </c>
      <c r="E502" t="str">
        <f>VLOOKUP($D502,'ESTRUCTURA P&amp;B - LP'!$A$1:$F$31,5,0)</f>
        <v>INACTIVO</v>
      </c>
      <c r="F502" t="str">
        <f>VLOOKUP($D502,'ESTRUCTURA P&amp;B - LP'!$A$1:$F$31,6,0)</f>
        <v>INACTIVO</v>
      </c>
      <c r="G502" t="s">
        <v>70</v>
      </c>
      <c r="H502" t="str">
        <f>VLOOKUP(Tabla3[[#This Row],[NUEVA RUTA]],Tabla1[#All],2,0)</f>
        <v>INACTIVO</v>
      </c>
      <c r="I502" t="str">
        <f>VLOOKUP($A502,Clientes!$A$1:$C$1999,3,0)</f>
        <v>HERMACA, C.A.</v>
      </c>
      <c r="J502" s="16">
        <v>0</v>
      </c>
      <c r="K502" s="16" t="str">
        <f>VLOOKUP($J502,'ESTRUCTURA P&amp;B - LP'!$A$1:$F$40,5,0)</f>
        <v>INACTIVO</v>
      </c>
      <c r="L502" s="16">
        <f>IFERROR(VLOOKUP($J502,'[2]POTENCIAL X ZONA'!$B$4:$G$21,6,0),0)</f>
        <v>0</v>
      </c>
      <c r="M502" s="16" t="str">
        <f>IFERROR(VLOOKUP($A502,'Convenio Clientes'!$D:$F,3,0),"SN CNV")</f>
        <v>10</v>
      </c>
      <c r="N502" s="16" t="s">
        <v>2227</v>
      </c>
      <c r="O502" s="16">
        <v>0</v>
      </c>
      <c r="P502" t="s">
        <v>163</v>
      </c>
      <c r="Q502" t="s">
        <v>2228</v>
      </c>
      <c r="R502" t="str">
        <f>VLOOKUP($N502,Tabla2[#All],3,0)</f>
        <v>DISTRIBUIDOR</v>
      </c>
      <c r="S502" t="s">
        <v>2538</v>
      </c>
      <c r="T502" t="s">
        <v>3030</v>
      </c>
      <c r="U502" t="s">
        <v>6709</v>
      </c>
    </row>
    <row r="503" spans="1:21" ht="15" customHeight="1">
      <c r="A503" s="50" t="s">
        <v>843</v>
      </c>
      <c r="B503" s="19" t="s">
        <v>844</v>
      </c>
      <c r="C503" s="16">
        <v>61</v>
      </c>
      <c r="D503" s="84">
        <v>61</v>
      </c>
      <c r="E503" t="str">
        <f>VLOOKUP($D503,'ESTRUCTURA P&amp;B - LP'!$A$1:$F$31,5,0)</f>
        <v>JOSEPH PADILLA 61</v>
      </c>
      <c r="F503" t="str">
        <f>VLOOKUP($D503,'ESTRUCTURA P&amp;B - LP'!$A$1:$F$31,6,0)</f>
        <v>ANDREINA RANGEL</v>
      </c>
      <c r="G503" t="s">
        <v>44</v>
      </c>
      <c r="H503" t="str">
        <f>VLOOKUP(Tabla3[[#This Row],[NUEVA RUTA]],Tabla1[#All],2,0)</f>
        <v>OCCIDENTE</v>
      </c>
      <c r="I503" t="str">
        <f>VLOOKUP($A503,Clientes!$A$1:$C$1999,3,0)</f>
        <v>HERMACA, C.A.</v>
      </c>
      <c r="J503" s="16">
        <v>0</v>
      </c>
      <c r="K503" s="16" t="str">
        <f>VLOOKUP($J503,'ESTRUCTURA P&amp;B - LP'!$A$1:$F$40,5,0)</f>
        <v>INACTIVO</v>
      </c>
      <c r="L503" s="16">
        <f>IFERROR(VLOOKUP($J503,'[2]POTENCIAL X ZONA'!$B$4:$G$21,6,0),0)</f>
        <v>0</v>
      </c>
      <c r="M503" s="16" t="str">
        <f>IFERROR(VLOOKUP($A503,'Convenio Clientes'!$D:$F,3,0),"SN CNV")</f>
        <v>10</v>
      </c>
      <c r="N503" s="16" t="s">
        <v>2227</v>
      </c>
      <c r="O503" s="16">
        <v>0</v>
      </c>
      <c r="P503" t="s">
        <v>163</v>
      </c>
      <c r="Q503" t="s">
        <v>2228</v>
      </c>
      <c r="R503" t="str">
        <f>VLOOKUP($N503,Tabla2[#All],3,0)</f>
        <v>DISTRIBUIDOR</v>
      </c>
      <c r="S503" t="s">
        <v>3031</v>
      </c>
      <c r="T503" t="s">
        <v>3032</v>
      </c>
      <c r="U503" t="s">
        <v>6733</v>
      </c>
    </row>
    <row r="504" spans="1:21" ht="15" customHeight="1">
      <c r="A504" s="50" t="s">
        <v>849</v>
      </c>
      <c r="B504" s="19" t="s">
        <v>850</v>
      </c>
      <c r="C504" s="16">
        <v>12</v>
      </c>
      <c r="D504" s="84">
        <v>12</v>
      </c>
      <c r="E504" t="str">
        <f>VLOOKUP($D504,'ESTRUCTURA P&amp;B - LP'!$A$1:$F$31,5,0)</f>
        <v>JUAN LEÓN 12</v>
      </c>
      <c r="F504" t="str">
        <f>VLOOKUP($D504,'ESTRUCTURA P&amp;B - LP'!$A$1:$F$31,6,0)</f>
        <v>DUBRASKA PÉREZ</v>
      </c>
      <c r="G504" t="s">
        <v>281</v>
      </c>
      <c r="H504" t="str">
        <f>VLOOKUP(Tabla3[[#This Row],[NUEVA RUTA]],Tabla1[#All],2,0)</f>
        <v>CENTRO-OCCIDENTE</v>
      </c>
      <c r="I504" t="str">
        <f>VLOOKUP($A504,Clientes!$A$1:$C$1999,3,0)</f>
        <v>90 SUPER LIDER</v>
      </c>
      <c r="J504" s="16">
        <v>12</v>
      </c>
      <c r="K504" s="16" t="str">
        <f>VLOOKUP($J504,'ESTRUCTURA P&amp;B - LP'!$A$1:$F$40,5,0)</f>
        <v>JUAN LEÓN 12</v>
      </c>
      <c r="L504" s="16" t="str">
        <f>IFERROR(VLOOKUP($J504,'[2]POTENCIAL X ZONA'!$B$4:$G$21,6,0),0)</f>
        <v>P</v>
      </c>
      <c r="M504" s="60" t="str">
        <f>IFERROR(VLOOKUP($A504,'Convenio Clientes'!$D:$F,3,0),"SN CNV")</f>
        <v>21</v>
      </c>
      <c r="N504" s="16" t="s">
        <v>2231</v>
      </c>
      <c r="O504" s="16">
        <v>90</v>
      </c>
      <c r="P504" t="s">
        <v>163</v>
      </c>
      <c r="Q504" t="s">
        <v>2228</v>
      </c>
      <c r="R504" t="str">
        <f>VLOOKUP($N504,Tabla2[#All],3,0)</f>
        <v>CADENAS - SUPERMERCADOS</v>
      </c>
      <c r="S504" t="s">
        <v>3033</v>
      </c>
      <c r="T504" t="s">
        <v>3034</v>
      </c>
      <c r="U504" t="s">
        <v>6721</v>
      </c>
    </row>
    <row r="505" spans="1:21" ht="15" customHeight="1">
      <c r="A505" s="50" t="s">
        <v>852</v>
      </c>
      <c r="B505" s="19" t="s">
        <v>853</v>
      </c>
      <c r="C505" s="16">
        <v>12</v>
      </c>
      <c r="D505" s="84">
        <v>12</v>
      </c>
      <c r="E505" t="str">
        <f>VLOOKUP($D505,'ESTRUCTURA P&amp;B - LP'!$A$1:$F$31,5,0)</f>
        <v>JUAN LEÓN 12</v>
      </c>
      <c r="F505" t="str">
        <f>VLOOKUP($D505,'ESTRUCTURA P&amp;B - LP'!$A$1:$F$31,6,0)</f>
        <v>DUBRASKA PÉREZ</v>
      </c>
      <c r="G505" t="s">
        <v>215</v>
      </c>
      <c r="H505" t="str">
        <f>VLOOKUP(Tabla3[[#This Row],[NUEVA RUTA]],Tabla1[#All],2,0)</f>
        <v>CENTRO-OCCIDENTE</v>
      </c>
      <c r="I505" t="str">
        <f>VLOOKUP($A505,Clientes!$A$1:$C$1999,3,0)</f>
        <v>90 SUPER LIDER</v>
      </c>
      <c r="J505" s="16">
        <v>12</v>
      </c>
      <c r="K505" s="16" t="str">
        <f>VLOOKUP($J505,'ESTRUCTURA P&amp;B - LP'!$A$1:$F$40,5,0)</f>
        <v>JUAN LEÓN 12</v>
      </c>
      <c r="L505" s="16" t="str">
        <f>IFERROR(VLOOKUP($J505,'[2]POTENCIAL X ZONA'!$B$4:$G$21,6,0),0)</f>
        <v>P</v>
      </c>
      <c r="M505" s="60" t="str">
        <f>IFERROR(VLOOKUP($A505,'Convenio Clientes'!$D:$F,3,0),"SN CNV")</f>
        <v>21</v>
      </c>
      <c r="N505" s="16" t="s">
        <v>2231</v>
      </c>
      <c r="O505" s="16">
        <v>90</v>
      </c>
      <c r="P505" t="s">
        <v>163</v>
      </c>
      <c r="Q505" t="s">
        <v>2228</v>
      </c>
      <c r="R505" t="str">
        <f>VLOOKUP($N505,Tabla2[#All],3,0)</f>
        <v>CADENAS - SUPERMERCADOS</v>
      </c>
      <c r="S505" t="s">
        <v>3035</v>
      </c>
      <c r="T505" t="s">
        <v>3036</v>
      </c>
      <c r="U505" t="s">
        <v>854</v>
      </c>
    </row>
    <row r="506" spans="1:21" ht="15" customHeight="1">
      <c r="A506" s="50" t="s">
        <v>1550</v>
      </c>
      <c r="B506" s="19" t="s">
        <v>1551</v>
      </c>
      <c r="C506" s="16">
        <v>12</v>
      </c>
      <c r="D506" s="84">
        <v>12</v>
      </c>
      <c r="E506" t="str">
        <f>VLOOKUP($D506,'ESTRUCTURA P&amp;B - LP'!$A$1:$F$31,5,0)</f>
        <v>JUAN LEÓN 12</v>
      </c>
      <c r="F506" t="str">
        <f>VLOOKUP($D506,'ESTRUCTURA P&amp;B - LP'!$A$1:$F$31,6,0)</f>
        <v>DUBRASKA PÉREZ</v>
      </c>
      <c r="G506" t="s">
        <v>47</v>
      </c>
      <c r="H506" t="str">
        <f>VLOOKUP(Tabla3[[#This Row],[NUEVA RUTA]],Tabla1[#All],2,0)</f>
        <v>CENTRO-OCCIDENTE</v>
      </c>
      <c r="I506" t="str">
        <f>VLOOKUP($A506,Clientes!$A$1:$C$1999,3,0)</f>
        <v>90 SUPER LIDER</v>
      </c>
      <c r="J506" s="16">
        <v>12</v>
      </c>
      <c r="K506" s="16" t="str">
        <f>VLOOKUP($J506,'ESTRUCTURA P&amp;B - LP'!$A$1:$F$40,5,0)</f>
        <v>JUAN LEÓN 12</v>
      </c>
      <c r="L506" s="16" t="str">
        <f>IFERROR(VLOOKUP($J506,'[2]POTENCIAL X ZONA'!$B$4:$G$21,6,0),0)</f>
        <v>P</v>
      </c>
      <c r="M506" s="60" t="str">
        <f>IFERROR(VLOOKUP($A506,'Convenio Clientes'!$D:$F,3,0),"SN CNV")</f>
        <v>21</v>
      </c>
      <c r="N506" s="16" t="s">
        <v>2231</v>
      </c>
      <c r="O506" s="16">
        <v>90</v>
      </c>
      <c r="P506" t="s">
        <v>163</v>
      </c>
      <c r="Q506" t="s">
        <v>2228</v>
      </c>
      <c r="R506" t="str">
        <f>VLOOKUP($N506,Tabla2[#All],3,0)</f>
        <v>CADENAS - SUPERMERCADOS</v>
      </c>
      <c r="S506" t="s">
        <v>3037</v>
      </c>
      <c r="T506" t="s">
        <v>3038</v>
      </c>
      <c r="U506" t="s">
        <v>6760</v>
      </c>
    </row>
    <row r="507" spans="1:21" ht="15" customHeight="1">
      <c r="A507" s="50" t="s">
        <v>1488</v>
      </c>
      <c r="B507" s="19" t="s">
        <v>1489</v>
      </c>
      <c r="C507" s="16">
        <v>12</v>
      </c>
      <c r="D507" s="84">
        <v>12</v>
      </c>
      <c r="E507" t="str">
        <f>VLOOKUP($D507,'ESTRUCTURA P&amp;B - LP'!$A$1:$F$31,5,0)</f>
        <v>JUAN LEÓN 12</v>
      </c>
      <c r="F507" t="str">
        <f>VLOOKUP($D507,'ESTRUCTURA P&amp;B - LP'!$A$1:$F$31,6,0)</f>
        <v>DUBRASKA PÉREZ</v>
      </c>
      <c r="G507" t="s">
        <v>47</v>
      </c>
      <c r="H507" t="str">
        <f>VLOOKUP(Tabla3[[#This Row],[NUEVA RUTA]],Tabla1[#All],2,0)</f>
        <v>CENTRO-OCCIDENTE</v>
      </c>
      <c r="I507" t="str">
        <f>VLOOKUP($A507,Clientes!$A$1:$C$1999,3,0)</f>
        <v>90 SUPER LIDER</v>
      </c>
      <c r="J507" s="16">
        <v>12</v>
      </c>
      <c r="K507" s="16" t="str">
        <f>VLOOKUP($J507,'ESTRUCTURA P&amp;B - LP'!$A$1:$F$40,5,0)</f>
        <v>JUAN LEÓN 12</v>
      </c>
      <c r="L507" s="16" t="str">
        <f>IFERROR(VLOOKUP($J507,'[2]POTENCIAL X ZONA'!$B$4:$G$21,6,0),0)</f>
        <v>P</v>
      </c>
      <c r="M507" s="60" t="str">
        <f>IFERROR(VLOOKUP($A507,'Convenio Clientes'!$D:$F,3,0),"SN CNV")</f>
        <v>21</v>
      </c>
      <c r="N507" s="16" t="s">
        <v>2231</v>
      </c>
      <c r="O507" s="16">
        <v>90</v>
      </c>
      <c r="P507" t="s">
        <v>163</v>
      </c>
      <c r="Q507" t="s">
        <v>2228</v>
      </c>
      <c r="R507" t="str">
        <f>VLOOKUP($N507,Tabla2[#All],3,0)</f>
        <v>CADENAS - SUPERMERCADOS</v>
      </c>
      <c r="S507" t="s">
        <v>3039</v>
      </c>
      <c r="T507" t="s">
        <v>3040</v>
      </c>
      <c r="U507" t="s">
        <v>3856</v>
      </c>
    </row>
    <row r="508" spans="1:21" ht="15" customHeight="1">
      <c r="A508" s="50" t="s">
        <v>855</v>
      </c>
      <c r="B508" s="19" t="s">
        <v>856</v>
      </c>
      <c r="C508" s="16">
        <v>12</v>
      </c>
      <c r="D508" s="84">
        <v>12</v>
      </c>
      <c r="E508" t="str">
        <f>VLOOKUP($D508,'ESTRUCTURA P&amp;B - LP'!$A$1:$F$31,5,0)</f>
        <v>JUAN LEÓN 12</v>
      </c>
      <c r="F508" t="str">
        <f>VLOOKUP($D508,'ESTRUCTURA P&amp;B - LP'!$A$1:$F$31,6,0)</f>
        <v>DUBRASKA PÉREZ</v>
      </c>
      <c r="G508" s="132" t="s">
        <v>1479</v>
      </c>
      <c r="H508" t="str">
        <f>VLOOKUP(Tabla3[[#This Row],[NUEVA RUTA]],Tabla1[#All],2,0)</f>
        <v>CENTRO-OCCIDENTE</v>
      </c>
      <c r="I508" t="str">
        <f>VLOOKUP($A508,Clientes!$A$1:$C$1999,3,0)</f>
        <v>90 SUPER LIDER</v>
      </c>
      <c r="J508" s="16">
        <v>12</v>
      </c>
      <c r="K508" s="16" t="str">
        <f>VLOOKUP($J508,'ESTRUCTURA P&amp;B - LP'!$A$1:$F$40,5,0)</f>
        <v>JUAN LEÓN 12</v>
      </c>
      <c r="L508" s="16" t="str">
        <f>IFERROR(VLOOKUP($J508,'[2]POTENCIAL X ZONA'!$B$4:$G$21,6,0),0)</f>
        <v>P</v>
      </c>
      <c r="M508" s="60" t="str">
        <f>IFERROR(VLOOKUP($A508,'Convenio Clientes'!$D:$F,3,0),"SN CNV")</f>
        <v>21</v>
      </c>
      <c r="N508" s="16" t="s">
        <v>2231</v>
      </c>
      <c r="O508" s="16">
        <v>90</v>
      </c>
      <c r="P508" t="s">
        <v>163</v>
      </c>
      <c r="Q508" t="s">
        <v>2228</v>
      </c>
      <c r="R508" t="str">
        <f>VLOOKUP($N508,Tabla2[#All],3,0)</f>
        <v>CADENAS - SUPERMERCADOS</v>
      </c>
      <c r="S508" t="s">
        <v>3041</v>
      </c>
      <c r="T508" t="s">
        <v>3042</v>
      </c>
      <c r="U508" t="s">
        <v>537</v>
      </c>
    </row>
    <row r="509" spans="1:21" ht="15" customHeight="1">
      <c r="A509" s="50" t="s">
        <v>857</v>
      </c>
      <c r="B509" s="19" t="s">
        <v>858</v>
      </c>
      <c r="C509" s="16">
        <v>12</v>
      </c>
      <c r="D509" s="84">
        <v>12</v>
      </c>
      <c r="E509" t="str">
        <f>VLOOKUP($D509,'ESTRUCTURA P&amp;B - LP'!$A$1:$F$31,5,0)</f>
        <v>JUAN LEÓN 12</v>
      </c>
      <c r="F509" t="str">
        <f>VLOOKUP($D509,'ESTRUCTURA P&amp;B - LP'!$A$1:$F$31,6,0)</f>
        <v>DUBRASKA PÉREZ</v>
      </c>
      <c r="G509" t="s">
        <v>6697</v>
      </c>
      <c r="H509" t="str">
        <f>VLOOKUP(Tabla3[[#This Row],[NUEVA RUTA]],Tabla1[#All],2,0)</f>
        <v>CENTRO-OCCIDENTE</v>
      </c>
      <c r="I509" t="str">
        <f>VLOOKUP($A509,Clientes!$A$1:$C$1999,3,0)</f>
        <v>90 SUPER LIDER</v>
      </c>
      <c r="J509" s="16">
        <v>12</v>
      </c>
      <c r="K509" s="16" t="str">
        <f>VLOOKUP($J509,'ESTRUCTURA P&amp;B - LP'!$A$1:$F$40,5,0)</f>
        <v>JUAN LEÓN 12</v>
      </c>
      <c r="L509" s="16" t="str">
        <f>IFERROR(VLOOKUP($J509,'[2]POTENCIAL X ZONA'!$B$4:$G$21,6,0),0)</f>
        <v>P</v>
      </c>
      <c r="M509" s="60" t="str">
        <f>IFERROR(VLOOKUP($A509,'Convenio Clientes'!$D:$F,3,0),"SN CNV")</f>
        <v>21</v>
      </c>
      <c r="N509" s="16" t="s">
        <v>2231</v>
      </c>
      <c r="O509" s="16">
        <v>90</v>
      </c>
      <c r="P509" t="s">
        <v>163</v>
      </c>
      <c r="Q509" t="s">
        <v>2228</v>
      </c>
      <c r="R509" t="str">
        <f>VLOOKUP($N509,Tabla2[#All],3,0)</f>
        <v>CADENAS - SUPERMERCADOS</v>
      </c>
      <c r="S509" t="s">
        <v>3043</v>
      </c>
      <c r="T509" t="s">
        <v>3044</v>
      </c>
      <c r="U509" t="s">
        <v>6719</v>
      </c>
    </row>
    <row r="510" spans="1:21" ht="15" customHeight="1">
      <c r="A510" s="50" t="s">
        <v>1724</v>
      </c>
      <c r="B510" s="19" t="s">
        <v>1725</v>
      </c>
      <c r="C510" s="16">
        <v>12</v>
      </c>
      <c r="D510" s="84">
        <v>12</v>
      </c>
      <c r="E510" t="str">
        <f>VLOOKUP($D510,'ESTRUCTURA P&amp;B - LP'!$A$1:$F$31,5,0)</f>
        <v>JUAN LEÓN 12</v>
      </c>
      <c r="F510" t="str">
        <f>VLOOKUP($D510,'ESTRUCTURA P&amp;B - LP'!$A$1:$F$31,6,0)</f>
        <v>DUBRASKA PÉREZ</v>
      </c>
      <c r="G510" t="s">
        <v>55</v>
      </c>
      <c r="H510" t="str">
        <f>VLOOKUP(Tabla3[[#This Row],[NUEVA RUTA]],Tabla1[#All],2,0)</f>
        <v>CENTRO-OCCIDENTE</v>
      </c>
      <c r="I510" t="str">
        <f>VLOOKUP($A510,Clientes!$A$1:$C$1999,3,0)</f>
        <v>90 SUPER LIDER</v>
      </c>
      <c r="J510" s="16">
        <v>12</v>
      </c>
      <c r="K510" s="16" t="str">
        <f>VLOOKUP($J510,'ESTRUCTURA P&amp;B - LP'!$A$1:$F$40,5,0)</f>
        <v>JUAN LEÓN 12</v>
      </c>
      <c r="L510" s="16" t="str">
        <f>IFERROR(VLOOKUP($J510,'[2]POTENCIAL X ZONA'!$B$4:$G$21,6,0),0)</f>
        <v>P</v>
      </c>
      <c r="M510" s="60" t="str">
        <f>IFERROR(VLOOKUP($A510,'Convenio Clientes'!$D:$F,3,0),"SN CNV")</f>
        <v>21</v>
      </c>
      <c r="N510" s="60" t="s">
        <v>2231</v>
      </c>
      <c r="O510" s="16">
        <v>90</v>
      </c>
      <c r="P510" t="s">
        <v>163</v>
      </c>
      <c r="Q510" t="s">
        <v>2228</v>
      </c>
      <c r="R510" t="str">
        <f>VLOOKUP($N510,Tabla2[#All],3,0)</f>
        <v>CADENAS - SUPERMERCADOS</v>
      </c>
      <c r="S510" t="s">
        <v>3045</v>
      </c>
      <c r="T510" t="s">
        <v>3046</v>
      </c>
      <c r="U510" t="s">
        <v>1587</v>
      </c>
    </row>
    <row r="511" spans="1:21" ht="15" customHeight="1">
      <c r="A511" s="50" t="s">
        <v>1791</v>
      </c>
      <c r="B511" s="19" t="s">
        <v>1792</v>
      </c>
      <c r="C511" s="16">
        <v>12</v>
      </c>
      <c r="D511" s="16">
        <v>12</v>
      </c>
      <c r="E511" t="str">
        <f>VLOOKUP($D511,'ESTRUCTURA P&amp;B - LP'!$A$1:$F$31,5,0)</f>
        <v>JUAN LEÓN 12</v>
      </c>
      <c r="F511" t="str">
        <f>VLOOKUP($D511,'ESTRUCTURA P&amp;B - LP'!$A$1:$F$31,6,0)</f>
        <v>DUBRASKA PÉREZ</v>
      </c>
      <c r="G511" t="s">
        <v>47</v>
      </c>
      <c r="H511" t="str">
        <f>VLOOKUP(Tabla3[[#This Row],[NUEVA RUTA]],Tabla1[#All],2,0)</f>
        <v>CENTRO-OCCIDENTE</v>
      </c>
      <c r="I511" t="str">
        <f>VLOOKUP($A511,Clientes!$A$1:$C$1999,3,0)</f>
        <v>90 SUPER LIDER</v>
      </c>
      <c r="J511" s="16">
        <v>12</v>
      </c>
      <c r="K511" s="16" t="str">
        <f>VLOOKUP($J511,'ESTRUCTURA P&amp;B - LP'!$A$1:$F$40,5,0)</f>
        <v>JUAN LEÓN 12</v>
      </c>
      <c r="L511" s="16" t="str">
        <f>IFERROR(VLOOKUP($J511,'[2]POTENCIAL X ZONA'!$B$4:$G$21,6,0),0)</f>
        <v>P</v>
      </c>
      <c r="M511" s="60" t="str">
        <f>IFERROR(VLOOKUP($A511,'Convenio Clientes'!$D:$F,3,0),"SN CNV")</f>
        <v>21</v>
      </c>
      <c r="N511" s="60" t="s">
        <v>2231</v>
      </c>
      <c r="O511" s="16">
        <v>90</v>
      </c>
      <c r="P511" t="s">
        <v>163</v>
      </c>
      <c r="Q511" t="s">
        <v>2228</v>
      </c>
      <c r="R511" t="str">
        <f>VLOOKUP($N511,Tabla2[#All],3,0)</f>
        <v>CADENAS - SUPERMERCADOS</v>
      </c>
      <c r="S511" t="s">
        <v>3047</v>
      </c>
      <c r="T511" t="s">
        <v>3048</v>
      </c>
      <c r="U511" t="s">
        <v>6723</v>
      </c>
    </row>
    <row r="512" spans="1:21" ht="15" customHeight="1">
      <c r="A512" s="50" t="s">
        <v>859</v>
      </c>
      <c r="B512" s="19" t="s">
        <v>860</v>
      </c>
      <c r="C512" s="16">
        <v>12</v>
      </c>
      <c r="D512" s="84">
        <v>12</v>
      </c>
      <c r="E512" t="str">
        <f>VLOOKUP($D512,'ESTRUCTURA P&amp;B - LP'!$A$1:$F$31,5,0)</f>
        <v>JUAN LEÓN 12</v>
      </c>
      <c r="F512" t="str">
        <f>VLOOKUP($D512,'ESTRUCTURA P&amp;B - LP'!$A$1:$F$31,6,0)</f>
        <v>DUBRASKA PÉREZ</v>
      </c>
      <c r="G512" t="s">
        <v>215</v>
      </c>
      <c r="H512" t="str">
        <f>VLOOKUP(Tabla3[[#This Row],[NUEVA RUTA]],Tabla1[#All],2,0)</f>
        <v>CENTRO-OCCIDENTE</v>
      </c>
      <c r="I512" t="str">
        <f>VLOOKUP($A512,Clientes!$A$1:$C$1999,3,0)</f>
        <v>90 SUPER LIDER</v>
      </c>
      <c r="J512" s="16">
        <v>12</v>
      </c>
      <c r="K512" s="16" t="str">
        <f>VLOOKUP($J512,'ESTRUCTURA P&amp;B - LP'!$A$1:$F$40,5,0)</f>
        <v>JUAN LEÓN 12</v>
      </c>
      <c r="L512" s="16" t="str">
        <f>IFERROR(VLOOKUP($J512,'[2]POTENCIAL X ZONA'!$B$4:$G$21,6,0),0)</f>
        <v>P</v>
      </c>
      <c r="M512" s="60" t="str">
        <f>IFERROR(VLOOKUP($A512,'Convenio Clientes'!$D:$F,3,0),"SN CNV")</f>
        <v>21</v>
      </c>
      <c r="N512" s="16" t="s">
        <v>2231</v>
      </c>
      <c r="O512" s="16">
        <v>90</v>
      </c>
      <c r="P512" t="s">
        <v>163</v>
      </c>
      <c r="Q512" t="s">
        <v>2228</v>
      </c>
      <c r="R512" t="str">
        <f>VLOOKUP($N512,Tabla2[#All],3,0)</f>
        <v>CADENAS - SUPERMERCADOS</v>
      </c>
      <c r="S512" t="s">
        <v>3049</v>
      </c>
      <c r="T512" t="s">
        <v>3050</v>
      </c>
      <c r="U512" t="s">
        <v>210</v>
      </c>
    </row>
    <row r="513" spans="1:21" ht="15" customHeight="1">
      <c r="A513" s="50" t="s">
        <v>1692</v>
      </c>
      <c r="B513" s="19" t="s">
        <v>1693</v>
      </c>
      <c r="C513" s="16">
        <v>10</v>
      </c>
      <c r="D513" s="84">
        <v>10</v>
      </c>
      <c r="E513" t="str">
        <f>VLOOKUP($D513,'ESTRUCTURA P&amp;B - LP'!$A$1:$F$31,5,0)</f>
        <v>MILAGROS FERNANDEZ 10</v>
      </c>
      <c r="F513" t="str">
        <f>VLOOKUP($D513,'ESTRUCTURA P&amp;B - LP'!$A$1:$F$31,6,0)</f>
        <v>MILAGROS FERNANDEZ</v>
      </c>
      <c r="G513" t="s">
        <v>1758</v>
      </c>
      <c r="H513" t="str">
        <f>VLOOKUP(Tabla3[[#This Row],[NUEVA RUTA]],Tabla1[#All],2,0)</f>
        <v>CAPITAL</v>
      </c>
      <c r="I513" t="str">
        <f>VLOOKUP($A513,Clientes!$A$1:$C$1999,3,0)</f>
        <v>HIPERMERC EL 93</v>
      </c>
      <c r="J513" s="16">
        <v>10</v>
      </c>
      <c r="K513" s="16" t="str">
        <f>VLOOKUP($J513,'ESTRUCTURA P&amp;B - LP'!$A$1:$F$40,5,0)</f>
        <v>MILAGROS FERNANDEZ 10</v>
      </c>
      <c r="L513" s="16" t="str">
        <f>IFERROR(VLOOKUP($J513,'[2]POTENCIAL X ZONA'!$B$4:$G$21,6,0),0)</f>
        <v>B</v>
      </c>
      <c r="M513" s="16" t="str">
        <f>IFERROR(VLOOKUP($A513,'Convenio Clientes'!$D:$F,3,0),"SN CNV")</f>
        <v>21</v>
      </c>
      <c r="N513" s="60" t="s">
        <v>2231</v>
      </c>
      <c r="O513" s="16">
        <v>15</v>
      </c>
      <c r="P513" t="s">
        <v>163</v>
      </c>
      <c r="Q513" t="s">
        <v>2228</v>
      </c>
      <c r="R513" t="str">
        <f>VLOOKUP($N513,Tabla2[#All],3,0)</f>
        <v>CADENAS - SUPERMERCADOS</v>
      </c>
      <c r="S513" t="s">
        <v>3051</v>
      </c>
      <c r="T513" t="s">
        <v>3052</v>
      </c>
      <c r="U513" t="s">
        <v>6725</v>
      </c>
    </row>
    <row r="514" spans="1:21" ht="15" customHeight="1">
      <c r="A514" s="50" t="s">
        <v>865</v>
      </c>
      <c r="B514" s="19" t="s">
        <v>866</v>
      </c>
      <c r="C514" s="16">
        <v>51</v>
      </c>
      <c r="D514" s="84">
        <v>51</v>
      </c>
      <c r="E514" t="str">
        <f>VLOOKUP($D514,'ESTRUCTURA P&amp;B - LP'!$A$1:$F$31,5,0)</f>
        <v>DIANA DELGADO 51</v>
      </c>
      <c r="F514" t="str">
        <f>VLOOKUP($D514,'ESTRUCTURA P&amp;B - LP'!$A$1:$F$31,6,0)</f>
        <v>DIANA DELGADO</v>
      </c>
      <c r="G514" t="s">
        <v>281</v>
      </c>
      <c r="H514" t="str">
        <f>VLOOKUP(Tabla3[[#This Row],[NUEVA RUTA]],Tabla1[#All],2,0)</f>
        <v>ORIENTE NORTE</v>
      </c>
      <c r="I514" t="str">
        <f>VLOOKUP($A514,Clientes!$A$1:$C$1999,3,0)</f>
        <v>HIP FAMOSO</v>
      </c>
      <c r="J514" s="16">
        <v>0</v>
      </c>
      <c r="K514" s="16" t="str">
        <f>VLOOKUP($J514,'ESTRUCTURA P&amp;B - LP'!$A$1:$F$40,5,0)</f>
        <v>INACTIVO</v>
      </c>
      <c r="L514" s="16">
        <f>IFERROR(VLOOKUP($J514,'[2]POTENCIAL X ZONA'!$B$4:$G$21,6,0),0)</f>
        <v>0</v>
      </c>
      <c r="M514" s="16" t="str">
        <f>IFERROR(VLOOKUP($A514,'Convenio Clientes'!$D:$F,3,0),"SN CNV")</f>
        <v>01</v>
      </c>
      <c r="N514" s="16" t="s">
        <v>2278</v>
      </c>
      <c r="O514" s="16">
        <v>0</v>
      </c>
      <c r="P514" t="s">
        <v>163</v>
      </c>
      <c r="Q514" t="s">
        <v>2228</v>
      </c>
      <c r="R514" t="str">
        <f>VLOOKUP($N514,Tabla2[#All],3,0)</f>
        <v>SUPERMERCADOS INDEPENDIENTES</v>
      </c>
      <c r="S514" t="s">
        <v>3053</v>
      </c>
      <c r="T514" t="s">
        <v>3054</v>
      </c>
      <c r="U514" t="s">
        <v>6707</v>
      </c>
    </row>
    <row r="515" spans="1:21" ht="15" customHeight="1">
      <c r="A515" s="50" t="s">
        <v>2090</v>
      </c>
      <c r="B515" s="19" t="s">
        <v>2091</v>
      </c>
      <c r="C515" s="16">
        <v>23</v>
      </c>
      <c r="D515" s="84">
        <v>23</v>
      </c>
      <c r="E515" t="str">
        <f>VLOOKUP($D515,'ESTRUCTURA P&amp;B - LP'!$A$1:$F$31,5,0)</f>
        <v>MARTHA VILORIA</v>
      </c>
      <c r="F515" t="str">
        <f>VLOOKUP($D515,'ESTRUCTURA P&amp;B - LP'!$A$1:$F$31,6,0)</f>
        <v>DUBRASKA PÉREZ</v>
      </c>
      <c r="G515" t="s">
        <v>215</v>
      </c>
      <c r="H515" t="str">
        <f>VLOOKUP(Tabla3[[#This Row],[NUEVA RUTA]],Tabla1[#All],2,0)</f>
        <v>CENTRO-OCCIDENTE</v>
      </c>
      <c r="I515" t="str">
        <f>VLOOKUP($A515,Clientes!$A$1:$C$1999,3,0)</f>
        <v>HIPERM KARI</v>
      </c>
      <c r="J515" s="16">
        <v>23</v>
      </c>
      <c r="K515" s="16" t="str">
        <f>VLOOKUP($J515,'ESTRUCTURA P&amp;B - LP'!$A$1:$F$40,5,0)</f>
        <v>MARTHA VILORIA</v>
      </c>
      <c r="L515" s="16" t="str">
        <f>IFERROR(VLOOKUP($J515,'[2]POTENCIAL X ZONA'!$B$4:$G$21,6,0),0)</f>
        <v>S</v>
      </c>
      <c r="M515" s="16" t="str">
        <f>IFERROR(VLOOKUP($A515,'Convenio Clientes'!$D:$F,3,0),"SN CNV")</f>
        <v>21</v>
      </c>
      <c r="N515" s="60" t="s">
        <v>2231</v>
      </c>
      <c r="O515" s="16">
        <v>15</v>
      </c>
      <c r="P515" s="259" t="s">
        <v>2235</v>
      </c>
      <c r="Q515" t="s">
        <v>2240</v>
      </c>
      <c r="R515" t="str">
        <f>VLOOKUP($N515,Tabla2[#All],3,0)</f>
        <v>CADENAS - SUPERMERCADOS</v>
      </c>
      <c r="U515" t="s">
        <v>210</v>
      </c>
    </row>
    <row r="516" spans="1:21" ht="15" customHeight="1">
      <c r="A516" s="50" t="s">
        <v>875</v>
      </c>
      <c r="B516" s="19" t="s">
        <v>876</v>
      </c>
      <c r="C516" s="16">
        <v>98</v>
      </c>
      <c r="D516" s="84">
        <v>98</v>
      </c>
      <c r="E516" t="str">
        <f>VLOOKUP($D516,'ESTRUCTURA P&amp;B - LP'!$A$1:$F$31,5,0)</f>
        <v>INACTIVO</v>
      </c>
      <c r="F516" t="str">
        <f>VLOOKUP($D516,'ESTRUCTURA P&amp;B - LP'!$A$1:$F$31,6,0)</f>
        <v>INACTIVO</v>
      </c>
      <c r="G516" t="s">
        <v>215</v>
      </c>
      <c r="H516" t="str">
        <f>VLOOKUP(Tabla3[[#This Row],[NUEVA RUTA]],Tabla1[#All],2,0)</f>
        <v>INACTIVO</v>
      </c>
      <c r="I516" t="str">
        <f>VLOOKUP($A516,Clientes!$A$1:$C$1999,3,0)</f>
        <v>HMC DISTRIBUIDO</v>
      </c>
      <c r="J516" s="16">
        <v>0</v>
      </c>
      <c r="K516" s="16" t="str">
        <f>VLOOKUP($J516,'ESTRUCTURA P&amp;B - LP'!$A$1:$F$40,5,0)</f>
        <v>INACTIVO</v>
      </c>
      <c r="L516" s="16">
        <f>IFERROR(VLOOKUP($J516,'[2]POTENCIAL X ZONA'!$B$4:$G$21,6,0),0)</f>
        <v>0</v>
      </c>
      <c r="M516" s="16" t="str">
        <f>IFERROR(VLOOKUP($A516,'Convenio Clientes'!$D:$F,3,0),"SN CNV")</f>
        <v>01</v>
      </c>
      <c r="N516" s="16" t="s">
        <v>2227</v>
      </c>
      <c r="O516" s="16">
        <v>0</v>
      </c>
      <c r="P516" t="s">
        <v>163</v>
      </c>
      <c r="Q516" t="s">
        <v>2228</v>
      </c>
      <c r="R516" t="str">
        <f>VLOOKUP($N516,Tabla2[#All],3,0)</f>
        <v>DISTRIBUIDOR</v>
      </c>
      <c r="S516" t="s">
        <v>3055</v>
      </c>
      <c r="T516" t="s">
        <v>3056</v>
      </c>
      <c r="U516" t="s">
        <v>210</v>
      </c>
    </row>
    <row r="517" spans="1:21" ht="15" customHeight="1">
      <c r="A517" s="50" t="s">
        <v>877</v>
      </c>
      <c r="B517" s="19" t="s">
        <v>878</v>
      </c>
      <c r="C517" s="16">
        <v>20</v>
      </c>
      <c r="D517" s="84">
        <v>12</v>
      </c>
      <c r="E517" t="str">
        <f>VLOOKUP($D517,'ESTRUCTURA P&amp;B - LP'!$A$1:$F$31,5,0)</f>
        <v>JUAN LEÓN 12</v>
      </c>
      <c r="F517" t="str">
        <f>VLOOKUP($D517,'ESTRUCTURA P&amp;B - LP'!$A$1:$F$31,6,0)</f>
        <v>DUBRASKA PÉREZ</v>
      </c>
      <c r="G517" t="s">
        <v>102</v>
      </c>
      <c r="H517" t="str">
        <f>VLOOKUP(Tabla3[[#This Row],[NUEVA RUTA]],Tabla1[#All],2,0)</f>
        <v>CENTRO-OCCIDENTE</v>
      </c>
      <c r="I517" t="str">
        <f>VLOOKUP($A517,Clientes!$A$1:$C$1999,3,0)</f>
        <v>90 SUPER LIDER</v>
      </c>
      <c r="J517" s="16">
        <v>12</v>
      </c>
      <c r="K517" s="16" t="str">
        <f>VLOOKUP($J517,'ESTRUCTURA P&amp;B - LP'!$A$1:$F$40,5,0)</f>
        <v>JUAN LEÓN 12</v>
      </c>
      <c r="L517" s="16" t="str">
        <f>IFERROR(VLOOKUP($J517,'[2]POTENCIAL X ZONA'!$B$4:$G$21,6,0),0)</f>
        <v>P</v>
      </c>
      <c r="M517" s="16" t="str">
        <f>IFERROR(VLOOKUP($A517,'Convenio Clientes'!$D:$F,3,0),"SN CNV")</f>
        <v>21</v>
      </c>
      <c r="N517" s="16" t="s">
        <v>2231</v>
      </c>
      <c r="O517" s="16">
        <v>90</v>
      </c>
      <c r="P517" t="s">
        <v>163</v>
      </c>
      <c r="Q517" t="s">
        <v>2228</v>
      </c>
      <c r="R517" t="str">
        <f>VLOOKUP($N517,Tabla2[#All],3,0)</f>
        <v>CADENAS - SUPERMERCADOS</v>
      </c>
      <c r="S517" t="s">
        <v>3057</v>
      </c>
      <c r="T517" t="s">
        <v>3058</v>
      </c>
      <c r="U517" t="s">
        <v>51</v>
      </c>
    </row>
    <row r="518" spans="1:21" ht="15" customHeight="1">
      <c r="A518" s="50" t="s">
        <v>879</v>
      </c>
      <c r="B518" s="19" t="s">
        <v>880</v>
      </c>
      <c r="C518" s="16">
        <v>12</v>
      </c>
      <c r="D518" s="84">
        <v>12</v>
      </c>
      <c r="E518" t="str">
        <f>VLOOKUP($D518,'ESTRUCTURA P&amp;B - LP'!$A$1:$F$31,5,0)</f>
        <v>JUAN LEÓN 12</v>
      </c>
      <c r="F518" t="str">
        <f>VLOOKUP($D518,'ESTRUCTURA P&amp;B - LP'!$A$1:$F$31,6,0)</f>
        <v>DUBRASKA PÉREZ</v>
      </c>
      <c r="G518" t="s">
        <v>13</v>
      </c>
      <c r="H518" t="str">
        <f>VLOOKUP(Tabla3[[#This Row],[NUEVA RUTA]],Tabla1[#All],2,0)</f>
        <v>CENTRO-OCCIDENTE</v>
      </c>
      <c r="I518" t="str">
        <f>VLOOKUP($A518,Clientes!$A$1:$C$1999,3,0)</f>
        <v>90 SUPER LIDER</v>
      </c>
      <c r="J518" s="16">
        <v>12</v>
      </c>
      <c r="K518" s="16" t="str">
        <f>VLOOKUP($J518,'ESTRUCTURA P&amp;B - LP'!$A$1:$F$40,5,0)</f>
        <v>JUAN LEÓN 12</v>
      </c>
      <c r="L518" s="16" t="str">
        <f>IFERROR(VLOOKUP($J518,'[2]POTENCIAL X ZONA'!$B$4:$G$21,6,0),0)</f>
        <v>P</v>
      </c>
      <c r="M518" s="60" t="str">
        <f>IFERROR(VLOOKUP($A518,'Convenio Clientes'!$D:$F,3,0),"SN CNV")</f>
        <v>21</v>
      </c>
      <c r="N518" s="16" t="s">
        <v>2231</v>
      </c>
      <c r="O518" s="16">
        <v>90</v>
      </c>
      <c r="P518" t="s">
        <v>163</v>
      </c>
      <c r="Q518" t="s">
        <v>2228</v>
      </c>
      <c r="R518" t="str">
        <f>VLOOKUP($N518,Tabla2[#All],3,0)</f>
        <v>CADENAS - SUPERMERCADOS</v>
      </c>
      <c r="S518" t="s">
        <v>3059</v>
      </c>
      <c r="T518" t="s">
        <v>3060</v>
      </c>
      <c r="U518" t="s">
        <v>1652</v>
      </c>
    </row>
    <row r="519" spans="1:21" ht="15" customHeight="1">
      <c r="A519" s="50" t="s">
        <v>881</v>
      </c>
      <c r="B519" s="19" t="s">
        <v>882</v>
      </c>
      <c r="C519" s="16">
        <v>20</v>
      </c>
      <c r="D519" s="84">
        <v>12</v>
      </c>
      <c r="E519" t="str">
        <f>VLOOKUP($D519,'ESTRUCTURA P&amp;B - LP'!$A$1:$F$31,5,0)</f>
        <v>JUAN LEÓN 12</v>
      </c>
      <c r="F519" t="str">
        <f>VLOOKUP($D519,'ESTRUCTURA P&amp;B - LP'!$A$1:$F$31,6,0)</f>
        <v>DUBRASKA PÉREZ</v>
      </c>
      <c r="G519" t="s">
        <v>102</v>
      </c>
      <c r="H519" t="str">
        <f>VLOOKUP(Tabla3[[#This Row],[NUEVA RUTA]],Tabla1[#All],2,0)</f>
        <v>CENTRO-OCCIDENTE</v>
      </c>
      <c r="I519" t="str">
        <f>VLOOKUP($A519,Clientes!$A$1:$C$1999,3,0)</f>
        <v>90 SUPER LIDER</v>
      </c>
      <c r="J519" s="16">
        <v>12</v>
      </c>
      <c r="K519" s="16" t="str">
        <f>VLOOKUP($J519,'ESTRUCTURA P&amp;B - LP'!$A$1:$F$40,5,0)</f>
        <v>JUAN LEÓN 12</v>
      </c>
      <c r="L519" s="16" t="str">
        <f>IFERROR(VLOOKUP($J519,'[2]POTENCIAL X ZONA'!$B$4:$G$21,6,0),0)</f>
        <v>P</v>
      </c>
      <c r="M519" s="60" t="str">
        <f>IFERROR(VLOOKUP($A519,'Convenio Clientes'!$D:$F,3,0),"SN CNV")</f>
        <v>21</v>
      </c>
      <c r="N519" s="16" t="s">
        <v>2231</v>
      </c>
      <c r="O519" s="16">
        <v>90</v>
      </c>
      <c r="P519" t="s">
        <v>163</v>
      </c>
      <c r="Q519" t="s">
        <v>2228</v>
      </c>
      <c r="R519" t="str">
        <f>VLOOKUP($N519,Tabla2[#All],3,0)</f>
        <v>CADENAS - SUPERMERCADOS</v>
      </c>
      <c r="S519" t="s">
        <v>3061</v>
      </c>
      <c r="T519" t="s">
        <v>3062</v>
      </c>
      <c r="U519" t="s">
        <v>51</v>
      </c>
    </row>
    <row r="520" spans="1:21" ht="15" customHeight="1">
      <c r="A520" s="50" t="s">
        <v>883</v>
      </c>
      <c r="B520" s="19" t="s">
        <v>884</v>
      </c>
      <c r="C520" s="16">
        <v>12</v>
      </c>
      <c r="D520" s="84">
        <v>12</v>
      </c>
      <c r="E520" t="str">
        <f>VLOOKUP($D520,'ESTRUCTURA P&amp;B - LP'!$A$1:$F$31,5,0)</f>
        <v>JUAN LEÓN 12</v>
      </c>
      <c r="F520" t="str">
        <f>VLOOKUP($D520,'ESTRUCTURA P&amp;B - LP'!$A$1:$F$31,6,0)</f>
        <v>DUBRASKA PÉREZ</v>
      </c>
      <c r="G520" t="s">
        <v>6697</v>
      </c>
      <c r="H520" t="str">
        <f>VLOOKUP(Tabla3[[#This Row],[NUEVA RUTA]],Tabla1[#All],2,0)</f>
        <v>CENTRO-OCCIDENTE</v>
      </c>
      <c r="I520" t="str">
        <f>VLOOKUP($A520,Clientes!$A$1:$C$1999,3,0)</f>
        <v>90 SUPER LIDER</v>
      </c>
      <c r="J520" s="16">
        <v>12</v>
      </c>
      <c r="K520" s="16" t="str">
        <f>VLOOKUP($J520,'ESTRUCTURA P&amp;B - LP'!$A$1:$F$40,5,0)</f>
        <v>JUAN LEÓN 12</v>
      </c>
      <c r="L520" s="16" t="str">
        <f>IFERROR(VLOOKUP($J520,'[2]POTENCIAL X ZONA'!$B$4:$G$21,6,0),0)</f>
        <v>P</v>
      </c>
      <c r="M520" s="60" t="str">
        <f>IFERROR(VLOOKUP($A520,'Convenio Clientes'!$D:$F,3,0),"SN CNV")</f>
        <v>21</v>
      </c>
      <c r="N520" s="16" t="s">
        <v>2231</v>
      </c>
      <c r="O520" s="16">
        <v>90</v>
      </c>
      <c r="P520" t="s">
        <v>163</v>
      </c>
      <c r="Q520" t="s">
        <v>2228</v>
      </c>
      <c r="R520" t="str">
        <f>VLOOKUP($N520,Tabla2[#All],3,0)</f>
        <v>CADENAS - SUPERMERCADOS</v>
      </c>
      <c r="S520" t="s">
        <v>3063</v>
      </c>
      <c r="T520" t="s">
        <v>3064</v>
      </c>
      <c r="U520" t="s">
        <v>6751</v>
      </c>
    </row>
    <row r="521" spans="1:21" ht="15" customHeight="1">
      <c r="A521" s="50" t="s">
        <v>885</v>
      </c>
      <c r="B521" s="19" t="s">
        <v>886</v>
      </c>
      <c r="C521" s="16">
        <v>12</v>
      </c>
      <c r="D521" s="84">
        <v>12</v>
      </c>
      <c r="E521" t="str">
        <f>VLOOKUP($D521,'ESTRUCTURA P&amp;B - LP'!$A$1:$F$31,5,0)</f>
        <v>JUAN LEÓN 12</v>
      </c>
      <c r="F521" t="str">
        <f>VLOOKUP($D521,'ESTRUCTURA P&amp;B - LP'!$A$1:$F$31,6,0)</f>
        <v>DUBRASKA PÉREZ</v>
      </c>
      <c r="G521" t="s">
        <v>13</v>
      </c>
      <c r="H521" t="str">
        <f>VLOOKUP(Tabla3[[#This Row],[NUEVA RUTA]],Tabla1[#All],2,0)</f>
        <v>CENTRO-OCCIDENTE</v>
      </c>
      <c r="I521" t="str">
        <f>VLOOKUP($A521,Clientes!$A$1:$C$1999,3,0)</f>
        <v>HYPER MDO MODEL</v>
      </c>
      <c r="J521" s="16">
        <v>12</v>
      </c>
      <c r="K521" s="16" t="str">
        <f>VLOOKUP($J521,'ESTRUCTURA P&amp;B - LP'!$A$1:$F$40,5,0)</f>
        <v>JUAN LEÓN 12</v>
      </c>
      <c r="L521" s="16" t="str">
        <f>IFERROR(VLOOKUP($J521,'[2]POTENCIAL X ZONA'!$B$4:$G$21,6,0),0)</f>
        <v>P</v>
      </c>
      <c r="M521" s="60" t="str">
        <f>IFERROR(VLOOKUP($A521,'Convenio Clientes'!$D:$F,3,0),"SN CNV")</f>
        <v>21</v>
      </c>
      <c r="N521" s="16" t="s">
        <v>2231</v>
      </c>
      <c r="O521" s="16">
        <v>90</v>
      </c>
      <c r="P521" t="s">
        <v>163</v>
      </c>
      <c r="Q521" t="s">
        <v>2228</v>
      </c>
      <c r="R521" t="str">
        <f>VLOOKUP($N521,Tabla2[#All],3,0)</f>
        <v>CADENAS - SUPERMERCADOS</v>
      </c>
      <c r="S521" t="s">
        <v>3065</v>
      </c>
      <c r="T521" t="s">
        <v>2508</v>
      </c>
      <c r="U521" t="s">
        <v>1652</v>
      </c>
    </row>
    <row r="522" spans="1:21" ht="15" customHeight="1">
      <c r="A522" s="50" t="s">
        <v>1754</v>
      </c>
      <c r="B522" s="19" t="s">
        <v>1755</v>
      </c>
      <c r="C522" s="16">
        <v>62</v>
      </c>
      <c r="D522" s="16">
        <v>62</v>
      </c>
      <c r="E522" t="str">
        <f>VLOOKUP($D522,'ESTRUCTURA P&amp;B - LP'!$A$1:$F$31,5,0)</f>
        <v>ANDREINA RANGEL 62</v>
      </c>
      <c r="F522" t="str">
        <f>VLOOKUP($D522,'ESTRUCTURA P&amp;B - LP'!$A$1:$F$31,6,0)</f>
        <v>ANDREINA RANGEL</v>
      </c>
      <c r="G522" t="s">
        <v>31</v>
      </c>
      <c r="H522" t="str">
        <f>VLOOKUP(Tabla3[[#This Row],[NUEVA RUTA]],Tabla1[#All],2,0)</f>
        <v>OCCIDENTE</v>
      </c>
      <c r="I522" t="str">
        <f>VLOOKUP($A522,Clientes!$A$1:$C$1999,3,0)</f>
        <v>IMEX MERCHANT</v>
      </c>
      <c r="J522" s="16">
        <f>+D522</f>
        <v>62</v>
      </c>
      <c r="K522" s="16" t="str">
        <f>VLOOKUP($J522,'ESTRUCTURA P&amp;B - LP'!$A$1:$F$40,5,0)</f>
        <v>ANDREINA RANGEL 62</v>
      </c>
      <c r="L522" s="16" t="str">
        <f>IFERROR(VLOOKUP($J522,'[2]POTENCIAL X ZONA'!$B$4:$G$21,6,0),0)</f>
        <v>S</v>
      </c>
      <c r="M522" s="16" t="str">
        <f>IFERROR(VLOOKUP($A522,'Convenio Clientes'!$D:$F,3,0),"SN CNV")</f>
        <v>20</v>
      </c>
      <c r="N522" s="60" t="s">
        <v>2227</v>
      </c>
      <c r="O522" s="16">
        <v>30</v>
      </c>
      <c r="P522" t="s">
        <v>163</v>
      </c>
      <c r="Q522" t="s">
        <v>2228</v>
      </c>
      <c r="R522" t="str">
        <f>VLOOKUP($N522,Tabla2[#All],3,0)</f>
        <v>DISTRIBUIDOR</v>
      </c>
      <c r="S522" t="s">
        <v>3066</v>
      </c>
      <c r="T522" t="s">
        <v>3067</v>
      </c>
      <c r="U522" t="s">
        <v>131</v>
      </c>
    </row>
    <row r="523" spans="1:21" ht="15" customHeight="1">
      <c r="A523" s="50" t="s">
        <v>887</v>
      </c>
      <c r="B523" s="19" t="s">
        <v>888</v>
      </c>
      <c r="C523" s="16">
        <v>62</v>
      </c>
      <c r="D523" s="84">
        <v>62</v>
      </c>
      <c r="E523" t="str">
        <f>VLOOKUP($D523,'ESTRUCTURA P&amp;B - LP'!$A$1:$F$31,5,0)</f>
        <v>ANDREINA RANGEL 62</v>
      </c>
      <c r="F523" t="str">
        <f>VLOOKUP($D523,'ESTRUCTURA P&amp;B - LP'!$A$1:$F$31,6,0)</f>
        <v>ANDREINA RANGEL</v>
      </c>
      <c r="G523" t="s">
        <v>31</v>
      </c>
      <c r="H523" t="str">
        <f>VLOOKUP(Tabla3[[#This Row],[NUEVA RUTA]],Tabla1[#All],2,0)</f>
        <v>OCCIDENTE</v>
      </c>
      <c r="I523" t="str">
        <f>VLOOKUP($A523,Clientes!$A$1:$C$1999,3,0)</f>
        <v>IMEX MERCHANT</v>
      </c>
      <c r="J523" s="16">
        <v>62</v>
      </c>
      <c r="K523" s="16" t="str">
        <f>VLOOKUP($J523,'ESTRUCTURA P&amp;B - LP'!$A$1:$F$40,5,0)</f>
        <v>ANDREINA RANGEL 62</v>
      </c>
      <c r="L523" s="16" t="str">
        <f>IFERROR(VLOOKUP($J523,'[2]POTENCIAL X ZONA'!$B$4:$G$21,6,0),0)</f>
        <v>S</v>
      </c>
      <c r="M523" s="16" t="str">
        <f>IFERROR(VLOOKUP($A523,'Convenio Clientes'!$D:$F,3,0),"SN CNV")</f>
        <v>20</v>
      </c>
      <c r="N523" s="16" t="s">
        <v>2227</v>
      </c>
      <c r="O523" s="16">
        <v>21</v>
      </c>
      <c r="P523" t="s">
        <v>163</v>
      </c>
      <c r="Q523" t="s">
        <v>2228</v>
      </c>
      <c r="R523" t="str">
        <f>VLOOKUP($N523,Tabla2[#All],3,0)</f>
        <v>DISTRIBUIDOR</v>
      </c>
      <c r="S523" t="s">
        <v>3068</v>
      </c>
      <c r="T523" t="s">
        <v>3069</v>
      </c>
      <c r="U523" t="s">
        <v>131</v>
      </c>
    </row>
    <row r="524" spans="1:21" ht="15" customHeight="1">
      <c r="A524" s="50" t="s">
        <v>1937</v>
      </c>
      <c r="B524" s="19" t="s">
        <v>1938</v>
      </c>
      <c r="C524" s="16">
        <v>50</v>
      </c>
      <c r="D524" s="84">
        <v>50</v>
      </c>
      <c r="E524" t="str">
        <f>VLOOKUP($D524,'ESTRUCTURA P&amp;B - LP'!$A$1:$F$31,5,0)</f>
        <v>BETSY CASTRO</v>
      </c>
      <c r="F524" t="str">
        <f>VLOOKUP($D524,'ESTRUCTURA P&amp;B - LP'!$A$1:$F$31,6,0)</f>
        <v>MILAGROS FERNANDEZ</v>
      </c>
      <c r="G524" t="s">
        <v>47</v>
      </c>
      <c r="H524" t="str">
        <f>VLOOKUP(Tabla3[[#This Row],[NUEVA RUTA]],Tabla1[#All],2,0)</f>
        <v>CAPITAL</v>
      </c>
      <c r="I524" t="str">
        <f>VLOOKUP($A524,Clientes!$A$1:$C$1999,3,0)</f>
        <v>IMP LUCKY FENG</v>
      </c>
      <c r="J524" s="16">
        <v>50</v>
      </c>
      <c r="K524" s="16" t="str">
        <f>VLOOKUP($J524,'ESTRUCTURA P&amp;B - LP'!$A$1:$F$40,5,0)</f>
        <v>BETSY CASTRO</v>
      </c>
      <c r="L524" s="16" t="str">
        <f>IFERROR(VLOOKUP($J524,'[2]POTENCIAL X ZONA'!$B$4:$G$21,6,0),0)</f>
        <v>B</v>
      </c>
      <c r="M524" s="16" t="str">
        <f>IFERROR(VLOOKUP($A524,'Convenio Clientes'!$D:$F,3,0),"SN CNV")</f>
        <v>20</v>
      </c>
      <c r="N524" s="60" t="s">
        <v>2227</v>
      </c>
      <c r="O524" s="16">
        <v>0</v>
      </c>
      <c r="P524" s="34" t="s">
        <v>163</v>
      </c>
      <c r="Q524" s="34" t="s">
        <v>2228</v>
      </c>
      <c r="R524" t="str">
        <f>VLOOKUP($N524,Tabla2[#All],3,0)</f>
        <v>DISTRIBUIDOR</v>
      </c>
      <c r="S524" t="s">
        <v>3569</v>
      </c>
      <c r="T524" t="s">
        <v>3570</v>
      </c>
      <c r="U524" t="s">
        <v>252</v>
      </c>
    </row>
    <row r="525" spans="1:21" ht="15" customHeight="1">
      <c r="A525" s="50" t="s">
        <v>889</v>
      </c>
      <c r="B525" s="19" t="s">
        <v>890</v>
      </c>
      <c r="C525" s="16">
        <v>98</v>
      </c>
      <c r="D525" s="84">
        <v>98</v>
      </c>
      <c r="E525" t="str">
        <f>VLOOKUP($D525,'ESTRUCTURA P&amp;B - LP'!$A$1:$F$31,5,0)</f>
        <v>INACTIVO</v>
      </c>
      <c r="F525" t="str">
        <f>VLOOKUP($D525,'ESTRUCTURA P&amp;B - LP'!$A$1:$F$31,6,0)</f>
        <v>INACTIVO</v>
      </c>
      <c r="G525" t="s">
        <v>47</v>
      </c>
      <c r="H525" t="str">
        <f>VLOOKUP(Tabla3[[#This Row],[NUEVA RUTA]],Tabla1[#All],2,0)</f>
        <v>INACTIVO</v>
      </c>
      <c r="I525" t="str">
        <f>VLOOKUP($A525,Clientes!$A$1:$C$1999,3,0)</f>
        <v>IMPORT CARAVEN</v>
      </c>
      <c r="J525" s="16">
        <v>0</v>
      </c>
      <c r="K525" s="16" t="str">
        <f>VLOOKUP($J525,'ESTRUCTURA P&amp;B - LP'!$A$1:$F$40,5,0)</f>
        <v>INACTIVO</v>
      </c>
      <c r="L525" s="16">
        <f>IFERROR(VLOOKUP($J525,'[2]POTENCIAL X ZONA'!$B$4:$G$21,6,0),0)</f>
        <v>0</v>
      </c>
      <c r="M525" s="16" t="str">
        <f>IFERROR(VLOOKUP($A525,'Convenio Clientes'!$D:$F,3,0),"SN CNV")</f>
        <v>10</v>
      </c>
      <c r="N525" s="16" t="s">
        <v>3070</v>
      </c>
      <c r="O525" s="16">
        <v>0</v>
      </c>
      <c r="P525" t="s">
        <v>163</v>
      </c>
      <c r="Q525" t="s">
        <v>2228</v>
      </c>
      <c r="R525" t="str">
        <f>VLOOKUP($N525,Tabla2[#All],3,0)</f>
        <v>GOBIERNO</v>
      </c>
      <c r="S525" t="s">
        <v>3071</v>
      </c>
      <c r="T525" t="s">
        <v>3072</v>
      </c>
      <c r="U525" t="s">
        <v>1587</v>
      </c>
    </row>
    <row r="526" spans="1:21" ht="15" customHeight="1">
      <c r="A526" s="50" t="s">
        <v>2077</v>
      </c>
      <c r="B526" s="19" t="s">
        <v>2078</v>
      </c>
      <c r="C526" s="16">
        <v>95</v>
      </c>
      <c r="D526" s="84">
        <v>95</v>
      </c>
      <c r="E526" t="str">
        <f>VLOOKUP($D526,'ESTRUCTURA P&amp;B - LP'!$A$1:$F$31,5,0)</f>
        <v>EVENTUALES</v>
      </c>
      <c r="F526" t="str">
        <f>VLOOKUP($D526,'ESTRUCTURA P&amp;B - LP'!$A$1:$F$31,6,0)</f>
        <v>ROSLI APONTE</v>
      </c>
      <c r="G526" t="s">
        <v>47</v>
      </c>
      <c r="H526" t="str">
        <f>VLOOKUP(Tabla3[[#This Row],[NUEVA RUTA]],Tabla1[#All],2,0)</f>
        <v>OFICINA</v>
      </c>
      <c r="I526" t="str">
        <f>VLOOKUP($A526,Clientes!$A$1:$C$1999,3,0)</f>
        <v>IMPORT BOLONIA</v>
      </c>
      <c r="J526" s="16">
        <v>95</v>
      </c>
      <c r="K526" s="16" t="str">
        <f>VLOOKUP($J526,'ESTRUCTURA P&amp;B - LP'!$A$1:$F$40,5,0)</f>
        <v>EVENTUALES</v>
      </c>
      <c r="L526" s="16">
        <f>IFERROR(VLOOKUP($J526,'[2]POTENCIAL X ZONA'!$B$4:$G$21,6,0),0)</f>
        <v>0</v>
      </c>
      <c r="M526" s="16" t="str">
        <f>IFERROR(VLOOKUP($A526,'Convenio Clientes'!$D:$F,3,0),"SN CNV")</f>
        <v>20</v>
      </c>
      <c r="N526" s="60" t="s">
        <v>2227</v>
      </c>
      <c r="O526" s="16">
        <v>45</v>
      </c>
      <c r="P526" t="s">
        <v>2235</v>
      </c>
      <c r="Q526" t="s">
        <v>2240</v>
      </c>
      <c r="R526" t="str">
        <f>VLOOKUP($N526,Tabla2[#All],3,0)</f>
        <v>DISTRIBUIDOR</v>
      </c>
      <c r="U526" t="s">
        <v>1587</v>
      </c>
    </row>
    <row r="527" spans="1:21" ht="15" customHeight="1">
      <c r="A527" s="52" t="s">
        <v>2200</v>
      </c>
      <c r="B527" s="53" t="s">
        <v>2201</v>
      </c>
      <c r="C527" s="54">
        <v>11</v>
      </c>
      <c r="D527" s="85">
        <v>11</v>
      </c>
      <c r="E527" s="55" t="str">
        <f>VLOOKUP($D527,'ESTRUCTURA P&amp;B - LP'!$A$1:$F$31,5,0)</f>
        <v>DUBRASKA PÉREZ 11</v>
      </c>
      <c r="F527" s="55" t="str">
        <f>VLOOKUP($D527,'ESTRUCTURA P&amp;B - LP'!$A$1:$F$31,6,0)</f>
        <v>DUBRASKA PÉREZ</v>
      </c>
      <c r="G527" s="34" t="s">
        <v>188</v>
      </c>
      <c r="H527" t="str">
        <f>VLOOKUP(Tabla3[[#This Row],[NUEVA RUTA]],Tabla1[#All],2,0)</f>
        <v>CAPITAL</v>
      </c>
      <c r="I527" t="str">
        <f>VLOOKUP($A527,Clientes!$A$1:$C$1999,3,0)</f>
        <v>EL TIO AMMI</v>
      </c>
      <c r="J527" s="16">
        <v>11</v>
      </c>
      <c r="K527" s="16" t="str">
        <f>VLOOKUP($J527,'ESTRUCTURA P&amp;B - LP'!$A$1:$F$40,5,0)</f>
        <v>DUBRASKA PÉREZ 11</v>
      </c>
      <c r="L527" s="16" t="str">
        <f>IFERROR(VLOOKUP($J527,'[2]POTENCIAL X ZONA'!$B$4:$G$21,6,0),0)</f>
        <v>B</v>
      </c>
      <c r="M527" s="60" t="str">
        <f>IFERROR(VLOOKUP($A527,'Convenio Clientes'!$D:$F,3,0),"SN CNV")</f>
        <v>21</v>
      </c>
      <c r="N527" s="16" t="s">
        <v>2231</v>
      </c>
      <c r="O527" s="16">
        <v>21</v>
      </c>
      <c r="P527" t="s">
        <v>163</v>
      </c>
      <c r="Q527" s="253" t="s">
        <v>2228</v>
      </c>
      <c r="R527" t="str">
        <f>VLOOKUP($N527,Tabla2[#All],3,0)</f>
        <v>CADENAS - SUPERMERCADOS</v>
      </c>
      <c r="U527" t="s">
        <v>6705</v>
      </c>
    </row>
    <row r="528" spans="1:21" ht="15" customHeight="1">
      <c r="A528" s="56" t="s">
        <v>2204</v>
      </c>
      <c r="B528" s="57" t="s">
        <v>2205</v>
      </c>
      <c r="C528" s="54">
        <v>11</v>
      </c>
      <c r="D528" s="85">
        <v>11</v>
      </c>
      <c r="E528" s="58" t="str">
        <f>VLOOKUP($D528,'ESTRUCTURA P&amp;B - LP'!$A$1:$F$31,5,0)</f>
        <v>DUBRASKA PÉREZ 11</v>
      </c>
      <c r="F528" s="58" t="str">
        <f>VLOOKUP($D528,'ESTRUCTURA P&amp;B - LP'!$A$1:$F$31,6,0)</f>
        <v>DUBRASKA PÉREZ</v>
      </c>
      <c r="G528" t="s">
        <v>188</v>
      </c>
      <c r="H528" t="str">
        <f>VLOOKUP(Tabla3[[#This Row],[NUEVA RUTA]],Tabla1[#All],2,0)</f>
        <v>CAPITAL</v>
      </c>
      <c r="I528" t="str">
        <f>VLOOKUP($A528,Clientes!$A$1:$C$1999,3,0)</f>
        <v>EL TIO AMMI</v>
      </c>
      <c r="J528" s="16">
        <v>11</v>
      </c>
      <c r="K528" s="16" t="str">
        <f>VLOOKUP($J528,'ESTRUCTURA P&amp;B - LP'!$A$1:$F$40,5,0)</f>
        <v>DUBRASKA PÉREZ 11</v>
      </c>
      <c r="L528" s="16" t="str">
        <f>IFERROR(VLOOKUP($J528,'[2]POTENCIAL X ZONA'!$B$4:$G$21,6,0),0)</f>
        <v>B</v>
      </c>
      <c r="M528" s="60" t="str">
        <f>IFERROR(VLOOKUP($A528,'Convenio Clientes'!$D:$F,3,0),"SN CNV")</f>
        <v>21</v>
      </c>
      <c r="N528" s="16" t="s">
        <v>2231</v>
      </c>
      <c r="O528" s="16">
        <v>21</v>
      </c>
      <c r="P528" t="s">
        <v>163</v>
      </c>
      <c r="Q528" s="253" t="s">
        <v>2228</v>
      </c>
      <c r="R528" t="str">
        <f>VLOOKUP($N528,Tabla2[#All],3,0)</f>
        <v>CADENAS - SUPERMERCADOS</v>
      </c>
      <c r="U528" t="s">
        <v>189</v>
      </c>
    </row>
    <row r="529" spans="1:21" ht="15" customHeight="1">
      <c r="A529" s="56" t="s">
        <v>2206</v>
      </c>
      <c r="B529" s="57" t="s">
        <v>2207</v>
      </c>
      <c r="C529" s="54">
        <v>11</v>
      </c>
      <c r="D529" s="85">
        <v>11</v>
      </c>
      <c r="E529" s="58" t="str">
        <f>VLOOKUP($D529,'ESTRUCTURA P&amp;B - LP'!$A$1:$F$31,5,0)</f>
        <v>DUBRASKA PÉREZ 11</v>
      </c>
      <c r="F529" s="58" t="str">
        <f>VLOOKUP($D529,'ESTRUCTURA P&amp;B - LP'!$A$1:$F$31,6,0)</f>
        <v>DUBRASKA PÉREZ</v>
      </c>
      <c r="G529" t="s">
        <v>188</v>
      </c>
      <c r="H529" t="str">
        <f>VLOOKUP(Tabla3[[#This Row],[NUEVA RUTA]],Tabla1[#All],2,0)</f>
        <v>CAPITAL</v>
      </c>
      <c r="I529" t="str">
        <f>VLOOKUP($A529,Clientes!$A$1:$C$1999,3,0)</f>
        <v>EL TIO AMMI</v>
      </c>
      <c r="J529" s="16">
        <v>11</v>
      </c>
      <c r="K529" s="16" t="str">
        <f>VLOOKUP($J529,'ESTRUCTURA P&amp;B - LP'!$A$1:$F$40,5,0)</f>
        <v>DUBRASKA PÉREZ 11</v>
      </c>
      <c r="L529" s="16" t="str">
        <f>IFERROR(VLOOKUP($J529,'[2]POTENCIAL X ZONA'!$B$4:$G$21,6,0),0)</f>
        <v>B</v>
      </c>
      <c r="M529" s="60" t="str">
        <f>IFERROR(VLOOKUP($A529,'Convenio Clientes'!$D:$F,3,0),"SN CNV")</f>
        <v>21</v>
      </c>
      <c r="N529" s="16" t="s">
        <v>2231</v>
      </c>
      <c r="O529" s="16">
        <v>21</v>
      </c>
      <c r="P529" t="s">
        <v>163</v>
      </c>
      <c r="Q529" s="253" t="s">
        <v>2228</v>
      </c>
      <c r="R529" t="str">
        <f>VLOOKUP($N529,Tabla2[#All],3,0)</f>
        <v>CADENAS - SUPERMERCADOS</v>
      </c>
      <c r="U529" t="s">
        <v>6705</v>
      </c>
    </row>
    <row r="530" spans="1:21" ht="15" customHeight="1">
      <c r="A530" s="50" t="s">
        <v>2136</v>
      </c>
      <c r="B530" s="19" t="s">
        <v>2137</v>
      </c>
      <c r="C530" s="16">
        <v>23</v>
      </c>
      <c r="D530" s="84">
        <v>23</v>
      </c>
      <c r="E530" t="str">
        <f>VLOOKUP($D530,'ESTRUCTURA P&amp;B - LP'!$A$1:$F$31,5,0)</f>
        <v>MARTHA VILORIA</v>
      </c>
      <c r="F530" t="str">
        <f>VLOOKUP($D530,'ESTRUCTURA P&amp;B - LP'!$A$1:$F$31,6,0)</f>
        <v>DUBRASKA PÉREZ</v>
      </c>
      <c r="G530" t="s">
        <v>113</v>
      </c>
      <c r="H530" t="str">
        <f>VLOOKUP(Tabla3[[#This Row],[NUEVA RUTA]],Tabla1[#All],2,0)</f>
        <v>CENTRO-OCCIDENTE</v>
      </c>
      <c r="I530" t="str">
        <f>VLOOKUP($A530,Clientes!$A$1:$C$1999,3,0)</f>
        <v>DIST EL PARAISO</v>
      </c>
      <c r="J530" s="16">
        <v>23</v>
      </c>
      <c r="K530" s="16" t="str">
        <f>VLOOKUP($J530,'ESTRUCTURA P&amp;B - LP'!$A$1:$F$40,5,0)</f>
        <v>MARTHA VILORIA</v>
      </c>
      <c r="L530" s="16" t="str">
        <f>IFERROR(VLOOKUP($J530,'[2]POTENCIAL X ZONA'!$B$4:$G$21,6,0),0)</f>
        <v>S</v>
      </c>
      <c r="M530" s="16" t="str">
        <f>IFERROR(VLOOKUP($A530,'Convenio Clientes'!$D:$F,3,0),"SN CNV")</f>
        <v>20</v>
      </c>
      <c r="N530" s="16" t="s">
        <v>2227</v>
      </c>
      <c r="O530" s="16">
        <v>15</v>
      </c>
      <c r="P530" s="259" t="s">
        <v>2239</v>
      </c>
      <c r="Q530" t="s">
        <v>2240</v>
      </c>
      <c r="R530" t="str">
        <f>VLOOKUP($N530,Tabla2[#All],3,0)</f>
        <v>DISTRIBUIDOR</v>
      </c>
      <c r="U530" t="s">
        <v>6761</v>
      </c>
    </row>
    <row r="531" spans="1:21" ht="15" customHeight="1">
      <c r="A531" s="50" t="s">
        <v>1524</v>
      </c>
      <c r="B531" s="19" t="s">
        <v>1525</v>
      </c>
      <c r="C531" s="16">
        <v>50</v>
      </c>
      <c r="D531" s="84">
        <v>50</v>
      </c>
      <c r="E531" t="str">
        <f>VLOOKUP($D531,'ESTRUCTURA P&amp;B - LP'!$A$1:$F$31,5,0)</f>
        <v>BETSY CASTRO</v>
      </c>
      <c r="F531" t="str">
        <f>VLOOKUP($D531,'ESTRUCTURA P&amp;B - LP'!$A$1:$F$31,6,0)</f>
        <v>MILAGROS FERNANDEZ</v>
      </c>
      <c r="G531" t="s">
        <v>55</v>
      </c>
      <c r="H531" t="str">
        <f>VLOOKUP(Tabla3[[#This Row],[NUEVA RUTA]],Tabla1[#All],2,0)</f>
        <v>CAPITAL</v>
      </c>
      <c r="I531" t="str">
        <f>VLOOKUP($A531,Clientes!$A$1:$C$1999,3,0)</f>
        <v>IND EL PARAMO</v>
      </c>
      <c r="J531" s="16">
        <v>50</v>
      </c>
      <c r="K531" s="16" t="str">
        <f>VLOOKUP($J531,'ESTRUCTURA P&amp;B - LP'!$A$1:$F$40,5,0)</f>
        <v>BETSY CASTRO</v>
      </c>
      <c r="L531" s="16" t="str">
        <f>IFERROR(VLOOKUP($J531,'[2]POTENCIAL X ZONA'!$B$4:$G$21,6,0),0)</f>
        <v>B</v>
      </c>
      <c r="M531" s="16" t="str">
        <f>IFERROR(VLOOKUP($A531,'Convenio Clientes'!$D:$F,3,0),"SN CNV")</f>
        <v>21</v>
      </c>
      <c r="N531" s="16" t="s">
        <v>2275</v>
      </c>
      <c r="O531" s="16">
        <v>15</v>
      </c>
      <c r="P531" t="s">
        <v>163</v>
      </c>
      <c r="Q531" t="s">
        <v>2228</v>
      </c>
      <c r="R531" t="str">
        <f>VLOOKUP($N531,Tabla2[#All],3,0)</f>
        <v>MAYORISTAS</v>
      </c>
      <c r="S531" t="s">
        <v>3073</v>
      </c>
      <c r="T531" t="s">
        <v>3074</v>
      </c>
      <c r="U531" t="s">
        <v>4336</v>
      </c>
    </row>
    <row r="532" spans="1:21" ht="15" customHeight="1">
      <c r="A532" s="50" t="s">
        <v>1770</v>
      </c>
      <c r="B532" s="19" t="s">
        <v>1771</v>
      </c>
      <c r="C532" s="16">
        <v>95</v>
      </c>
      <c r="D532" s="16">
        <v>95</v>
      </c>
      <c r="E532" t="str">
        <f>VLOOKUP($D532,'ESTRUCTURA P&amp;B - LP'!$A$1:$F$31,5,0)</f>
        <v>EVENTUALES</v>
      </c>
      <c r="F532" t="str">
        <f>VLOOKUP($D532,'ESTRUCTURA P&amp;B - LP'!$A$1:$F$31,6,0)</f>
        <v>ROSLI APONTE</v>
      </c>
      <c r="G532" t="s">
        <v>47</v>
      </c>
      <c r="H532" t="str">
        <f>VLOOKUP(Tabla3[[#This Row],[NUEVA RUTA]],Tabla1[#All],2,0)</f>
        <v>OFICINA</v>
      </c>
      <c r="I532" t="str">
        <f>VLOOKUP($A532,Clientes!$A$1:$C$1999,3,0)</f>
        <v>IND CORPAÑAL</v>
      </c>
      <c r="J532" s="16">
        <f>+D532</f>
        <v>95</v>
      </c>
      <c r="K532" s="16" t="str">
        <f>VLOOKUP($J532,'ESTRUCTURA P&amp;B - LP'!$A$1:$F$40,5,0)</f>
        <v>EVENTUALES</v>
      </c>
      <c r="L532" s="16">
        <f>IFERROR(VLOOKUP($J532,'[2]POTENCIAL X ZONA'!$B$4:$G$21,6,0),0)</f>
        <v>0</v>
      </c>
      <c r="M532" s="60" t="str">
        <f>IFERROR(VLOOKUP($A532,'Convenio Clientes'!$D:$F,3,0),"SN CNV")</f>
        <v>01</v>
      </c>
      <c r="N532" s="60" t="s">
        <v>2227</v>
      </c>
      <c r="O532" s="16">
        <v>0</v>
      </c>
      <c r="P532" t="s">
        <v>2235</v>
      </c>
      <c r="Q532" t="s">
        <v>2236</v>
      </c>
      <c r="R532" t="str">
        <f>VLOOKUP($N532,Tabla2[#All],3,0)</f>
        <v>DISTRIBUIDOR</v>
      </c>
      <c r="S532" t="s">
        <v>3075</v>
      </c>
      <c r="T532" t="s">
        <v>3076</v>
      </c>
      <c r="U532" t="s">
        <v>252</v>
      </c>
    </row>
    <row r="533" spans="1:21" ht="15" customHeight="1">
      <c r="A533" s="50" t="s">
        <v>891</v>
      </c>
      <c r="B533" s="19" t="s">
        <v>892</v>
      </c>
      <c r="C533" s="16">
        <v>95</v>
      </c>
      <c r="D533" s="84">
        <v>98</v>
      </c>
      <c r="E533" t="str">
        <f>VLOOKUP($D533,'ESTRUCTURA P&amp;B - LP'!$A$1:$F$31,5,0)</f>
        <v>INACTIVO</v>
      </c>
      <c r="F533" t="str">
        <f>VLOOKUP($D533,'ESTRUCTURA P&amp;B - LP'!$A$1:$F$31,6,0)</f>
        <v>INACTIVO</v>
      </c>
      <c r="G533" t="s">
        <v>55</v>
      </c>
      <c r="H533" t="str">
        <f>VLOOKUP(Tabla3[[#This Row],[NUEVA RUTA]],Tabla1[#All],2,0)</f>
        <v>INACTIVO</v>
      </c>
      <c r="I533" t="str">
        <f>VLOOKUP($A533,Clientes!$A$1:$C$1999,3,0)</f>
        <v>INDUSTRI KAIZEN</v>
      </c>
      <c r="J533" s="16">
        <v>0</v>
      </c>
      <c r="K533" s="16" t="str">
        <f>VLOOKUP($J533,'ESTRUCTURA P&amp;B - LP'!$A$1:$F$40,5,0)</f>
        <v>INACTIVO</v>
      </c>
      <c r="L533" s="16">
        <f>IFERROR(VLOOKUP($J533,'[2]POTENCIAL X ZONA'!$B$4:$G$21,6,0),0)</f>
        <v>0</v>
      </c>
      <c r="M533" s="16" t="str">
        <f>IFERROR(VLOOKUP($A533,'Convenio Clientes'!$D:$F,3,0),"SN CNV")</f>
        <v>01</v>
      </c>
      <c r="N533" s="16" t="s">
        <v>2227</v>
      </c>
      <c r="O533" s="16">
        <v>0</v>
      </c>
      <c r="P533" t="s">
        <v>163</v>
      </c>
      <c r="Q533" t="s">
        <v>2228</v>
      </c>
      <c r="R533" t="str">
        <f>VLOOKUP($N533,Tabla2[#All],3,0)</f>
        <v>DISTRIBUIDOR</v>
      </c>
      <c r="S533" t="s">
        <v>3077</v>
      </c>
      <c r="T533" t="s">
        <v>3078</v>
      </c>
      <c r="U533" t="s">
        <v>1587</v>
      </c>
    </row>
    <row r="534" spans="1:21" ht="15" customHeight="1">
      <c r="A534" s="50" t="s">
        <v>895</v>
      </c>
      <c r="B534" s="19" t="s">
        <v>896</v>
      </c>
      <c r="C534" s="16">
        <v>62</v>
      </c>
      <c r="D534" s="84">
        <v>61</v>
      </c>
      <c r="E534" t="str">
        <f>VLOOKUP($D534,'ESTRUCTURA P&amp;B - LP'!$A$1:$F$31,5,0)</f>
        <v>JOSEPH PADILLA 61</v>
      </c>
      <c r="F534" t="str">
        <f>VLOOKUP($D534,'ESTRUCTURA P&amp;B - LP'!$A$1:$F$31,6,0)</f>
        <v>ANDREINA RANGEL</v>
      </c>
      <c r="G534" t="s">
        <v>1872</v>
      </c>
      <c r="H534" t="str">
        <f>VLOOKUP(Tabla3[[#This Row],[NUEVA RUTA]],Tabla1[#All],2,0)</f>
        <v>OCCIDENTE</v>
      </c>
      <c r="I534" t="str">
        <f>VLOOKUP($A534,Clientes!$A$1:$C$1999,3,0)</f>
        <v>INPROANDES</v>
      </c>
      <c r="J534" s="16">
        <v>61</v>
      </c>
      <c r="K534" s="16" t="str">
        <f>VLOOKUP($J534,'ESTRUCTURA P&amp;B - LP'!$A$1:$F$40,5,0)</f>
        <v>JOSEPH PADILLA 61</v>
      </c>
      <c r="L534" s="16" t="str">
        <f>IFERROR(VLOOKUP($J534,'[2]POTENCIAL X ZONA'!$B$4:$G$21,6,0),0)</f>
        <v>P</v>
      </c>
      <c r="M534" s="60" t="str">
        <f>IFERROR(VLOOKUP($A534,'Convenio Clientes'!$D:$F,3,0),"SN CNV")</f>
        <v>20</v>
      </c>
      <c r="N534" s="16" t="s">
        <v>2227</v>
      </c>
      <c r="O534" s="16">
        <v>21</v>
      </c>
      <c r="P534" t="s">
        <v>2239</v>
      </c>
      <c r="Q534" t="s">
        <v>2240</v>
      </c>
      <c r="R534" t="str">
        <f>VLOOKUP($N534,Tabla2[#All],3,0)</f>
        <v>DISTRIBUIDOR</v>
      </c>
      <c r="S534" t="s">
        <v>3079</v>
      </c>
      <c r="T534" t="s">
        <v>3080</v>
      </c>
      <c r="U534" t="s">
        <v>260</v>
      </c>
    </row>
    <row r="535" spans="1:21" ht="15" customHeight="1">
      <c r="A535" s="50" t="s">
        <v>1898</v>
      </c>
      <c r="B535" s="19" t="s">
        <v>6764</v>
      </c>
      <c r="C535" s="16">
        <v>53</v>
      </c>
      <c r="D535" s="84">
        <v>53</v>
      </c>
      <c r="E535" t="str">
        <f>VLOOKUP($D535,'ESTRUCTURA P&amp;B - LP'!$A$1:$F$31,5,0)</f>
        <v>DUBRASKA PÉREZ 53</v>
      </c>
      <c r="F535" t="str">
        <f>VLOOKUP($D535,'ESTRUCTURA P&amp;B - LP'!$A$1:$F$31,6,0)</f>
        <v>DUBRASKA PÉREZ</v>
      </c>
      <c r="G535" t="s">
        <v>697</v>
      </c>
      <c r="H535" t="str">
        <f>VLOOKUP(Tabla3[[#This Row],[NUEVA RUTA]],Tabla1[#All],2,0)</f>
        <v>ZONA INSULAR</v>
      </c>
      <c r="I535" t="str">
        <f>VLOOKUP($A535,Clientes!$A$1:$C$1999,3,0)</f>
        <v>RIO MARKET</v>
      </c>
      <c r="J535" s="16">
        <v>53</v>
      </c>
      <c r="K535" s="16" t="str">
        <f>VLOOKUP($J535,'ESTRUCTURA P&amp;B - LP'!$A$1:$F$40,5,0)</f>
        <v>DUBRASKA PÉREZ 53</v>
      </c>
      <c r="L535" s="16" t="str">
        <f>IFERROR(VLOOKUP($J535,'[2]POTENCIAL X ZONA'!$B$4:$G$21,6,0),0)</f>
        <v>B</v>
      </c>
      <c r="M535" s="16" t="str">
        <f>IFERROR(VLOOKUP($A535,'Convenio Clientes'!$D:$F,3,0),"SN CNV")</f>
        <v>22</v>
      </c>
      <c r="N535" s="16" t="s">
        <v>2231</v>
      </c>
      <c r="O535" s="16">
        <v>60</v>
      </c>
      <c r="P535" s="259" t="s">
        <v>2239</v>
      </c>
      <c r="Q535" t="s">
        <v>2240</v>
      </c>
      <c r="R535" s="217" t="str">
        <f>VLOOKUP($N535,Tabla2[#All],3,0)</f>
        <v>CADENAS - SUPERMERCADOS</v>
      </c>
      <c r="S535" t="s">
        <v>3540</v>
      </c>
      <c r="T535" t="s">
        <v>3541</v>
      </c>
      <c r="U535" t="s">
        <v>420</v>
      </c>
    </row>
    <row r="536" spans="1:21" ht="15" customHeight="1">
      <c r="A536" s="50" t="s">
        <v>1735</v>
      </c>
      <c r="B536" s="19" t="s">
        <v>1736</v>
      </c>
      <c r="C536" s="16">
        <v>52</v>
      </c>
      <c r="D536" s="84">
        <v>52</v>
      </c>
      <c r="E536" t="str">
        <f>VLOOKUP($D536,'ESTRUCTURA P&amp;B - LP'!$A$1:$F$31,5,0)</f>
        <v>DIANA DELGADO 52</v>
      </c>
      <c r="F536" t="str">
        <f>VLOOKUP($D536,'ESTRUCTURA P&amp;B - LP'!$A$1:$F$31,6,0)</f>
        <v>DIANA DELGADO</v>
      </c>
      <c r="G536" s="132" t="s">
        <v>1479</v>
      </c>
      <c r="H536" t="str">
        <f>VLOOKUP(Tabla3[[#This Row],[NUEVA RUTA]],Tabla1[#All],2,0)</f>
        <v>ORIENTE SUR</v>
      </c>
      <c r="I536" t="str">
        <f>VLOOKUP($A536,Clientes!$A$1:$C$1999,3,0)</f>
        <v>INSUAMINCA</v>
      </c>
      <c r="J536" s="16">
        <f>+D536</f>
        <v>52</v>
      </c>
      <c r="K536" s="16" t="str">
        <f>VLOOKUP($J536,'ESTRUCTURA P&amp;B - LP'!$A$1:$F$40,5,0)</f>
        <v>DIANA DELGADO 52</v>
      </c>
      <c r="L536" s="16" t="str">
        <f>IFERROR(VLOOKUP($J536,'[2]POTENCIAL X ZONA'!$B$4:$G$21,6,0),0)</f>
        <v>S</v>
      </c>
      <c r="M536" s="16" t="str">
        <f>IFERROR(VLOOKUP($A536,'Convenio Clientes'!$D:$F,3,0),"SN CNV")</f>
        <v>20</v>
      </c>
      <c r="N536" s="60" t="s">
        <v>2327</v>
      </c>
      <c r="O536" s="16">
        <v>15</v>
      </c>
      <c r="P536" s="259" t="s">
        <v>2239</v>
      </c>
      <c r="Q536" t="s">
        <v>2240</v>
      </c>
      <c r="R536" t="str">
        <f>VLOOKUP($N536,Tabla2[#All],3,0)</f>
        <v>DROGUERIAS</v>
      </c>
      <c r="S536" t="s">
        <v>3081</v>
      </c>
      <c r="T536" t="s">
        <v>3082</v>
      </c>
      <c r="U536" t="s">
        <v>537</v>
      </c>
    </row>
    <row r="537" spans="1:21" ht="15" customHeight="1">
      <c r="A537" s="50" t="s">
        <v>1598</v>
      </c>
      <c r="B537" s="19" t="s">
        <v>1599</v>
      </c>
      <c r="C537" s="16">
        <v>98</v>
      </c>
      <c r="D537" s="84">
        <v>95</v>
      </c>
      <c r="E537" t="str">
        <f>VLOOKUP($D537,'ESTRUCTURA P&amp;B - LP'!$A$1:$F$31,5,0)</f>
        <v>EVENTUALES</v>
      </c>
      <c r="F537" t="str">
        <f>VLOOKUP($D537,'ESTRUCTURA P&amp;B - LP'!$A$1:$F$31,6,0)</f>
        <v>ROSLI APONTE</v>
      </c>
      <c r="G537" t="s">
        <v>55</v>
      </c>
      <c r="H537" t="str">
        <f>VLOOKUP(Tabla3[[#This Row],[NUEVA RUTA]],Tabla1[#All],2,0)</f>
        <v>OFICINA</v>
      </c>
      <c r="I537" t="str">
        <f>VLOOKUP($A537,Clientes!$A$1:$C$1999,3,0)</f>
        <v>INSUMEDIC FRED</v>
      </c>
      <c r="J537" s="16">
        <v>95</v>
      </c>
      <c r="K537" s="16" t="str">
        <f>VLOOKUP($J537,'ESTRUCTURA P&amp;B - LP'!$A$1:$F$40,5,0)</f>
        <v>EVENTUALES</v>
      </c>
      <c r="L537" s="16">
        <f>IFERROR(VLOOKUP($J537,'[2]POTENCIAL X ZONA'!$B$4:$G$21,6,0),0)</f>
        <v>0</v>
      </c>
      <c r="M537" s="16" t="str">
        <f>IFERROR(VLOOKUP($A537,'Convenio Clientes'!$D:$F,3,0),"SN CNV")</f>
        <v>21</v>
      </c>
      <c r="N537" s="60" t="s">
        <v>2234</v>
      </c>
      <c r="O537" s="16">
        <v>0</v>
      </c>
      <c r="P537" t="s">
        <v>2235</v>
      </c>
      <c r="Q537" t="s">
        <v>2236</v>
      </c>
      <c r="R537" t="str">
        <f>VLOOKUP($N537,Tabla2[#All],3,0)</f>
        <v>INSTITUCIONAL</v>
      </c>
      <c r="S537" t="s">
        <v>3083</v>
      </c>
      <c r="T537" t="s">
        <v>3084</v>
      </c>
      <c r="U537" t="s">
        <v>1587</v>
      </c>
    </row>
    <row r="538" spans="1:21" ht="15" customHeight="1">
      <c r="A538" s="50" t="s">
        <v>1730</v>
      </c>
      <c r="B538" s="19" t="s">
        <v>1731</v>
      </c>
      <c r="C538" s="16">
        <v>98</v>
      </c>
      <c r="D538" s="84">
        <v>95</v>
      </c>
      <c r="E538" t="str">
        <f>VLOOKUP($D538,'ESTRUCTURA P&amp;B - LP'!$A$1:$F$31,5,0)</f>
        <v>EVENTUALES</v>
      </c>
      <c r="F538" t="str">
        <f>VLOOKUP($D538,'ESTRUCTURA P&amp;B - LP'!$A$1:$F$31,6,0)</f>
        <v>ROSLI APONTE</v>
      </c>
      <c r="G538" t="s">
        <v>55</v>
      </c>
      <c r="H538" t="str">
        <f>VLOOKUP(Tabla3[[#This Row],[NUEVA RUTA]],Tabla1[#All],2,0)</f>
        <v>OFICINA</v>
      </c>
      <c r="I538" t="str">
        <f>VLOOKUP($A538,Clientes!$A$1:$C$1999,3,0)</f>
        <v>INS VIDA Y SAL</v>
      </c>
      <c r="J538" s="16">
        <f>+D538</f>
        <v>95</v>
      </c>
      <c r="K538" s="16" t="str">
        <f>VLOOKUP($J538,'ESTRUCTURA P&amp;B - LP'!$A$1:$F$40,5,0)</f>
        <v>EVENTUALES</v>
      </c>
      <c r="L538" s="16">
        <f>IFERROR(VLOOKUP($J538,'[2]POTENCIAL X ZONA'!$B$4:$G$21,6,0),0)</f>
        <v>0</v>
      </c>
      <c r="M538" s="16" t="str">
        <f>IFERROR(VLOOKUP($A538,'Convenio Clientes'!$D:$F,3,0),"SN CNV")</f>
        <v>20</v>
      </c>
      <c r="N538" s="60" t="s">
        <v>2227</v>
      </c>
      <c r="O538" s="16">
        <v>0</v>
      </c>
      <c r="P538" t="s">
        <v>163</v>
      </c>
      <c r="Q538" t="s">
        <v>2228</v>
      </c>
      <c r="R538" t="str">
        <f>VLOOKUP($N538,Tabla2[#All],3,0)</f>
        <v>DISTRIBUIDOR</v>
      </c>
      <c r="S538" t="s">
        <v>3085</v>
      </c>
      <c r="T538" t="s">
        <v>3086</v>
      </c>
      <c r="U538" t="s">
        <v>1587</v>
      </c>
    </row>
    <row r="539" spans="1:21" ht="15" customHeight="1">
      <c r="A539" s="50" t="s">
        <v>897</v>
      </c>
      <c r="B539" s="19" t="s">
        <v>898</v>
      </c>
      <c r="C539" s="16">
        <v>12</v>
      </c>
      <c r="D539" s="84">
        <v>12</v>
      </c>
      <c r="E539" t="str">
        <f>VLOOKUP($D539,'ESTRUCTURA P&amp;B - LP'!$A$1:$F$31,5,0)</f>
        <v>JUAN LEÓN 12</v>
      </c>
      <c r="F539" t="str">
        <f>VLOOKUP($D539,'ESTRUCTURA P&amp;B - LP'!$A$1:$F$31,6,0)</f>
        <v>DUBRASKA PÉREZ</v>
      </c>
      <c r="G539" t="s">
        <v>13</v>
      </c>
      <c r="H539" t="str">
        <f>VLOOKUP(Tabla3[[#This Row],[NUEVA RUTA]],Tabla1[#All],2,0)</f>
        <v>CENTRO-OCCIDENTE</v>
      </c>
      <c r="I539" t="str">
        <f>VLOOKUP($A539,Clientes!$A$1:$C$1999,3,0)</f>
        <v>65 LOCATEL</v>
      </c>
      <c r="J539" s="16">
        <v>12</v>
      </c>
      <c r="K539" s="16" t="str">
        <f>VLOOKUP($J539,'ESTRUCTURA P&amp;B - LP'!$A$1:$F$40,5,0)</f>
        <v>JUAN LEÓN 12</v>
      </c>
      <c r="L539" s="16" t="str">
        <f>IFERROR(VLOOKUP($J539,'[2]POTENCIAL X ZONA'!$B$4:$G$21,6,0),0)</f>
        <v>P</v>
      </c>
      <c r="M539" s="16" t="str">
        <f>IFERROR(VLOOKUP($A539,'Convenio Clientes'!$D:$F,3,0),"SN CNV")</f>
        <v>01</v>
      </c>
      <c r="N539" s="16" t="s">
        <v>2253</v>
      </c>
      <c r="O539" s="16">
        <v>15</v>
      </c>
      <c r="P539" t="s">
        <v>163</v>
      </c>
      <c r="Q539" t="s">
        <v>2228</v>
      </c>
      <c r="R539" t="str">
        <f>VLOOKUP($N539,Tabla2[#All],3,0)</f>
        <v>CADENAS - FARMACIAS</v>
      </c>
      <c r="S539" t="s">
        <v>3087</v>
      </c>
      <c r="T539" t="s">
        <v>3088</v>
      </c>
      <c r="U539" t="s">
        <v>1652</v>
      </c>
    </row>
    <row r="540" spans="1:21" ht="15" customHeight="1">
      <c r="A540" s="50" t="s">
        <v>899</v>
      </c>
      <c r="B540" s="19" t="s">
        <v>900</v>
      </c>
      <c r="C540" s="16">
        <v>12</v>
      </c>
      <c r="D540" s="84">
        <v>12</v>
      </c>
      <c r="E540" t="str">
        <f>VLOOKUP($D540,'ESTRUCTURA P&amp;B - LP'!$A$1:$F$31,5,0)</f>
        <v>JUAN LEÓN 12</v>
      </c>
      <c r="F540" t="str">
        <f>VLOOKUP($D540,'ESTRUCTURA P&amp;B - LP'!$A$1:$F$31,6,0)</f>
        <v>DUBRASKA PÉREZ</v>
      </c>
      <c r="G540" t="s">
        <v>13</v>
      </c>
      <c r="H540" t="str">
        <f>VLOOKUP(Tabla3[[#This Row],[NUEVA RUTA]],Tabla1[#All],2,0)</f>
        <v>CENTRO-OCCIDENTE</v>
      </c>
      <c r="I540" t="str">
        <f>VLOOKUP($A540,Clientes!$A$1:$C$1999,3,0)</f>
        <v>65 LOCATEL</v>
      </c>
      <c r="J540" s="16">
        <v>12</v>
      </c>
      <c r="K540" s="16" t="str">
        <f>VLOOKUP($J540,'ESTRUCTURA P&amp;B - LP'!$A$1:$F$40,5,0)</f>
        <v>JUAN LEÓN 12</v>
      </c>
      <c r="L540" s="16" t="str">
        <f>IFERROR(VLOOKUP($J540,'[2]POTENCIAL X ZONA'!$B$4:$G$21,6,0),0)</f>
        <v>P</v>
      </c>
      <c r="M540" s="16" t="str">
        <f>IFERROR(VLOOKUP($A540,'Convenio Clientes'!$D:$F,3,0),"SN CNV")</f>
        <v>01</v>
      </c>
      <c r="N540" s="16" t="s">
        <v>2253</v>
      </c>
      <c r="O540" s="16">
        <v>15</v>
      </c>
      <c r="P540" t="s">
        <v>163</v>
      </c>
      <c r="Q540" t="s">
        <v>2228</v>
      </c>
      <c r="R540" t="str">
        <f>VLOOKUP($N540,Tabla2[#All],3,0)</f>
        <v>CADENAS - FARMACIAS</v>
      </c>
      <c r="S540" t="s">
        <v>3089</v>
      </c>
      <c r="T540" t="s">
        <v>3090</v>
      </c>
      <c r="U540" t="s">
        <v>1652</v>
      </c>
    </row>
    <row r="541" spans="1:21" ht="15" customHeight="1">
      <c r="A541" s="50" t="s">
        <v>901</v>
      </c>
      <c r="B541" s="19" t="s">
        <v>902</v>
      </c>
      <c r="C541" s="16">
        <v>12</v>
      </c>
      <c r="D541" s="84">
        <v>12</v>
      </c>
      <c r="E541" t="str">
        <f>VLOOKUP($D541,'ESTRUCTURA P&amp;B - LP'!$A$1:$F$31,5,0)</f>
        <v>JUAN LEÓN 12</v>
      </c>
      <c r="F541" t="str">
        <f>VLOOKUP($D541,'ESTRUCTURA P&amp;B - LP'!$A$1:$F$31,6,0)</f>
        <v>DUBRASKA PÉREZ</v>
      </c>
      <c r="G541" t="s">
        <v>13</v>
      </c>
      <c r="H541" t="str">
        <f>VLOOKUP(Tabla3[[#This Row],[NUEVA RUTA]],Tabla1[#All],2,0)</f>
        <v>CENTRO-OCCIDENTE</v>
      </c>
      <c r="I541" t="str">
        <f>VLOOKUP($A541,Clientes!$A$1:$C$1999,3,0)</f>
        <v>65 LOCATEL</v>
      </c>
      <c r="J541" s="16">
        <v>12</v>
      </c>
      <c r="K541" s="16" t="str">
        <f>VLOOKUP($J541,'ESTRUCTURA P&amp;B - LP'!$A$1:$F$40,5,0)</f>
        <v>JUAN LEÓN 12</v>
      </c>
      <c r="L541" s="16" t="str">
        <f>IFERROR(VLOOKUP($J541,'[2]POTENCIAL X ZONA'!$B$4:$G$21,6,0),0)</f>
        <v>P</v>
      </c>
      <c r="M541" s="16" t="str">
        <f>IFERROR(VLOOKUP($A541,'Convenio Clientes'!$D:$F,3,0),"SN CNV")</f>
        <v>01</v>
      </c>
      <c r="N541" s="16" t="s">
        <v>2253</v>
      </c>
      <c r="O541" s="16">
        <v>15</v>
      </c>
      <c r="P541" t="s">
        <v>163</v>
      </c>
      <c r="Q541" t="s">
        <v>2228</v>
      </c>
      <c r="R541" t="str">
        <f>VLOOKUP($N541,Tabla2[#All],3,0)</f>
        <v>CADENAS - FARMACIAS</v>
      </c>
      <c r="S541" t="s">
        <v>3091</v>
      </c>
      <c r="T541" t="s">
        <v>3092</v>
      </c>
      <c r="U541" t="s">
        <v>1652</v>
      </c>
    </row>
    <row r="542" spans="1:21" ht="15" customHeight="1">
      <c r="A542" s="50" t="s">
        <v>2046</v>
      </c>
      <c r="B542" s="19" t="s">
        <v>2047</v>
      </c>
      <c r="C542" s="16">
        <v>99</v>
      </c>
      <c r="D542" s="84">
        <v>99</v>
      </c>
      <c r="E542" t="str">
        <f>VLOOKUP($D542,'ESTRUCTURA P&amp;B - LP'!$A$1:$F$31,5,0)</f>
        <v>E-COMMERCE</v>
      </c>
      <c r="F542" t="str">
        <f>VLOOKUP($D542,'ESTRUCTURA P&amp;B - LP'!$A$1:$F$31,6,0)</f>
        <v>E-COMMERCE</v>
      </c>
      <c r="G542" t="s">
        <v>31</v>
      </c>
      <c r="H542" t="str">
        <f>VLOOKUP(Tabla3[[#This Row],[NUEVA RUTA]],Tabla1[#All],2,0)</f>
        <v>E-COMMERCE</v>
      </c>
      <c r="I542" t="str">
        <f>VLOOKUP($A542,Clientes!$A$1:$C$1999,3,0)</f>
        <v>INVERSIONES 77</v>
      </c>
      <c r="J542" s="16">
        <v>99</v>
      </c>
      <c r="K542" s="16" t="str">
        <f>VLOOKUP($J542,'ESTRUCTURA P&amp;B - LP'!$A$1:$F$40,5,0)</f>
        <v>E-COMMERCE</v>
      </c>
      <c r="L542" s="16">
        <f>IFERROR(VLOOKUP($J542,'[2]POTENCIAL X ZONA'!$B$4:$G$21,6,0),0)</f>
        <v>0</v>
      </c>
      <c r="M542" s="16" t="str">
        <f>IFERROR(VLOOKUP($A542,'Convenio Clientes'!$D:$F,3,0),"SN CNV")</f>
        <v>50</v>
      </c>
      <c r="N542" s="60" t="s">
        <v>2469</v>
      </c>
      <c r="O542" s="16">
        <v>0</v>
      </c>
      <c r="P542" t="s">
        <v>2235</v>
      </c>
      <c r="Q542" t="s">
        <v>2236</v>
      </c>
      <c r="R542" t="str">
        <f>VLOOKUP($N542,Tabla2[#All],3,0)</f>
        <v>ATENCION AL CLIENTE</v>
      </c>
      <c r="U542" t="s">
        <v>131</v>
      </c>
    </row>
    <row r="543" spans="1:21" ht="15" customHeight="1">
      <c r="A543" s="50" t="s">
        <v>1752</v>
      </c>
      <c r="B543" s="19" t="s">
        <v>1753</v>
      </c>
      <c r="C543" s="16">
        <v>20</v>
      </c>
      <c r="D543" s="16">
        <v>20</v>
      </c>
      <c r="E543" t="str">
        <f>VLOOKUP($D543,'ESTRUCTURA P&amp;B - LP'!$A$1:$F$31,5,0)</f>
        <v>JUAN LEÓN 20</v>
      </c>
      <c r="F543" t="str">
        <f>VLOOKUP($D543,'ESTRUCTURA P&amp;B - LP'!$A$1:$F$31,6,0)</f>
        <v>DUBRASKA PÉREZ</v>
      </c>
      <c r="G543" t="s">
        <v>102</v>
      </c>
      <c r="H543" t="str">
        <f>VLOOKUP(Tabla3[[#This Row],[NUEVA RUTA]],Tabla1[#All],2,0)</f>
        <v>CENTRO-OCCIDENTE</v>
      </c>
      <c r="I543" t="str">
        <f>VLOOKUP($A543,Clientes!$A$1:$C$1999,3,0)</f>
        <v>INVERS ALEDAN</v>
      </c>
      <c r="J543" s="16">
        <f>+D543</f>
        <v>20</v>
      </c>
      <c r="K543" s="16" t="str">
        <f>VLOOKUP($J543,'ESTRUCTURA P&amp;B - LP'!$A$1:$F$40,5,0)</f>
        <v>JUAN LEÓN 20</v>
      </c>
      <c r="L543" s="16" t="str">
        <f>IFERROR(VLOOKUP($J543,'[2]POTENCIAL X ZONA'!$B$4:$G$21,6,0),0)</f>
        <v>P</v>
      </c>
      <c r="M543" s="60" t="str">
        <f>IFERROR(VLOOKUP($A543,'Convenio Clientes'!$D:$F,3,0),"SN CNV")</f>
        <v>20</v>
      </c>
      <c r="N543" s="60" t="s">
        <v>2227</v>
      </c>
      <c r="O543" s="16">
        <v>0</v>
      </c>
      <c r="P543" t="s">
        <v>163</v>
      </c>
      <c r="Q543" t="s">
        <v>2228</v>
      </c>
      <c r="R543" t="str">
        <f>VLOOKUP($N543,Tabla2[#All],3,0)</f>
        <v>DISTRIBUIDOR</v>
      </c>
      <c r="S543" t="s">
        <v>3093</v>
      </c>
      <c r="T543" t="s">
        <v>3094</v>
      </c>
      <c r="U543" t="s">
        <v>51</v>
      </c>
    </row>
    <row r="544" spans="1:21" ht="15" customHeight="1">
      <c r="A544" s="50" t="s">
        <v>903</v>
      </c>
      <c r="B544" s="19" t="s">
        <v>904</v>
      </c>
      <c r="C544" s="16">
        <v>98</v>
      </c>
      <c r="D544" s="84">
        <v>95</v>
      </c>
      <c r="E544" t="str">
        <f>VLOOKUP($D544,'ESTRUCTURA P&amp;B - LP'!$A$1:$F$31,5,0)</f>
        <v>EVENTUALES</v>
      </c>
      <c r="F544" t="str">
        <f>VLOOKUP($D544,'ESTRUCTURA P&amp;B - LP'!$A$1:$F$31,6,0)</f>
        <v>ROSLI APONTE</v>
      </c>
      <c r="G544" t="s">
        <v>47</v>
      </c>
      <c r="H544" t="str">
        <f>VLOOKUP(Tabla3[[#This Row],[NUEVA RUTA]],Tabla1[#All],2,0)</f>
        <v>OFICINA</v>
      </c>
      <c r="I544" t="str">
        <f>VLOOKUP($A544,Clientes!$A$1:$C$1999,3,0)</f>
        <v>INV ALEXAUR</v>
      </c>
      <c r="J544" s="16">
        <v>95</v>
      </c>
      <c r="K544" s="16" t="str">
        <f>VLOOKUP($J544,'ESTRUCTURA P&amp;B - LP'!$A$1:$F$40,5,0)</f>
        <v>EVENTUALES</v>
      </c>
      <c r="L544" s="16">
        <f>IFERROR(VLOOKUP($J544,'[2]POTENCIAL X ZONA'!$B$4:$G$21,6,0),0)</f>
        <v>0</v>
      </c>
      <c r="M544" s="60" t="str">
        <f>IFERROR(VLOOKUP($A544,'Convenio Clientes'!$D:$F,3,0),"SN CNV")</f>
        <v>21</v>
      </c>
      <c r="N544" s="16" t="s">
        <v>2234</v>
      </c>
      <c r="O544" s="16">
        <v>0</v>
      </c>
      <c r="P544" t="s">
        <v>2235</v>
      </c>
      <c r="Q544" t="s">
        <v>2236</v>
      </c>
      <c r="R544" t="str">
        <f>VLOOKUP($N544,Tabla2[#All],3,0)</f>
        <v>INSTITUCIONAL</v>
      </c>
      <c r="S544" t="s">
        <v>3095</v>
      </c>
      <c r="T544" t="s">
        <v>3096</v>
      </c>
      <c r="U544" t="s">
        <v>6717</v>
      </c>
    </row>
    <row r="545" spans="1:21" ht="15" customHeight="1">
      <c r="A545" s="50" t="s">
        <v>1389</v>
      </c>
      <c r="B545" s="19" t="s">
        <v>1390</v>
      </c>
      <c r="C545" s="16">
        <v>50</v>
      </c>
      <c r="D545" s="84">
        <v>50</v>
      </c>
      <c r="E545" t="str">
        <f>VLOOKUP($D545,'ESTRUCTURA P&amp;B - LP'!$A$1:$F$31,5,0)</f>
        <v>BETSY CASTRO</v>
      </c>
      <c r="F545" t="str">
        <f>VLOOKUP($D545,'ESTRUCTURA P&amp;B - LP'!$A$1:$F$31,6,0)</f>
        <v>MILAGROS FERNANDEZ</v>
      </c>
      <c r="G545" t="s">
        <v>47</v>
      </c>
      <c r="H545" t="str">
        <f>VLOOKUP(Tabla3[[#This Row],[NUEVA RUTA]],Tabla1[#All],2,0)</f>
        <v>CAPITAL</v>
      </c>
      <c r="I545" t="str">
        <f>VLOOKUP($A545,Clientes!$A$1:$C$1999,3,0)</f>
        <v>AREANSEB 2018</v>
      </c>
      <c r="J545" s="16">
        <v>50</v>
      </c>
      <c r="K545" s="16" t="str">
        <f>VLOOKUP($J545,'ESTRUCTURA P&amp;B - LP'!$A$1:$F$40,5,0)</f>
        <v>BETSY CASTRO</v>
      </c>
      <c r="L545" s="16" t="str">
        <f>IFERROR(VLOOKUP($J545,'[2]POTENCIAL X ZONA'!$B$4:$G$21,6,0),0)</f>
        <v>B</v>
      </c>
      <c r="M545" s="60" t="str">
        <f>IFERROR(VLOOKUP($A545,'Convenio Clientes'!$D:$F,3,0),"SN CNV")</f>
        <v>21</v>
      </c>
      <c r="N545" s="16" t="s">
        <v>2227</v>
      </c>
      <c r="O545" s="16">
        <v>15</v>
      </c>
      <c r="P545" t="s">
        <v>163</v>
      </c>
      <c r="Q545" t="s">
        <v>2228</v>
      </c>
      <c r="R545" t="str">
        <f>VLOOKUP($N545,Tabla2[#All],3,0)</f>
        <v>DISTRIBUIDOR</v>
      </c>
      <c r="S545" t="s">
        <v>3097</v>
      </c>
      <c r="T545" t="s">
        <v>3098</v>
      </c>
      <c r="U545" t="s">
        <v>1587</v>
      </c>
    </row>
    <row r="546" spans="1:21" ht="15" customHeight="1">
      <c r="A546" s="50" t="s">
        <v>1777</v>
      </c>
      <c r="B546" s="19" t="s">
        <v>1778</v>
      </c>
      <c r="C546" s="16">
        <v>51</v>
      </c>
      <c r="D546" s="16">
        <v>51</v>
      </c>
      <c r="E546" t="str">
        <f>VLOOKUP($D546,'ESTRUCTURA P&amp;B - LP'!$A$1:$F$31,5,0)</f>
        <v>DIANA DELGADO 51</v>
      </c>
      <c r="F546" t="str">
        <f>VLOOKUP($D546,'ESTRUCTURA P&amp;B - LP'!$A$1:$F$31,6,0)</f>
        <v>DIANA DELGADO</v>
      </c>
      <c r="G546" t="s">
        <v>281</v>
      </c>
      <c r="H546" t="str">
        <f>VLOOKUP(Tabla3[[#This Row],[NUEVA RUTA]],Tabla1[#All],2,0)</f>
        <v>ORIENTE NORTE</v>
      </c>
      <c r="I546" t="str">
        <f>VLOOKUP($A546,Clientes!$A$1:$C$1999,3,0)</f>
        <v>INVERS ORIENTE</v>
      </c>
      <c r="J546" s="16">
        <f>+D546</f>
        <v>51</v>
      </c>
      <c r="K546" s="16" t="str">
        <f>VLOOKUP($J546,'ESTRUCTURA P&amp;B - LP'!$A$1:$F$40,5,0)</f>
        <v>DIANA DELGADO 51</v>
      </c>
      <c r="L546" s="16" t="str">
        <f>IFERROR(VLOOKUP($J546,'[2]POTENCIAL X ZONA'!$B$4:$G$21,6,0),0)</f>
        <v>P</v>
      </c>
      <c r="M546" s="16" t="str">
        <f>IFERROR(VLOOKUP($A546,'Convenio Clientes'!$D:$F,3,0),"SN CNV")</f>
        <v>21</v>
      </c>
      <c r="N546" s="60" t="s">
        <v>2405</v>
      </c>
      <c r="O546" s="16">
        <v>21</v>
      </c>
      <c r="P546" t="s">
        <v>163</v>
      </c>
      <c r="Q546" t="s">
        <v>2228</v>
      </c>
      <c r="R546" t="str">
        <f>VLOOKUP($N546,Tabla2[#All],3,0)</f>
        <v>CADENAS - PERFUMERIAS</v>
      </c>
      <c r="S546" t="s">
        <v>3099</v>
      </c>
      <c r="T546" t="s">
        <v>3100</v>
      </c>
      <c r="U546" t="s">
        <v>6707</v>
      </c>
    </row>
    <row r="547" spans="1:21" ht="15" customHeight="1">
      <c r="A547" s="50" t="s">
        <v>1827</v>
      </c>
      <c r="B547" s="19" t="s">
        <v>1828</v>
      </c>
      <c r="C547" s="16">
        <v>51</v>
      </c>
      <c r="D547" s="84">
        <v>51</v>
      </c>
      <c r="E547" t="str">
        <f>VLOOKUP($D547,'ESTRUCTURA P&amp;B - LP'!$A$1:$F$31,5,0)</f>
        <v>DIANA DELGADO 51</v>
      </c>
      <c r="F547" t="str">
        <f>VLOOKUP($D547,'ESTRUCTURA P&amp;B - LP'!$A$1:$F$31,6,0)</f>
        <v>DIANA DELGADO</v>
      </c>
      <c r="G547" t="s">
        <v>281</v>
      </c>
      <c r="H547" t="str">
        <f>VLOOKUP(Tabla3[[#This Row],[NUEVA RUTA]],Tabla1[#All],2,0)</f>
        <v>ORIENTE NORTE</v>
      </c>
      <c r="I547" t="str">
        <f>VLOOKUP($A547,Clientes!$A$1:$C$1999,3,0)</f>
        <v>INVERS ORIENTE</v>
      </c>
      <c r="J547" s="16">
        <v>51</v>
      </c>
      <c r="K547" s="16" t="str">
        <f>VLOOKUP($J547,'ESTRUCTURA P&amp;B - LP'!$A$1:$F$40,5,0)</f>
        <v>DIANA DELGADO 51</v>
      </c>
      <c r="L547" s="16" t="str">
        <f>IFERROR(VLOOKUP($J547,'[2]POTENCIAL X ZONA'!$B$4:$G$21,6,0),0)</f>
        <v>P</v>
      </c>
      <c r="M547" s="16" t="str">
        <f>IFERROR(VLOOKUP($A547,'Convenio Clientes'!$D:$F,3,0),"SN CNV")</f>
        <v>21</v>
      </c>
      <c r="N547" s="60" t="s">
        <v>2227</v>
      </c>
      <c r="O547" s="16">
        <v>21</v>
      </c>
      <c r="P547" t="s">
        <v>163</v>
      </c>
      <c r="Q547" t="s">
        <v>2228</v>
      </c>
      <c r="R547" t="str">
        <f>VLOOKUP($N547,Tabla2[#All],3,0)</f>
        <v>DISTRIBUIDOR</v>
      </c>
      <c r="S547" t="s">
        <v>3490</v>
      </c>
      <c r="T547" t="s">
        <v>3491</v>
      </c>
      <c r="U547" t="s">
        <v>6707</v>
      </c>
    </row>
    <row r="548" spans="1:21" ht="15" customHeight="1">
      <c r="A548" s="50" t="s">
        <v>905</v>
      </c>
      <c r="B548" s="19" t="s">
        <v>906</v>
      </c>
      <c r="C548" s="16">
        <v>51</v>
      </c>
      <c r="D548" s="84">
        <v>51</v>
      </c>
      <c r="E548" t="str">
        <f>VLOOKUP($D548,'ESTRUCTURA P&amp;B - LP'!$A$1:$F$31,5,0)</f>
        <v>DIANA DELGADO 51</v>
      </c>
      <c r="F548" t="str">
        <f>VLOOKUP($D548,'ESTRUCTURA P&amp;B - LP'!$A$1:$F$31,6,0)</f>
        <v>DIANA DELGADO</v>
      </c>
      <c r="G548" t="s">
        <v>281</v>
      </c>
      <c r="H548" t="str">
        <f>VLOOKUP(Tabla3[[#This Row],[NUEVA RUTA]],Tabla1[#All],2,0)</f>
        <v>ORIENTE NORTE</v>
      </c>
      <c r="I548" t="str">
        <f>VLOOKUP($A548,Clientes!$A$1:$C$1999,3,0)</f>
        <v>INV BARCELONA O</v>
      </c>
      <c r="J548" s="16">
        <v>51</v>
      </c>
      <c r="K548" s="16" t="str">
        <f>VLOOKUP($J548,'ESTRUCTURA P&amp;B - LP'!$A$1:$F$40,5,0)</f>
        <v>DIANA DELGADO 51</v>
      </c>
      <c r="L548" s="16" t="str">
        <f>IFERROR(VLOOKUP($J548,'[2]POTENCIAL X ZONA'!$B$4:$G$21,6,0),0)</f>
        <v>P</v>
      </c>
      <c r="M548" s="60" t="str">
        <f>IFERROR(VLOOKUP($A548,'Convenio Clientes'!$D:$F,3,0),"SN CNV")</f>
        <v>21</v>
      </c>
      <c r="N548" s="60" t="s">
        <v>2227</v>
      </c>
      <c r="O548" s="16">
        <v>10</v>
      </c>
      <c r="P548" t="s">
        <v>163</v>
      </c>
      <c r="Q548" t="s">
        <v>2228</v>
      </c>
      <c r="R548" t="str">
        <f>VLOOKUP($N548,Tabla2[#All],3,0)</f>
        <v>DISTRIBUIDOR</v>
      </c>
      <c r="S548" t="s">
        <v>3101</v>
      </c>
      <c r="T548" t="s">
        <v>3102</v>
      </c>
      <c r="U548" t="s">
        <v>6721</v>
      </c>
    </row>
    <row r="549" spans="1:21" ht="15" customHeight="1">
      <c r="A549" s="50" t="s">
        <v>1966</v>
      </c>
      <c r="B549" s="19" t="s">
        <v>1967</v>
      </c>
      <c r="C549" s="16">
        <v>99</v>
      </c>
      <c r="D549" s="84">
        <v>99</v>
      </c>
      <c r="E549" t="str">
        <f>VLOOKUP($D549,'ESTRUCTURA P&amp;B - LP'!$A$1:$F$31,5,0)</f>
        <v>E-COMMERCE</v>
      </c>
      <c r="F549" t="str">
        <f>VLOOKUP($D549,'ESTRUCTURA P&amp;B - LP'!$A$1:$F$31,6,0)</f>
        <v>E-COMMERCE</v>
      </c>
      <c r="G549" t="s">
        <v>47</v>
      </c>
      <c r="H549" t="str">
        <f>VLOOKUP(Tabla3[[#This Row],[NUEVA RUTA]],Tabla1[#All],2,0)</f>
        <v>E-COMMERCE</v>
      </c>
      <c r="I549" t="str">
        <f>VLOOKUP($A549,Clientes!$A$1:$C$1999,3,0)</f>
        <v>INV BERTMAR8986</v>
      </c>
      <c r="J549" s="16">
        <v>99</v>
      </c>
      <c r="K549" s="16" t="str">
        <f>VLOOKUP($J549,'ESTRUCTURA P&amp;B - LP'!$A$1:$F$40,5,0)</f>
        <v>E-COMMERCE</v>
      </c>
      <c r="L549" s="16">
        <f>IFERROR(VLOOKUP($J549,'[2]POTENCIAL X ZONA'!$B$4:$G$21,6,0),0)</f>
        <v>0</v>
      </c>
      <c r="M549" s="16" t="str">
        <f>IFERROR(VLOOKUP($A549,'Convenio Clientes'!$D:$F,3,0),"SN CNV")</f>
        <v>50</v>
      </c>
      <c r="N549" s="60" t="s">
        <v>2469</v>
      </c>
      <c r="O549" s="16">
        <v>0</v>
      </c>
      <c r="P549" t="s">
        <v>2235</v>
      </c>
      <c r="Q549" t="s">
        <v>2236</v>
      </c>
      <c r="R549" t="str">
        <f>VLOOKUP($N549,Tabla2[#All],3,0)</f>
        <v>ATENCION AL CLIENTE</v>
      </c>
      <c r="S549" t="s">
        <v>3589</v>
      </c>
      <c r="T549" t="s">
        <v>3590</v>
      </c>
      <c r="U549" t="s">
        <v>255</v>
      </c>
    </row>
    <row r="550" spans="1:21" ht="15" customHeight="1">
      <c r="A550" s="50" t="s">
        <v>1520</v>
      </c>
      <c r="B550" s="19" t="s">
        <v>1521</v>
      </c>
      <c r="C550" s="16">
        <v>50</v>
      </c>
      <c r="D550" s="84">
        <v>50</v>
      </c>
      <c r="E550" t="str">
        <f>VLOOKUP($D550,'ESTRUCTURA P&amp;B - LP'!$A$1:$F$31,5,0)</f>
        <v>BETSY CASTRO</v>
      </c>
      <c r="F550" t="str">
        <f>VLOOKUP($D550,'ESTRUCTURA P&amp;B - LP'!$A$1:$F$31,6,0)</f>
        <v>MILAGROS FERNANDEZ</v>
      </c>
      <c r="G550" t="s">
        <v>55</v>
      </c>
      <c r="H550" t="str">
        <f>VLOOKUP(Tabla3[[#This Row],[NUEVA RUTA]],Tabla1[#All],2,0)</f>
        <v>CAPITAL</v>
      </c>
      <c r="I550" t="str">
        <f>VLOOKUP($A550,Clientes!$A$1:$C$1999,3,0)</f>
        <v>INV BULL KING</v>
      </c>
      <c r="J550" s="16">
        <v>50</v>
      </c>
      <c r="K550" s="16" t="str">
        <f>VLOOKUP($J550,'ESTRUCTURA P&amp;B - LP'!$A$1:$F$40,5,0)</f>
        <v>BETSY CASTRO</v>
      </c>
      <c r="L550" s="16" t="str">
        <f>IFERROR(VLOOKUP($J550,'[2]POTENCIAL X ZONA'!$B$4:$G$21,6,0),0)</f>
        <v>B</v>
      </c>
      <c r="M550" s="16" t="str">
        <f>IFERROR(VLOOKUP($A550,'Convenio Clientes'!$D:$F,3,0),"SN CNV")</f>
        <v>01</v>
      </c>
      <c r="N550" s="16" t="s">
        <v>2275</v>
      </c>
      <c r="O550" s="16">
        <v>7</v>
      </c>
      <c r="P550" t="s">
        <v>163</v>
      </c>
      <c r="Q550" t="s">
        <v>2228</v>
      </c>
      <c r="R550" t="str">
        <f>VLOOKUP($N550,Tabla2[#All],3,0)</f>
        <v>MAYORISTAS</v>
      </c>
      <c r="S550" t="s">
        <v>3103</v>
      </c>
      <c r="T550" t="s">
        <v>3104</v>
      </c>
      <c r="U550" t="s">
        <v>1587</v>
      </c>
    </row>
    <row r="551" spans="1:21" ht="15" customHeight="1">
      <c r="A551" s="50" t="s">
        <v>1718</v>
      </c>
      <c r="B551" s="19" t="s">
        <v>3105</v>
      </c>
      <c r="C551" s="16">
        <v>50</v>
      </c>
      <c r="D551" s="84">
        <v>50</v>
      </c>
      <c r="E551" t="str">
        <f>VLOOKUP($D551,'ESTRUCTURA P&amp;B - LP'!$A$1:$F$31,5,0)</f>
        <v>BETSY CASTRO</v>
      </c>
      <c r="F551" t="str">
        <f>VLOOKUP($D551,'ESTRUCTURA P&amp;B - LP'!$A$1:$F$31,6,0)</f>
        <v>MILAGROS FERNANDEZ</v>
      </c>
      <c r="G551" t="s">
        <v>47</v>
      </c>
      <c r="H551" t="str">
        <f>VLOOKUP(Tabla3[[#This Row],[NUEVA RUTA]],Tabla1[#All],2,0)</f>
        <v>CAPITAL</v>
      </c>
      <c r="I551" t="str">
        <f>VLOOKUP($A551,Clientes!$A$1:$C$1999,3,0)</f>
        <v>INVERSIONES CGA</v>
      </c>
      <c r="J551" s="16">
        <f>+D551</f>
        <v>50</v>
      </c>
      <c r="K551" s="16" t="str">
        <f>VLOOKUP($J551,'ESTRUCTURA P&amp;B - LP'!$A$1:$F$40,5,0)</f>
        <v>BETSY CASTRO</v>
      </c>
      <c r="L551" s="16" t="str">
        <f>IFERROR(VLOOKUP($J551,'[2]POTENCIAL X ZONA'!$B$4:$G$21,6,0),0)</f>
        <v>B</v>
      </c>
      <c r="M551" s="16" t="str">
        <f>IFERROR(VLOOKUP($A551,'Convenio Clientes'!$D:$F,3,0),"SN CNV")</f>
        <v>20</v>
      </c>
      <c r="N551" s="60" t="s">
        <v>2227</v>
      </c>
      <c r="O551" s="16">
        <v>21</v>
      </c>
      <c r="P551" t="s">
        <v>163</v>
      </c>
      <c r="Q551" t="s">
        <v>2228</v>
      </c>
      <c r="R551" t="str">
        <f>VLOOKUP($N551,Tabla2[#All],3,0)</f>
        <v>DISTRIBUIDOR</v>
      </c>
      <c r="S551" t="s">
        <v>3106</v>
      </c>
      <c r="T551" t="s">
        <v>3107</v>
      </c>
      <c r="U551" t="s">
        <v>1587</v>
      </c>
    </row>
    <row r="552" spans="1:21" ht="15" customHeight="1">
      <c r="A552" s="50" t="s">
        <v>1553</v>
      </c>
      <c r="B552" s="19" t="s">
        <v>3108</v>
      </c>
      <c r="C552" s="16">
        <v>52</v>
      </c>
      <c r="D552" s="84">
        <v>52</v>
      </c>
      <c r="E552" t="str">
        <f>VLOOKUP($D552,'ESTRUCTURA P&amp;B - LP'!$A$1:$F$31,5,0)</f>
        <v>DIANA DELGADO 52</v>
      </c>
      <c r="F552" t="str">
        <f>VLOOKUP($D552,'ESTRUCTURA P&amp;B - LP'!$A$1:$F$31,6,0)</f>
        <v>DIANA DELGADO</v>
      </c>
      <c r="G552" s="132" t="s">
        <v>1479</v>
      </c>
      <c r="H552" t="str">
        <f>VLOOKUP(Tabla3[[#This Row],[NUEVA RUTA]],Tabla1[#All],2,0)</f>
        <v>ORIENTE SUR</v>
      </c>
      <c r="I552" t="str">
        <f>VLOOKUP($A552,Clientes!$A$1:$C$1999,3,0)</f>
        <v>INV CALCAÑO MOT</v>
      </c>
      <c r="J552" s="16">
        <v>52</v>
      </c>
      <c r="K552" s="16" t="str">
        <f>VLOOKUP($J552,'ESTRUCTURA P&amp;B - LP'!$A$1:$F$40,5,0)</f>
        <v>DIANA DELGADO 52</v>
      </c>
      <c r="L552" s="16" t="str">
        <f>IFERROR(VLOOKUP($J552,'[2]POTENCIAL X ZONA'!$B$4:$G$21,6,0),0)</f>
        <v>S</v>
      </c>
      <c r="M552" s="60" t="str">
        <f>IFERROR(VLOOKUP($A552,'Convenio Clientes'!$D:$F,3,0),"SN CNV")</f>
        <v>21</v>
      </c>
      <c r="N552" s="16" t="s">
        <v>2227</v>
      </c>
      <c r="O552" s="16">
        <v>10</v>
      </c>
      <c r="P552" s="259" t="s">
        <v>2239</v>
      </c>
      <c r="Q552" t="s">
        <v>2240</v>
      </c>
      <c r="R552" t="str">
        <f>VLOOKUP($N552,Tabla2[#All],3,0)</f>
        <v>DISTRIBUIDOR</v>
      </c>
      <c r="S552" t="s">
        <v>3109</v>
      </c>
      <c r="T552" t="s">
        <v>3110</v>
      </c>
      <c r="U552" t="s">
        <v>537</v>
      </c>
    </row>
    <row r="553" spans="1:21" ht="15" customHeight="1">
      <c r="A553" s="50" t="s">
        <v>1889</v>
      </c>
      <c r="B553" s="19" t="s">
        <v>1890</v>
      </c>
      <c r="C553" s="16">
        <v>50</v>
      </c>
      <c r="D553" s="84">
        <v>50</v>
      </c>
      <c r="E553" t="str">
        <f>VLOOKUP($D553,'ESTRUCTURA P&amp;B - LP'!$A$1:$F$31,5,0)</f>
        <v>BETSY CASTRO</v>
      </c>
      <c r="F553" t="str">
        <f>VLOOKUP($D553,'ESTRUCTURA P&amp;B - LP'!$A$1:$F$31,6,0)</f>
        <v>MILAGROS FERNANDEZ</v>
      </c>
      <c r="G553" t="s">
        <v>47</v>
      </c>
      <c r="H553" t="str">
        <f>VLOOKUP(Tabla3[[#This Row],[NUEVA RUTA]],Tabla1[#All],2,0)</f>
        <v>CAPITAL</v>
      </c>
      <c r="I553" t="str">
        <f>VLOOKUP($A553,Clientes!$A$1:$C$1999,3,0)</f>
        <v>INVERSIONES CGA</v>
      </c>
      <c r="J553" s="16">
        <v>50</v>
      </c>
      <c r="K553" s="16" t="str">
        <f>VLOOKUP($J553,'ESTRUCTURA P&amp;B - LP'!$A$1:$F$40,5,0)</f>
        <v>BETSY CASTRO</v>
      </c>
      <c r="L553" s="16" t="str">
        <f>IFERROR(VLOOKUP($J553,'[2]POTENCIAL X ZONA'!$B$4:$G$21,6,0),0)</f>
        <v>B</v>
      </c>
      <c r="M553" s="16" t="str">
        <f>IFERROR(VLOOKUP($A553,'Convenio Clientes'!$D:$F,3,0),"SN CNV")</f>
        <v>26</v>
      </c>
      <c r="N553" s="60" t="s">
        <v>2327</v>
      </c>
      <c r="O553" s="16">
        <v>21</v>
      </c>
      <c r="P553" s="106" t="s">
        <v>163</v>
      </c>
      <c r="Q553" s="106" t="s">
        <v>2228</v>
      </c>
      <c r="R553" t="str">
        <f>VLOOKUP($N553,Tabla2[#All],3,0)</f>
        <v>DROGUERIAS</v>
      </c>
      <c r="S553" t="s">
        <v>3533</v>
      </c>
      <c r="T553" t="s">
        <v>3534</v>
      </c>
      <c r="U553" t="s">
        <v>1587</v>
      </c>
    </row>
    <row r="554" spans="1:21" ht="15" customHeight="1">
      <c r="A554" s="50" t="s">
        <v>1464</v>
      </c>
      <c r="B554" s="19" t="s">
        <v>1465</v>
      </c>
      <c r="C554" s="16">
        <v>12</v>
      </c>
      <c r="D554" s="84">
        <v>12</v>
      </c>
      <c r="E554" t="str">
        <f>VLOOKUP($D554,'ESTRUCTURA P&amp;B - LP'!$A$1:$F$31,5,0)</f>
        <v>JUAN LEÓN 12</v>
      </c>
      <c r="F554" t="str">
        <f>VLOOKUP($D554,'ESTRUCTURA P&amp;B - LP'!$A$1:$F$31,6,0)</f>
        <v>DUBRASKA PÉREZ</v>
      </c>
      <c r="G554" t="s">
        <v>13</v>
      </c>
      <c r="H554" t="str">
        <f>VLOOKUP(Tabla3[[#This Row],[NUEVA RUTA]],Tabla1[#All],2,0)</f>
        <v>CENTRO-OCCIDENTE</v>
      </c>
      <c r="I554" t="str">
        <f>VLOOKUP($A554,Clientes!$A$1:$C$1999,3,0)</f>
        <v>INV CONFIEXPRES</v>
      </c>
      <c r="J554" s="16">
        <v>12</v>
      </c>
      <c r="K554" s="16" t="str">
        <f>VLOOKUP($J554,'ESTRUCTURA P&amp;B - LP'!$A$1:$F$40,5,0)</f>
        <v>JUAN LEÓN 12</v>
      </c>
      <c r="L554" s="16" t="str">
        <f>IFERROR(VLOOKUP($J554,'[2]POTENCIAL X ZONA'!$B$4:$G$21,6,0),0)</f>
        <v>P</v>
      </c>
      <c r="M554" s="16" t="str">
        <f>IFERROR(VLOOKUP($A554,'Convenio Clientes'!$D:$F,3,0),"SN CNV")</f>
        <v>01</v>
      </c>
      <c r="N554" s="16" t="s">
        <v>2227</v>
      </c>
      <c r="O554" s="16">
        <v>0</v>
      </c>
      <c r="P554" t="s">
        <v>163</v>
      </c>
      <c r="Q554" t="s">
        <v>2228</v>
      </c>
      <c r="R554" t="str">
        <f>VLOOKUP($N554,Tabla2[#All],3,0)</f>
        <v>DISTRIBUIDOR</v>
      </c>
      <c r="S554" t="s">
        <v>3111</v>
      </c>
      <c r="T554" t="s">
        <v>3112</v>
      </c>
      <c r="U554" t="s">
        <v>1652</v>
      </c>
    </row>
    <row r="555" spans="1:21" ht="15" customHeight="1">
      <c r="A555" s="50" t="s">
        <v>907</v>
      </c>
      <c r="B555" s="19" t="s">
        <v>908</v>
      </c>
      <c r="C555" s="16">
        <v>98</v>
      </c>
      <c r="D555" s="84">
        <v>98</v>
      </c>
      <c r="E555" t="str">
        <f>VLOOKUP($D555,'ESTRUCTURA P&amp;B - LP'!$A$1:$F$31,5,0)</f>
        <v>INACTIVO</v>
      </c>
      <c r="F555" t="str">
        <f>VLOOKUP($D555,'ESTRUCTURA P&amp;B - LP'!$A$1:$F$31,6,0)</f>
        <v>INACTIVO</v>
      </c>
      <c r="G555" t="s">
        <v>27</v>
      </c>
      <c r="H555" t="str">
        <f>VLOOKUP(Tabla3[[#This Row],[NUEVA RUTA]],Tabla1[#All],2,0)</f>
        <v>INACTIVO</v>
      </c>
      <c r="I555" t="str">
        <f>VLOOKUP($A555,Clientes!$A$1:$C$1999,3,0)</f>
        <v>CONTINENTAL 88</v>
      </c>
      <c r="J555" s="16">
        <v>0</v>
      </c>
      <c r="K555" s="16" t="str">
        <f>VLOOKUP($J555,'ESTRUCTURA P&amp;B - LP'!$A$1:$F$40,5,0)</f>
        <v>INACTIVO</v>
      </c>
      <c r="L555" s="16">
        <f>IFERROR(VLOOKUP($J555,'[2]POTENCIAL X ZONA'!$B$4:$G$21,6,0),0)</f>
        <v>0</v>
      </c>
      <c r="M555" s="16" t="str">
        <f>IFERROR(VLOOKUP($A555,'Convenio Clientes'!$D:$F,3,0),"SN CNV")</f>
        <v>01</v>
      </c>
      <c r="N555" s="16" t="s">
        <v>2227</v>
      </c>
      <c r="O555" s="16">
        <v>0</v>
      </c>
      <c r="P555" t="s">
        <v>163</v>
      </c>
      <c r="Q555" t="s">
        <v>2228</v>
      </c>
      <c r="R555" t="str">
        <f>VLOOKUP($N555,Tabla2[#All],3,0)</f>
        <v>DISTRIBUIDOR</v>
      </c>
      <c r="S555" t="s">
        <v>3113</v>
      </c>
      <c r="T555" t="s">
        <v>3114</v>
      </c>
      <c r="U555" t="s">
        <v>6702</v>
      </c>
    </row>
    <row r="556" spans="1:21" ht="15" customHeight="1">
      <c r="A556" s="50" t="s">
        <v>1864</v>
      </c>
      <c r="B556" s="19" t="s">
        <v>1865</v>
      </c>
      <c r="C556" s="16">
        <v>20</v>
      </c>
      <c r="D556" s="84">
        <v>20</v>
      </c>
      <c r="E556" t="str">
        <f>VLOOKUP($D556,'ESTRUCTURA P&amp;B - LP'!$A$1:$F$31,5,0)</f>
        <v>JUAN LEÓN 20</v>
      </c>
      <c r="F556" t="str">
        <f>VLOOKUP($D556,'ESTRUCTURA P&amp;B - LP'!$A$1:$F$31,6,0)</f>
        <v>DUBRASKA PÉREZ</v>
      </c>
      <c r="G556" t="s">
        <v>102</v>
      </c>
      <c r="H556" t="str">
        <f>VLOOKUP(Tabla3[[#This Row],[NUEVA RUTA]],Tabla1[#All],2,0)</f>
        <v>CENTRO-OCCIDENTE</v>
      </c>
      <c r="I556" t="str">
        <f>VLOOKUP($A556,Clientes!$A$1:$C$1999,3,0)</f>
        <v>INV DALEMAR</v>
      </c>
      <c r="J556" s="16">
        <v>20</v>
      </c>
      <c r="K556" s="16" t="str">
        <f>VLOOKUP($J556,'ESTRUCTURA P&amp;B - LP'!$A$1:$F$40,5,0)</f>
        <v>JUAN LEÓN 20</v>
      </c>
      <c r="L556" s="16" t="str">
        <f>IFERROR(VLOOKUP($J556,'[2]POTENCIAL X ZONA'!$B$4:$G$21,6,0),0)</f>
        <v>P</v>
      </c>
      <c r="M556" s="60" t="str">
        <f>IFERROR(VLOOKUP($A556,'Convenio Clientes'!$D:$F,3,0),"SN CNV")</f>
        <v>20</v>
      </c>
      <c r="N556" s="60" t="s">
        <v>2227</v>
      </c>
      <c r="O556" s="16">
        <v>30</v>
      </c>
      <c r="P556" s="259" t="s">
        <v>2239</v>
      </c>
      <c r="Q556" t="s">
        <v>2240</v>
      </c>
      <c r="R556" t="str">
        <f>VLOOKUP($N556,Tabla2[#All],3,0)</f>
        <v>DISTRIBUIDOR</v>
      </c>
      <c r="S556" t="s">
        <v>3519</v>
      </c>
      <c r="T556" t="s">
        <v>3520</v>
      </c>
      <c r="U556" t="s">
        <v>51</v>
      </c>
    </row>
    <row r="557" spans="1:21" ht="15" customHeight="1">
      <c r="A557" s="50" t="s">
        <v>909</v>
      </c>
      <c r="B557" s="19" t="s">
        <v>910</v>
      </c>
      <c r="C557" s="16">
        <v>23</v>
      </c>
      <c r="D557" s="84">
        <v>23</v>
      </c>
      <c r="E557" t="str">
        <f>VLOOKUP($D557,'ESTRUCTURA P&amp;B - LP'!$A$1:$F$31,5,0)</f>
        <v>MARTHA VILORIA</v>
      </c>
      <c r="F557" t="str">
        <f>VLOOKUP($D557,'ESTRUCTURA P&amp;B - LP'!$A$1:$F$31,6,0)</f>
        <v>DUBRASKA PÉREZ</v>
      </c>
      <c r="G557" t="s">
        <v>215</v>
      </c>
      <c r="H557" t="str">
        <f>VLOOKUP(Tabla3[[#This Row],[NUEVA RUTA]],Tabla1[#All],2,0)</f>
        <v>CENTRO-OCCIDENTE</v>
      </c>
      <c r="I557" t="str">
        <f>VLOOKUP($A557,Clientes!$A$1:$C$1999,3,0)</f>
        <v>INV DALINCA</v>
      </c>
      <c r="J557" s="16">
        <v>23</v>
      </c>
      <c r="K557" s="16" t="str">
        <f>VLOOKUP($J557,'ESTRUCTURA P&amp;B - LP'!$A$1:$F$40,5,0)</f>
        <v>MARTHA VILORIA</v>
      </c>
      <c r="L557" s="16" t="str">
        <f>IFERROR(VLOOKUP($J557,'[2]POTENCIAL X ZONA'!$B$4:$G$21,6,0),0)</f>
        <v>S</v>
      </c>
      <c r="M557" s="60" t="str">
        <f>IFERROR(VLOOKUP($A557,'Convenio Clientes'!$D:$F,3,0),"SN CNV")</f>
        <v>26</v>
      </c>
      <c r="N557" s="16" t="s">
        <v>2227</v>
      </c>
      <c r="O557" s="16">
        <v>15</v>
      </c>
      <c r="P557" s="216" t="s">
        <v>163</v>
      </c>
      <c r="Q557" s="216" t="s">
        <v>2228</v>
      </c>
      <c r="R557" s="217" t="str">
        <f>VLOOKUP($N557,Tabla2[#All],3,0)</f>
        <v>DISTRIBUIDOR</v>
      </c>
      <c r="S557" t="s">
        <v>3115</v>
      </c>
      <c r="T557" t="s">
        <v>3116</v>
      </c>
      <c r="U557" t="s">
        <v>210</v>
      </c>
    </row>
    <row r="558" spans="1:21" ht="15" customHeight="1">
      <c r="A558" s="50" t="s">
        <v>1637</v>
      </c>
      <c r="B558" s="19" t="s">
        <v>1638</v>
      </c>
      <c r="C558" s="16">
        <v>11</v>
      </c>
      <c r="D558" s="84">
        <v>11</v>
      </c>
      <c r="E558" t="str">
        <f>VLOOKUP($D558,'ESTRUCTURA P&amp;B - LP'!$A$1:$F$31,5,0)</f>
        <v>DUBRASKA PÉREZ 11</v>
      </c>
      <c r="F558" t="str">
        <f>VLOOKUP($D558,'ESTRUCTURA P&amp;B - LP'!$A$1:$F$31,6,0)</f>
        <v>DUBRASKA PÉREZ</v>
      </c>
      <c r="G558" t="s">
        <v>47</v>
      </c>
      <c r="H558" t="str">
        <f>VLOOKUP(Tabla3[[#This Row],[NUEVA RUTA]],Tabla1[#All],2,0)</f>
        <v>CAPITAL</v>
      </c>
      <c r="I558" t="str">
        <f>VLOOKUP($A558,Clientes!$A$1:$C$1999,3,0)</f>
        <v>INV DK 080322</v>
      </c>
      <c r="J558" s="16">
        <v>11</v>
      </c>
      <c r="K558" s="16" t="str">
        <f>VLOOKUP($J558,'ESTRUCTURA P&amp;B - LP'!$A$1:$F$40,5,0)</f>
        <v>DUBRASKA PÉREZ 11</v>
      </c>
      <c r="L558" s="16" t="str">
        <f>IFERROR(VLOOKUP($J558,'[2]POTENCIAL X ZONA'!$B$4:$G$21,6,0),0)</f>
        <v>B</v>
      </c>
      <c r="M558" s="16" t="str">
        <f>IFERROR(VLOOKUP($A558,'Convenio Clientes'!$D:$F,3,0),"SN CNV")</f>
        <v>21</v>
      </c>
      <c r="N558" s="16" t="s">
        <v>2350</v>
      </c>
      <c r="O558" s="16">
        <v>30</v>
      </c>
      <c r="P558" t="s">
        <v>163</v>
      </c>
      <c r="Q558" t="s">
        <v>2228</v>
      </c>
      <c r="R558" t="str">
        <f>VLOOKUP($N558,Tabla2[#All],3,0)</f>
        <v>PERFUMERIAS INDEPENDIENTES</v>
      </c>
      <c r="S558" t="s">
        <v>3117</v>
      </c>
      <c r="T558" t="s">
        <v>3118</v>
      </c>
      <c r="U558" t="s">
        <v>6703</v>
      </c>
    </row>
    <row r="559" spans="1:21" ht="15" customHeight="1">
      <c r="A559" s="50" t="s">
        <v>913</v>
      </c>
      <c r="B559" s="19" t="s">
        <v>914</v>
      </c>
      <c r="C559" s="16">
        <v>62</v>
      </c>
      <c r="D559" s="84">
        <v>62</v>
      </c>
      <c r="E559" t="str">
        <f>VLOOKUP($D559,'ESTRUCTURA P&amp;B - LP'!$A$1:$F$31,5,0)</f>
        <v>ANDREINA RANGEL 62</v>
      </c>
      <c r="F559" t="str">
        <f>VLOOKUP($D559,'ESTRUCTURA P&amp;B - LP'!$A$1:$F$31,6,0)</f>
        <v>ANDREINA RANGEL</v>
      </c>
      <c r="G559" t="s">
        <v>31</v>
      </c>
      <c r="H559" t="str">
        <f>VLOOKUP(Tabla3[[#This Row],[NUEVA RUTA]],Tabla1[#All],2,0)</f>
        <v>OCCIDENTE</v>
      </c>
      <c r="I559" t="str">
        <f>VLOOKUP($A559,Clientes!$A$1:$C$1999,3,0)</f>
        <v>INV EL RENUEVO</v>
      </c>
      <c r="J559" s="16">
        <f>+D559</f>
        <v>62</v>
      </c>
      <c r="K559" s="16" t="str">
        <f>VLOOKUP($J559,'ESTRUCTURA P&amp;B - LP'!$A$1:$F$40,5,0)</f>
        <v>ANDREINA RANGEL 62</v>
      </c>
      <c r="L559" s="16" t="str">
        <f>IFERROR(VLOOKUP($J559,'[2]POTENCIAL X ZONA'!$B$4:$G$21,6,0),0)</f>
        <v>S</v>
      </c>
      <c r="M559" s="60" t="str">
        <f>IFERROR(VLOOKUP($A559,'Convenio Clientes'!$D:$F,3,0),"SN CNV")</f>
        <v>01</v>
      </c>
      <c r="N559" s="16" t="s">
        <v>2227</v>
      </c>
      <c r="O559" s="16">
        <v>0</v>
      </c>
      <c r="P559" t="s">
        <v>163</v>
      </c>
      <c r="Q559" t="s">
        <v>2228</v>
      </c>
      <c r="R559" t="str">
        <f>VLOOKUP($N559,Tabla2[#All],3,0)</f>
        <v>DISTRIBUIDOR</v>
      </c>
      <c r="S559" t="s">
        <v>3119</v>
      </c>
      <c r="T559" t="s">
        <v>3120</v>
      </c>
      <c r="U559" t="s">
        <v>131</v>
      </c>
    </row>
    <row r="560" spans="1:21" ht="15" customHeight="1">
      <c r="A560" s="50" t="s">
        <v>917</v>
      </c>
      <c r="B560" s="19" t="s">
        <v>918</v>
      </c>
      <c r="C560" s="16">
        <v>98</v>
      </c>
      <c r="D560" s="84">
        <v>98</v>
      </c>
      <c r="E560" t="str">
        <f>VLOOKUP($D560,'ESTRUCTURA P&amp;B - LP'!$A$1:$F$31,5,0)</f>
        <v>INACTIVO</v>
      </c>
      <c r="F560" t="str">
        <f>VLOOKUP($D560,'ESTRUCTURA P&amp;B - LP'!$A$1:$F$31,6,0)</f>
        <v>INACTIVO</v>
      </c>
      <c r="G560" t="s">
        <v>47</v>
      </c>
      <c r="H560" t="str">
        <f>VLOOKUP(Tabla3[[#This Row],[NUEVA RUTA]],Tabla1[#All],2,0)</f>
        <v>INACTIVO</v>
      </c>
      <c r="I560" t="str">
        <f>VLOOKUP($A560,Clientes!$A$1:$C$1999,3,0)</f>
        <v>FARMASTAR</v>
      </c>
      <c r="J560" s="16">
        <v>0</v>
      </c>
      <c r="K560" s="16" t="str">
        <f>VLOOKUP($J560,'ESTRUCTURA P&amp;B - LP'!$A$1:$F$40,5,0)</f>
        <v>INACTIVO</v>
      </c>
      <c r="L560" s="16">
        <f>IFERROR(VLOOKUP($J560,'[2]POTENCIAL X ZONA'!$B$4:$G$21,6,0),0)</f>
        <v>0</v>
      </c>
      <c r="M560" s="16" t="str">
        <f>IFERROR(VLOOKUP($A560,'Convenio Clientes'!$D:$F,3,0),"SN CNV")</f>
        <v>01</v>
      </c>
      <c r="N560" s="16" t="s">
        <v>2253</v>
      </c>
      <c r="O560" s="16">
        <v>0</v>
      </c>
      <c r="P560" t="s">
        <v>163</v>
      </c>
      <c r="Q560" t="s">
        <v>2228</v>
      </c>
      <c r="R560" t="str">
        <f>VLOOKUP($N560,Tabla2[#All],3,0)</f>
        <v>CADENAS - FARMACIAS</v>
      </c>
      <c r="S560" t="s">
        <v>3121</v>
      </c>
      <c r="T560" t="s">
        <v>3122</v>
      </c>
      <c r="U560" t="s">
        <v>1587</v>
      </c>
    </row>
    <row r="561" spans="1:21" ht="15" customHeight="1">
      <c r="A561" s="50" t="s">
        <v>919</v>
      </c>
      <c r="B561" s="19" t="s">
        <v>920</v>
      </c>
      <c r="C561" s="16">
        <v>62</v>
      </c>
      <c r="D561" s="84">
        <v>62</v>
      </c>
      <c r="E561" t="str">
        <f>VLOOKUP($D561,'ESTRUCTURA P&amp;B - LP'!$A$1:$F$31,5,0)</f>
        <v>ANDREINA RANGEL 62</v>
      </c>
      <c r="F561" t="str">
        <f>VLOOKUP($D561,'ESTRUCTURA P&amp;B - LP'!$A$1:$F$31,6,0)</f>
        <v>ANDREINA RANGEL</v>
      </c>
      <c r="G561" t="s">
        <v>31</v>
      </c>
      <c r="H561" t="str">
        <f>VLOOKUP(Tabla3[[#This Row],[NUEVA RUTA]],Tabla1[#All],2,0)</f>
        <v>OCCIDENTE</v>
      </c>
      <c r="I561" t="str">
        <f>VLOOKUP($A561,Clientes!$A$1:$C$1999,3,0)</f>
        <v>INV GASESOSA PE</v>
      </c>
      <c r="J561" s="16">
        <v>0</v>
      </c>
      <c r="K561" s="16" t="str">
        <f>VLOOKUP($J561,'ESTRUCTURA P&amp;B - LP'!$A$1:$F$40,5,0)</f>
        <v>INACTIVO</v>
      </c>
      <c r="L561" s="16">
        <f>IFERROR(VLOOKUP($J561,'[2]POTENCIAL X ZONA'!$B$4:$G$21,6,0),0)</f>
        <v>0</v>
      </c>
      <c r="M561" s="16" t="str">
        <f>IFERROR(VLOOKUP($A561,'Convenio Clientes'!$D:$F,3,0),"SN CNV")</f>
        <v>01</v>
      </c>
      <c r="N561" s="16" t="s">
        <v>2227</v>
      </c>
      <c r="O561" s="16">
        <v>0</v>
      </c>
      <c r="P561" t="s">
        <v>163</v>
      </c>
      <c r="Q561" t="s">
        <v>2228</v>
      </c>
      <c r="R561" t="str">
        <f>VLOOKUP($N561,Tabla2[#All],3,0)</f>
        <v>DISTRIBUIDOR</v>
      </c>
      <c r="S561" t="s">
        <v>3123</v>
      </c>
      <c r="T561" t="s">
        <v>3124</v>
      </c>
      <c r="U561" t="s">
        <v>6704</v>
      </c>
    </row>
    <row r="562" spans="1:21" ht="15" customHeight="1">
      <c r="A562" s="50" t="s">
        <v>1484</v>
      </c>
      <c r="B562" s="19" t="s">
        <v>1485</v>
      </c>
      <c r="C562" s="16">
        <v>50</v>
      </c>
      <c r="D562" s="84">
        <v>50</v>
      </c>
      <c r="E562" t="str">
        <f>VLOOKUP($D562,'ESTRUCTURA P&amp;B - LP'!$A$1:$F$31,5,0)</f>
        <v>BETSY CASTRO</v>
      </c>
      <c r="F562" t="str">
        <f>VLOOKUP($D562,'ESTRUCTURA P&amp;B - LP'!$A$1:$F$31,6,0)</f>
        <v>MILAGROS FERNANDEZ</v>
      </c>
      <c r="G562" t="s">
        <v>55</v>
      </c>
      <c r="H562" t="str">
        <f>VLOOKUP(Tabla3[[#This Row],[NUEVA RUTA]],Tabla1[#All],2,0)</f>
        <v>CAPITAL</v>
      </c>
      <c r="I562" t="str">
        <f>VLOOKUP($A562,Clientes!$A$1:$C$1999,3,0)</f>
        <v>INV GIOV 2518</v>
      </c>
      <c r="J562" s="16">
        <v>50</v>
      </c>
      <c r="K562" s="16" t="str">
        <f>VLOOKUP($J562,'ESTRUCTURA P&amp;B - LP'!$A$1:$F$40,5,0)</f>
        <v>BETSY CASTRO</v>
      </c>
      <c r="L562" s="16" t="str">
        <f>IFERROR(VLOOKUP($J562,'[2]POTENCIAL X ZONA'!$B$4:$G$21,6,0),0)</f>
        <v>B</v>
      </c>
      <c r="M562" s="16" t="str">
        <f>IFERROR(VLOOKUP($A562,'Convenio Clientes'!$D:$F,3,0),"SN CNV")</f>
        <v>20</v>
      </c>
      <c r="N562" s="16" t="s">
        <v>2227</v>
      </c>
      <c r="O562" s="16">
        <v>15</v>
      </c>
      <c r="P562" t="s">
        <v>163</v>
      </c>
      <c r="Q562" t="s">
        <v>2228</v>
      </c>
      <c r="R562" t="str">
        <f>VLOOKUP($N562,Tabla2[#All],3,0)</f>
        <v>DISTRIBUIDOR</v>
      </c>
      <c r="S562" t="s">
        <v>3125</v>
      </c>
      <c r="T562" t="s">
        <v>3126</v>
      </c>
      <c r="U562" t="s">
        <v>1587</v>
      </c>
    </row>
    <row r="563" spans="1:21" ht="15" customHeight="1">
      <c r="A563" s="50" t="s">
        <v>1561</v>
      </c>
      <c r="B563" s="19" t="s">
        <v>1562</v>
      </c>
      <c r="C563" s="16">
        <v>51</v>
      </c>
      <c r="D563" s="84">
        <v>51</v>
      </c>
      <c r="E563" t="str">
        <f>VLOOKUP($D563,'ESTRUCTURA P&amp;B - LP'!$A$1:$F$31,5,0)</f>
        <v>DIANA DELGADO 51</v>
      </c>
      <c r="F563" t="str">
        <f>VLOOKUP($D563,'ESTRUCTURA P&amp;B - LP'!$A$1:$F$31,6,0)</f>
        <v>DIANA DELGADO</v>
      </c>
      <c r="G563" t="s">
        <v>281</v>
      </c>
      <c r="H563" t="str">
        <f>VLOOKUP(Tabla3[[#This Row],[NUEVA RUTA]],Tabla1[#All],2,0)</f>
        <v>ORIENTE NORTE</v>
      </c>
      <c r="I563" t="str">
        <f>VLOOKUP($A563,Clientes!$A$1:$C$1999,3,0)</f>
        <v>INV GRU ORIENTE</v>
      </c>
      <c r="J563" s="16">
        <v>51</v>
      </c>
      <c r="K563" s="16" t="str">
        <f>VLOOKUP($J563,'ESTRUCTURA P&amp;B - LP'!$A$1:$F$40,5,0)</f>
        <v>DIANA DELGADO 51</v>
      </c>
      <c r="L563" s="16" t="str">
        <f>IFERROR(VLOOKUP($J563,'[2]POTENCIAL X ZONA'!$B$4:$G$21,6,0),0)</f>
        <v>P</v>
      </c>
      <c r="M563" s="16" t="str">
        <f>IFERROR(VLOOKUP($A563,'Convenio Clientes'!$D:$F,3,0),"SN CNV")</f>
        <v>20</v>
      </c>
      <c r="N563" s="60" t="s">
        <v>2227</v>
      </c>
      <c r="O563" s="16">
        <v>15</v>
      </c>
      <c r="P563" t="s">
        <v>163</v>
      </c>
      <c r="Q563" t="s">
        <v>2228</v>
      </c>
      <c r="R563" t="str">
        <f>VLOOKUP($N563,Tabla2[#All],3,0)</f>
        <v>DISTRIBUIDOR</v>
      </c>
      <c r="S563" t="s">
        <v>3127</v>
      </c>
      <c r="T563" t="s">
        <v>3128</v>
      </c>
      <c r="U563" t="s">
        <v>6701</v>
      </c>
    </row>
    <row r="564" spans="1:21" ht="15" customHeight="1">
      <c r="A564" s="50" t="s">
        <v>923</v>
      </c>
      <c r="B564" s="19" t="s">
        <v>924</v>
      </c>
      <c r="C564" s="16">
        <v>98</v>
      </c>
      <c r="D564" s="84">
        <v>98</v>
      </c>
      <c r="E564" t="str">
        <f>VLOOKUP($D564,'ESTRUCTURA P&amp;B - LP'!$A$1:$F$31,5,0)</f>
        <v>INACTIVO</v>
      </c>
      <c r="F564" t="str">
        <f>VLOOKUP($D564,'ESTRUCTURA P&amp;B - LP'!$A$1:$F$31,6,0)</f>
        <v>INACTIVO</v>
      </c>
      <c r="G564" t="s">
        <v>47</v>
      </c>
      <c r="H564" t="str">
        <f>VLOOKUP(Tabla3[[#This Row],[NUEVA RUTA]],Tabla1[#All],2,0)</f>
        <v>INACTIVO</v>
      </c>
      <c r="I564" t="str">
        <f>VLOOKUP($A564,Clientes!$A$1:$C$1999,3,0)</f>
        <v>INV HALTON</v>
      </c>
      <c r="J564" s="16">
        <v>0</v>
      </c>
      <c r="K564" s="16" t="str">
        <f>VLOOKUP($J564,'ESTRUCTURA P&amp;B - LP'!$A$1:$F$40,5,0)</f>
        <v>INACTIVO</v>
      </c>
      <c r="L564" s="16">
        <f>IFERROR(VLOOKUP($J564,'[2]POTENCIAL X ZONA'!$B$4:$G$21,6,0),0)</f>
        <v>0</v>
      </c>
      <c r="M564" s="16" t="str">
        <f>IFERROR(VLOOKUP($A564,'Convenio Clientes'!$D:$F,3,0),"SN CNV")</f>
        <v>01</v>
      </c>
      <c r="N564" s="16" t="s">
        <v>2231</v>
      </c>
      <c r="O564" s="16">
        <v>0</v>
      </c>
      <c r="P564" t="s">
        <v>163</v>
      </c>
      <c r="Q564" t="s">
        <v>2228</v>
      </c>
      <c r="R564" t="str">
        <f>VLOOKUP($N564,Tabla2[#All],3,0)</f>
        <v>CADENAS - SUPERMERCADOS</v>
      </c>
      <c r="S564" t="s">
        <v>3129</v>
      </c>
      <c r="T564" t="s">
        <v>3130</v>
      </c>
      <c r="U564" t="s">
        <v>1587</v>
      </c>
    </row>
    <row r="565" spans="1:21" ht="15" customHeight="1">
      <c r="A565" s="50" t="s">
        <v>925</v>
      </c>
      <c r="B565" s="19" t="s">
        <v>926</v>
      </c>
      <c r="C565" s="16">
        <v>50</v>
      </c>
      <c r="D565" s="84">
        <v>50</v>
      </c>
      <c r="E565" t="str">
        <f>VLOOKUP($D565,'ESTRUCTURA P&amp;B - LP'!$A$1:$F$31,5,0)</f>
        <v>BETSY CASTRO</v>
      </c>
      <c r="F565" t="str">
        <f>VLOOKUP($D565,'ESTRUCTURA P&amp;B - LP'!$A$1:$F$31,6,0)</f>
        <v>MILAGROS FERNANDEZ</v>
      </c>
      <c r="G565" t="s">
        <v>55</v>
      </c>
      <c r="H565" t="str">
        <f>VLOOKUP(Tabla3[[#This Row],[NUEVA RUTA]],Tabla1[#All],2,0)</f>
        <v>CAPITAL</v>
      </c>
      <c r="I565" t="str">
        <f>VLOOKUP($A565,Clientes!$A$1:$C$1999,3,0)</f>
        <v>INVERS IHAN</v>
      </c>
      <c r="J565" s="16">
        <v>50</v>
      </c>
      <c r="K565" s="16" t="str">
        <f>VLOOKUP($J565,'ESTRUCTURA P&amp;B - LP'!$A$1:$F$40,5,0)</f>
        <v>BETSY CASTRO</v>
      </c>
      <c r="L565" s="16" t="str">
        <f>IFERROR(VLOOKUP($J565,'[2]POTENCIAL X ZONA'!$B$4:$G$21,6,0),0)</f>
        <v>B</v>
      </c>
      <c r="M565" s="16" t="str">
        <f>IFERROR(VLOOKUP($A565,'Convenio Clientes'!$D:$F,3,0),"SN CNV")</f>
        <v>20</v>
      </c>
      <c r="N565" s="16" t="s">
        <v>2227</v>
      </c>
      <c r="O565" s="16">
        <v>21</v>
      </c>
      <c r="P565" s="259" t="s">
        <v>2239</v>
      </c>
      <c r="Q565" t="s">
        <v>2240</v>
      </c>
      <c r="R565" t="str">
        <f>VLOOKUP($N565,Tabla2[#All],3,0)</f>
        <v>DISTRIBUIDOR</v>
      </c>
      <c r="S565" t="s">
        <v>3131</v>
      </c>
      <c r="T565" t="s">
        <v>3132</v>
      </c>
      <c r="U565" t="s">
        <v>1587</v>
      </c>
    </row>
    <row r="566" spans="1:21" ht="15" customHeight="1">
      <c r="A566" s="50" t="s">
        <v>927</v>
      </c>
      <c r="B566" s="19" t="s">
        <v>928</v>
      </c>
      <c r="C566" s="16">
        <v>64</v>
      </c>
      <c r="D566" s="84">
        <v>98</v>
      </c>
      <c r="E566" t="str">
        <f>VLOOKUP($D566,'ESTRUCTURA P&amp;B - LP'!$A$1:$F$31,5,0)</f>
        <v>INACTIVO</v>
      </c>
      <c r="F566" t="str">
        <f>VLOOKUP($D566,'ESTRUCTURA P&amp;B - LP'!$A$1:$F$31,6,0)</f>
        <v>INACTIVO</v>
      </c>
      <c r="G566" t="s">
        <v>31</v>
      </c>
      <c r="H566" t="str">
        <f>VLOOKUP(Tabla3[[#This Row],[NUEVA RUTA]],Tabla1[#All],2,0)</f>
        <v>INACTIVO</v>
      </c>
      <c r="I566" t="str">
        <f>VLOOKUP($A566,Clientes!$A$1:$C$1999,3,0)</f>
        <v>INVERSIONES K&amp;P</v>
      </c>
      <c r="J566" s="16">
        <v>0</v>
      </c>
      <c r="K566" s="16" t="str">
        <f>VLOOKUP($J566,'ESTRUCTURA P&amp;B - LP'!$A$1:$F$40,5,0)</f>
        <v>INACTIVO</v>
      </c>
      <c r="L566" s="16">
        <f>IFERROR(VLOOKUP($J566,'[2]POTENCIAL X ZONA'!$B$4:$G$21,6,0),0)</f>
        <v>0</v>
      </c>
      <c r="M566" s="16" t="str">
        <f>IFERROR(VLOOKUP($A566,'Convenio Clientes'!$D:$F,3,0),"SN CNV")</f>
        <v>01</v>
      </c>
      <c r="N566" s="16" t="s">
        <v>2227</v>
      </c>
      <c r="O566" s="16">
        <v>0</v>
      </c>
      <c r="P566" t="s">
        <v>163</v>
      </c>
      <c r="Q566" t="s">
        <v>2228</v>
      </c>
      <c r="R566" t="str">
        <f>VLOOKUP($N566,Tabla2[#All],3,0)</f>
        <v>DISTRIBUIDOR</v>
      </c>
      <c r="S566" t="s">
        <v>3133</v>
      </c>
      <c r="T566" t="s">
        <v>3134</v>
      </c>
      <c r="U566" t="s">
        <v>131</v>
      </c>
    </row>
    <row r="567" spans="1:21" ht="15" customHeight="1">
      <c r="A567" s="50" t="s">
        <v>1809</v>
      </c>
      <c r="B567" s="19" t="s">
        <v>1810</v>
      </c>
      <c r="C567" s="16">
        <v>23</v>
      </c>
      <c r="D567" s="84">
        <v>23</v>
      </c>
      <c r="E567" t="str">
        <f>VLOOKUP($D567,'ESTRUCTURA P&amp;B - LP'!$A$1:$F$31,5,0)</f>
        <v>MARTHA VILORIA</v>
      </c>
      <c r="F567" t="str">
        <f>VLOOKUP($D567,'ESTRUCTURA P&amp;B - LP'!$A$1:$F$31,6,0)</f>
        <v>DUBRASKA PÉREZ</v>
      </c>
      <c r="G567" t="s">
        <v>113</v>
      </c>
      <c r="H567" t="str">
        <f>VLOOKUP(Tabla3[[#This Row],[NUEVA RUTA]],Tabla1[#All],2,0)</f>
        <v>CENTRO-OCCIDENTE</v>
      </c>
      <c r="I567" t="str">
        <f>VLOOKUP($A567,Clientes!$A$1:$C$1999,3,0)</f>
        <v>INV LOARI</v>
      </c>
      <c r="J567" s="16">
        <v>23</v>
      </c>
      <c r="K567" s="16" t="str">
        <f>VLOOKUP($J567,'ESTRUCTURA P&amp;B - LP'!$A$1:$F$40,5,0)</f>
        <v>MARTHA VILORIA</v>
      </c>
      <c r="L567" s="16" t="str">
        <f>IFERROR(VLOOKUP($J567,'[2]POTENCIAL X ZONA'!$B$4:$G$21,6,0),0)</f>
        <v>S</v>
      </c>
      <c r="M567" s="60" t="str">
        <f>IFERROR(VLOOKUP($A567,'Convenio Clientes'!$D:$F,3,0),"SN CNV")</f>
        <v>26</v>
      </c>
      <c r="N567" s="16" t="s">
        <v>2227</v>
      </c>
      <c r="O567" s="16">
        <v>21</v>
      </c>
      <c r="P567" s="259" t="s">
        <v>2239</v>
      </c>
      <c r="Q567" t="s">
        <v>2240</v>
      </c>
      <c r="R567" t="str">
        <f>VLOOKUP($N567,Tabla2[#All],3,0)</f>
        <v>DISTRIBUIDOR</v>
      </c>
      <c r="S567" t="s">
        <v>3476</v>
      </c>
      <c r="T567" t="s">
        <v>3477</v>
      </c>
      <c r="U567" t="s">
        <v>113</v>
      </c>
    </row>
    <row r="568" spans="1:21" ht="15" customHeight="1">
      <c r="A568" s="50" t="s">
        <v>929</v>
      </c>
      <c r="B568" s="19" t="s">
        <v>930</v>
      </c>
      <c r="C568" s="16">
        <v>50</v>
      </c>
      <c r="D568" s="84">
        <v>99</v>
      </c>
      <c r="E568" t="str">
        <f>VLOOKUP($D568,'ESTRUCTURA P&amp;B - LP'!$A$1:$F$31,5,0)</f>
        <v>E-COMMERCE</v>
      </c>
      <c r="F568" t="str">
        <f>VLOOKUP($D568,'ESTRUCTURA P&amp;B - LP'!$A$1:$F$31,6,0)</f>
        <v>E-COMMERCE</v>
      </c>
      <c r="G568" t="s">
        <v>47</v>
      </c>
      <c r="H568" t="str">
        <f>VLOOKUP(Tabla3[[#This Row],[NUEVA RUTA]],Tabla1[#All],2,0)</f>
        <v>E-COMMERCE</v>
      </c>
      <c r="I568" t="str">
        <f>VLOOKUP($A568,Clientes!$A$1:$C$1999,3,0)</f>
        <v>INV LOJAMABA</v>
      </c>
      <c r="J568" s="16">
        <v>99</v>
      </c>
      <c r="K568" s="16" t="str">
        <f>VLOOKUP($J568,'ESTRUCTURA P&amp;B - LP'!$A$1:$F$40,5,0)</f>
        <v>E-COMMERCE</v>
      </c>
      <c r="L568" s="16">
        <f>IFERROR(VLOOKUP($J568,'[2]POTENCIAL X ZONA'!$B$4:$G$21,6,0),0)</f>
        <v>0</v>
      </c>
      <c r="M568" s="16" t="str">
        <f>IFERROR(VLOOKUP($A568,'Convenio Clientes'!$D:$F,3,0),"SN CNV")</f>
        <v>50</v>
      </c>
      <c r="N568" s="16" t="s">
        <v>2227</v>
      </c>
      <c r="O568" s="16">
        <v>0</v>
      </c>
      <c r="P568" t="s">
        <v>2235</v>
      </c>
      <c r="Q568" t="s">
        <v>2236</v>
      </c>
      <c r="R568" t="str">
        <f>VLOOKUP($N568,Tabla2[#All],3,0)</f>
        <v>DISTRIBUIDOR</v>
      </c>
      <c r="S568" t="s">
        <v>3135</v>
      </c>
      <c r="T568" t="s">
        <v>3136</v>
      </c>
      <c r="U568" t="s">
        <v>6703</v>
      </c>
    </row>
    <row r="569" spans="1:21" ht="15" customHeight="1">
      <c r="A569" s="50" t="s">
        <v>933</v>
      </c>
      <c r="B569" s="19" t="s">
        <v>934</v>
      </c>
      <c r="C569" s="16">
        <v>10</v>
      </c>
      <c r="D569" s="84">
        <v>10</v>
      </c>
      <c r="E569" t="str">
        <f>VLOOKUP($D569,'ESTRUCTURA P&amp;B - LP'!$A$1:$F$31,5,0)</f>
        <v>MILAGROS FERNANDEZ 10</v>
      </c>
      <c r="F569" t="str">
        <f>VLOOKUP($D569,'ESTRUCTURA P&amp;B - LP'!$A$1:$F$31,6,0)</f>
        <v>MILAGROS FERNANDEZ</v>
      </c>
      <c r="G569" t="s">
        <v>47</v>
      </c>
      <c r="H569" t="str">
        <f>VLOOKUP(Tabla3[[#This Row],[NUEVA RUTA]],Tabla1[#All],2,0)</f>
        <v>CAPITAL</v>
      </c>
      <c r="I569" t="str">
        <f>VLOOKUP($A569,Clientes!$A$1:$C$1999,3,0)</f>
        <v>91 LUVEBRAS</v>
      </c>
      <c r="J569" s="16">
        <v>10</v>
      </c>
      <c r="K569" s="16" t="str">
        <f>VLOOKUP($J569,'ESTRUCTURA P&amp;B - LP'!$A$1:$F$40,5,0)</f>
        <v>MILAGROS FERNANDEZ 10</v>
      </c>
      <c r="L569" s="16" t="str">
        <f>IFERROR(VLOOKUP($J569,'[2]POTENCIAL X ZONA'!$B$4:$G$21,6,0),0)</f>
        <v>B</v>
      </c>
      <c r="M569" s="16" t="str">
        <f>IFERROR(VLOOKUP($A569,'Convenio Clientes'!$D:$F,3,0),"SN CNV")</f>
        <v>01</v>
      </c>
      <c r="N569" s="16" t="s">
        <v>2231</v>
      </c>
      <c r="O569" s="16">
        <v>21</v>
      </c>
      <c r="P569" t="s">
        <v>163</v>
      </c>
      <c r="Q569" t="s">
        <v>2228</v>
      </c>
      <c r="R569" t="str">
        <f>VLOOKUP($N569,Tabla2[#All],3,0)</f>
        <v>CADENAS - SUPERMERCADOS</v>
      </c>
      <c r="S569" t="s">
        <v>3137</v>
      </c>
      <c r="T569" t="s">
        <v>3138</v>
      </c>
      <c r="U569" t="s">
        <v>1587</v>
      </c>
    </row>
    <row r="570" spans="1:21" ht="15" customHeight="1">
      <c r="A570" s="50" t="s">
        <v>937</v>
      </c>
      <c r="B570" s="19" t="s">
        <v>938</v>
      </c>
      <c r="C570" s="16">
        <v>50</v>
      </c>
      <c r="D570" s="84">
        <v>99</v>
      </c>
      <c r="E570" t="str">
        <f>VLOOKUP($D570,'ESTRUCTURA P&amp;B - LP'!$A$1:$F$31,5,0)</f>
        <v>E-COMMERCE</v>
      </c>
      <c r="F570" t="str">
        <f>VLOOKUP($D570,'ESTRUCTURA P&amp;B - LP'!$A$1:$F$31,6,0)</f>
        <v>E-COMMERCE</v>
      </c>
      <c r="G570" t="s">
        <v>55</v>
      </c>
      <c r="H570" t="str">
        <f>VLOOKUP(Tabla3[[#This Row],[NUEVA RUTA]],Tabla1[#All],2,0)</f>
        <v>E-COMMERCE</v>
      </c>
      <c r="I570" t="str">
        <f>VLOOKUP($A570,Clientes!$A$1:$C$1999,3,0)</f>
        <v>INV MADVEN</v>
      </c>
      <c r="J570" s="16">
        <v>99</v>
      </c>
      <c r="K570" s="16" t="str">
        <f>VLOOKUP($J570,'ESTRUCTURA P&amp;B - LP'!$A$1:$F$40,5,0)</f>
        <v>E-COMMERCE</v>
      </c>
      <c r="L570" s="16">
        <f>IFERROR(VLOOKUP($J570,'[2]POTENCIAL X ZONA'!$B$4:$G$21,6,0),0)</f>
        <v>0</v>
      </c>
      <c r="M570" s="60" t="str">
        <f>IFERROR(VLOOKUP($A570,'Convenio Clientes'!$D:$F,3,0),"SN CNV")</f>
        <v>50</v>
      </c>
      <c r="N570" s="16" t="s">
        <v>2350</v>
      </c>
      <c r="O570" s="16">
        <v>0</v>
      </c>
      <c r="P570" t="s">
        <v>2235</v>
      </c>
      <c r="Q570" t="s">
        <v>2236</v>
      </c>
      <c r="R570" t="str">
        <f>VLOOKUP($N570,Tabla2[#All],3,0)</f>
        <v>PERFUMERIAS INDEPENDIENTES</v>
      </c>
      <c r="S570" t="s">
        <v>3139</v>
      </c>
      <c r="T570">
        <v>0</v>
      </c>
      <c r="U570" t="s">
        <v>1587</v>
      </c>
    </row>
    <row r="571" spans="1:21" ht="15" customHeight="1">
      <c r="A571" s="50" t="s">
        <v>1706</v>
      </c>
      <c r="B571" s="19" t="s">
        <v>1707</v>
      </c>
      <c r="C571" s="16">
        <v>50</v>
      </c>
      <c r="D571" s="84">
        <v>99</v>
      </c>
      <c r="E571" t="str">
        <f>VLOOKUP($D571,'ESTRUCTURA P&amp;B - LP'!$A$1:$F$31,5,0)</f>
        <v>E-COMMERCE</v>
      </c>
      <c r="F571" t="str">
        <f>VLOOKUP($D571,'ESTRUCTURA P&amp;B - LP'!$A$1:$F$31,6,0)</f>
        <v>E-COMMERCE</v>
      </c>
      <c r="G571" t="s">
        <v>47</v>
      </c>
      <c r="H571" t="str">
        <f>VLOOKUP(Tabla3[[#This Row],[NUEVA RUTA]],Tabla1[#All],2,0)</f>
        <v>E-COMMERCE</v>
      </c>
      <c r="I571" t="str">
        <f>VLOOKUP($A571,Clientes!$A$1:$C$1999,3,0)</f>
        <v>INV MAMBO COCOA</v>
      </c>
      <c r="J571" s="16">
        <f>+D571</f>
        <v>99</v>
      </c>
      <c r="K571" s="16" t="str">
        <f>VLOOKUP($J571,'ESTRUCTURA P&amp;B - LP'!$A$1:$F$40,5,0)</f>
        <v>E-COMMERCE</v>
      </c>
      <c r="L571" s="16">
        <f>IFERROR(VLOOKUP($J571,'[2]POTENCIAL X ZONA'!$B$4:$G$21,6,0),0)</f>
        <v>0</v>
      </c>
      <c r="M571" s="16" t="str">
        <f>IFERROR(VLOOKUP($A571,'Convenio Clientes'!$D:$F,3,0),"SN CNV")</f>
        <v>50</v>
      </c>
      <c r="N571" s="60" t="s">
        <v>2227</v>
      </c>
      <c r="O571" s="16">
        <v>0</v>
      </c>
      <c r="P571" t="s">
        <v>2235</v>
      </c>
      <c r="Q571" t="s">
        <v>2236</v>
      </c>
      <c r="R571" t="str">
        <f>VLOOKUP($N571,Tabla2[#All],3,0)</f>
        <v>DISTRIBUIDOR</v>
      </c>
      <c r="S571" t="s">
        <v>3140</v>
      </c>
      <c r="T571" t="s">
        <v>3141</v>
      </c>
      <c r="U571" t="s">
        <v>1587</v>
      </c>
    </row>
    <row r="572" spans="1:21" ht="15" customHeight="1">
      <c r="A572" s="50" t="s">
        <v>939</v>
      </c>
      <c r="B572" s="19" t="s">
        <v>940</v>
      </c>
      <c r="C572" s="16">
        <v>52</v>
      </c>
      <c r="D572" s="84">
        <v>52</v>
      </c>
      <c r="E572" t="str">
        <f>VLOOKUP($D572,'ESTRUCTURA P&amp;B - LP'!$A$1:$F$31,5,0)</f>
        <v>DIANA DELGADO 52</v>
      </c>
      <c r="F572" t="str">
        <f>VLOOKUP($D572,'ESTRUCTURA P&amp;B - LP'!$A$1:$F$31,6,0)</f>
        <v>DIANA DELGADO</v>
      </c>
      <c r="G572" t="s">
        <v>188</v>
      </c>
      <c r="H572" t="str">
        <f>VLOOKUP(Tabla3[[#This Row],[NUEVA RUTA]],Tabla1[#All],2,0)</f>
        <v>ORIENTE SUR</v>
      </c>
      <c r="I572" t="str">
        <f>VLOOKUP($A572,Clientes!$A$1:$C$1999,3,0)</f>
        <v>INV MARLUIS</v>
      </c>
      <c r="J572" s="16">
        <v>52</v>
      </c>
      <c r="K572" s="16" t="str">
        <f>VLOOKUP($J572,'ESTRUCTURA P&amp;B - LP'!$A$1:$F$40,5,0)</f>
        <v>DIANA DELGADO 52</v>
      </c>
      <c r="L572" s="16" t="str">
        <f>IFERROR(VLOOKUP($J572,'[2]POTENCIAL X ZONA'!$B$4:$G$21,6,0),0)</f>
        <v>S</v>
      </c>
      <c r="M572" s="16" t="str">
        <f>IFERROR(VLOOKUP($A572,'Convenio Clientes'!$D:$F,3,0),"SN CNV")</f>
        <v>10</v>
      </c>
      <c r="N572" s="16" t="s">
        <v>2227</v>
      </c>
      <c r="O572" s="16">
        <v>10</v>
      </c>
      <c r="P572" t="s">
        <v>163</v>
      </c>
      <c r="Q572" t="s">
        <v>2228</v>
      </c>
      <c r="R572" t="str">
        <f>VLOOKUP($N572,Tabla2[#All],3,0)</f>
        <v>DISTRIBUIDOR</v>
      </c>
      <c r="S572" t="s">
        <v>3142</v>
      </c>
      <c r="T572" t="s">
        <v>3143</v>
      </c>
      <c r="U572" t="s">
        <v>6705</v>
      </c>
    </row>
    <row r="573" spans="1:21" ht="15" customHeight="1">
      <c r="A573" s="50" t="s">
        <v>941</v>
      </c>
      <c r="B573" s="19" t="s">
        <v>942</v>
      </c>
      <c r="C573" s="16">
        <v>98</v>
      </c>
      <c r="D573" s="84">
        <v>98</v>
      </c>
      <c r="E573" t="str">
        <f>VLOOKUP($D573,'ESTRUCTURA P&amp;B - LP'!$A$1:$F$31,5,0)</f>
        <v>INACTIVO</v>
      </c>
      <c r="F573" t="str">
        <f>VLOOKUP($D573,'ESTRUCTURA P&amp;B - LP'!$A$1:$F$31,6,0)</f>
        <v>INACTIVO</v>
      </c>
      <c r="G573" t="s">
        <v>215</v>
      </c>
      <c r="H573" t="str">
        <f>VLOOKUP(Tabla3[[#This Row],[NUEVA RUTA]],Tabla1[#All],2,0)</f>
        <v>INACTIVO</v>
      </c>
      <c r="I573" t="str">
        <f>VLOOKUP($A573,Clientes!$A$1:$C$1999,3,0)</f>
        <v>INV MILI&amp;GONZAL</v>
      </c>
      <c r="J573" s="16">
        <v>0</v>
      </c>
      <c r="K573" s="16" t="str">
        <f>VLOOKUP($J573,'ESTRUCTURA P&amp;B - LP'!$A$1:$F$40,5,0)</f>
        <v>INACTIVO</v>
      </c>
      <c r="L573" s="16">
        <f>IFERROR(VLOOKUP($J573,'[2]POTENCIAL X ZONA'!$B$4:$G$21,6,0),0)</f>
        <v>0</v>
      </c>
      <c r="M573" s="16" t="str">
        <f>IFERROR(VLOOKUP($A573,'Convenio Clientes'!$D:$F,3,0),"SN CNV")</f>
        <v>01</v>
      </c>
      <c r="N573" s="16" t="s">
        <v>2350</v>
      </c>
      <c r="O573" s="16">
        <v>0</v>
      </c>
      <c r="P573" t="s">
        <v>163</v>
      </c>
      <c r="Q573" t="s">
        <v>2228</v>
      </c>
      <c r="R573" t="str">
        <f>VLOOKUP($N573,Tabla2[#All],3,0)</f>
        <v>PERFUMERIAS INDEPENDIENTES</v>
      </c>
      <c r="S573" t="s">
        <v>3144</v>
      </c>
      <c r="T573" t="s">
        <v>3145</v>
      </c>
      <c r="U573" t="s">
        <v>210</v>
      </c>
    </row>
    <row r="574" spans="1:21" ht="15" customHeight="1">
      <c r="A574" s="50" t="s">
        <v>1869</v>
      </c>
      <c r="B574" s="19" t="s">
        <v>1870</v>
      </c>
      <c r="C574" s="16">
        <v>62</v>
      </c>
      <c r="D574" s="84">
        <v>62</v>
      </c>
      <c r="E574" t="str">
        <f>VLOOKUP($D574,'ESTRUCTURA P&amp;B - LP'!$A$1:$F$31,5,0)</f>
        <v>ANDREINA RANGEL 62</v>
      </c>
      <c r="F574" t="str">
        <f>VLOOKUP($D574,'ESTRUCTURA P&amp;B - LP'!$A$1:$F$31,6,0)</f>
        <v>ANDREINA RANGEL</v>
      </c>
      <c r="G574" t="s">
        <v>1872</v>
      </c>
      <c r="H574" t="str">
        <f>VLOOKUP(Tabla3[[#This Row],[NUEVA RUTA]],Tabla1[#All],2,0)</f>
        <v>OCCIDENTE</v>
      </c>
      <c r="I574" t="str">
        <f>VLOOKUP($A574,Clientes!$A$1:$C$1999,3,0)</f>
        <v>INV NEG PLANET</v>
      </c>
      <c r="J574" s="16">
        <v>62</v>
      </c>
      <c r="K574" s="16" t="str">
        <f>VLOOKUP($J574,'ESTRUCTURA P&amp;B - LP'!$A$1:$F$40,5,0)</f>
        <v>ANDREINA RANGEL 62</v>
      </c>
      <c r="L574" s="16" t="str">
        <f>IFERROR(VLOOKUP($J574,'[2]POTENCIAL X ZONA'!$B$4:$G$21,6,0),0)</f>
        <v>S</v>
      </c>
      <c r="M574" s="60" t="str">
        <f>IFERROR(VLOOKUP($A574,'Convenio Clientes'!$D:$F,3,0),"SN CNV")</f>
        <v>20</v>
      </c>
      <c r="N574" s="60" t="s">
        <v>2227</v>
      </c>
      <c r="O574" s="16">
        <v>21</v>
      </c>
      <c r="P574" t="s">
        <v>163</v>
      </c>
      <c r="Q574" t="s">
        <v>2228</v>
      </c>
      <c r="R574" t="str">
        <f>VLOOKUP($N574,Tabla2[#All],3,0)</f>
        <v>DISTRIBUIDOR</v>
      </c>
      <c r="S574" t="s">
        <v>3523</v>
      </c>
      <c r="T574" t="s">
        <v>3524</v>
      </c>
      <c r="U574" t="s">
        <v>260</v>
      </c>
    </row>
    <row r="575" spans="1:21" ht="15" customHeight="1">
      <c r="A575" s="90" t="s">
        <v>6034</v>
      </c>
      <c r="B575" s="91" t="s">
        <v>6035</v>
      </c>
      <c r="C575" s="92">
        <v>99</v>
      </c>
      <c r="D575" s="93">
        <v>99</v>
      </c>
      <c r="E575" s="94" t="str">
        <f>VLOOKUP($D575,'ESTRUCTURA P&amp;B - LP'!$A$1:$F$31,5,0)</f>
        <v>E-COMMERCE</v>
      </c>
      <c r="F575" s="94" t="str">
        <f>VLOOKUP($D575,'ESTRUCTURA P&amp;B - LP'!$A$1:$F$31,6,0)</f>
        <v>E-COMMERCE</v>
      </c>
      <c r="G575" t="s">
        <v>47</v>
      </c>
      <c r="H575" t="s">
        <v>61</v>
      </c>
      <c r="I575" t="str">
        <f>VLOOKUP($A575,Clientes!$A$1:$C$1999,3,0)</f>
        <v>INV NIKI BELLEZ</v>
      </c>
      <c r="J575" s="16">
        <v>99</v>
      </c>
      <c r="K575" s="92" t="str">
        <f>VLOOKUP($J575,'ESTRUCTURA P&amp;B - LP'!$A$1:$F$40,5,0)</f>
        <v>E-COMMERCE</v>
      </c>
      <c r="L575" s="16">
        <f>IFERROR(VLOOKUP($J575,'[2]POTENCIAL X ZONA'!$B$4:$G$21,6,0),0)</f>
        <v>0</v>
      </c>
      <c r="M575" s="16" t="str">
        <f>IFERROR(VLOOKUP($A575,'Convenio Clientes'!$D:$F,3,0),"SN CNV")</f>
        <v>50</v>
      </c>
      <c r="N575" s="16" t="s">
        <v>2469</v>
      </c>
      <c r="O575" s="16">
        <v>0</v>
      </c>
      <c r="P575" t="s">
        <v>2235</v>
      </c>
      <c r="Q575" t="s">
        <v>2236</v>
      </c>
      <c r="R575" t="str">
        <f>VLOOKUP($N575,Tabla2[#All],3,0)</f>
        <v>ATENCION AL CLIENTE</v>
      </c>
      <c r="U575" t="s">
        <v>6706</v>
      </c>
    </row>
    <row r="576" spans="1:21" ht="15" customHeight="1">
      <c r="A576" s="50" t="s">
        <v>1373</v>
      </c>
      <c r="B576" s="19" t="s">
        <v>1374</v>
      </c>
      <c r="C576" s="16">
        <v>51</v>
      </c>
      <c r="D576" s="84">
        <v>51</v>
      </c>
      <c r="E576" t="str">
        <f>VLOOKUP($D576,'ESTRUCTURA P&amp;B - LP'!$A$1:$F$31,5,0)</f>
        <v>DIANA DELGADO 51</v>
      </c>
      <c r="F576" t="str">
        <f>VLOOKUP($D576,'ESTRUCTURA P&amp;B - LP'!$A$1:$F$31,6,0)</f>
        <v>DIANA DELGADO</v>
      </c>
      <c r="G576" t="s">
        <v>281</v>
      </c>
      <c r="H576" t="str">
        <f>VLOOKUP(Tabla3[[#This Row],[NUEVA RUTA]],Tabla1[#All],2,0)</f>
        <v>ORIENTE NORTE</v>
      </c>
      <c r="I576" t="str">
        <f>VLOOKUP($A576,Clientes!$A$1:$C$1999,3,0)</f>
        <v>INVERS ORIENTE</v>
      </c>
      <c r="J576" s="16">
        <v>51</v>
      </c>
      <c r="K576" s="16" t="str">
        <f>VLOOKUP($J576,'ESTRUCTURA P&amp;B - LP'!$A$1:$F$40,5,0)</f>
        <v>DIANA DELGADO 51</v>
      </c>
      <c r="L576" s="16" t="str">
        <f>IFERROR(VLOOKUP($J576,'[2]POTENCIAL X ZONA'!$B$4:$G$21,6,0),0)</f>
        <v>P</v>
      </c>
      <c r="M576" s="60" t="str">
        <f>IFERROR(VLOOKUP($A576,'Convenio Clientes'!$D:$F,3,0),"SN CNV")</f>
        <v>21</v>
      </c>
      <c r="N576" s="16" t="s">
        <v>2227</v>
      </c>
      <c r="O576" s="16">
        <v>21</v>
      </c>
      <c r="P576" t="s">
        <v>163</v>
      </c>
      <c r="Q576" s="133" t="s">
        <v>2228</v>
      </c>
      <c r="R576" t="str">
        <f>VLOOKUP($N576,Tabla2[#All],3,0)</f>
        <v>DISTRIBUIDOR</v>
      </c>
      <c r="S576" t="s">
        <v>3146</v>
      </c>
      <c r="T576" t="s">
        <v>3147</v>
      </c>
      <c r="U576" t="s">
        <v>6707</v>
      </c>
    </row>
    <row r="577" spans="1:21" ht="15" customHeight="1">
      <c r="A577" s="50" t="s">
        <v>1815</v>
      </c>
      <c r="B577" s="19" t="s">
        <v>1816</v>
      </c>
      <c r="C577" s="16">
        <v>51</v>
      </c>
      <c r="D577" s="84">
        <v>51</v>
      </c>
      <c r="E577" t="str">
        <f>VLOOKUP($D577,'ESTRUCTURA P&amp;B - LP'!$A$1:$F$31,5,0)</f>
        <v>DIANA DELGADO 51</v>
      </c>
      <c r="F577" t="str">
        <f>VLOOKUP($D577,'ESTRUCTURA P&amp;B - LP'!$A$1:$F$31,6,0)</f>
        <v>DIANA DELGADO</v>
      </c>
      <c r="G577" t="s">
        <v>281</v>
      </c>
      <c r="H577" t="str">
        <f>VLOOKUP(Tabla3[[#This Row],[NUEVA RUTA]],Tabla1[#All],2,0)</f>
        <v>ORIENTE NORTE</v>
      </c>
      <c r="I577" t="str">
        <f>VLOOKUP($A577,Clientes!$A$1:$C$1999,3,0)</f>
        <v>INVERS ORIENTE</v>
      </c>
      <c r="J577" s="16">
        <v>51</v>
      </c>
      <c r="K577" s="16" t="str">
        <f>VLOOKUP($J577,'ESTRUCTURA P&amp;B - LP'!$A$1:$F$40,5,0)</f>
        <v>DIANA DELGADO 51</v>
      </c>
      <c r="L577" s="16" t="str">
        <f>IFERROR(VLOOKUP($J577,'[2]POTENCIAL X ZONA'!$B$4:$G$21,6,0),0)</f>
        <v>P</v>
      </c>
      <c r="M577" s="60" t="str">
        <f>IFERROR(VLOOKUP($A577,'Convenio Clientes'!$D:$F,3,0),"SN CNV")</f>
        <v>21</v>
      </c>
      <c r="N577" s="60" t="s">
        <v>2227</v>
      </c>
      <c r="O577" s="16">
        <v>21</v>
      </c>
      <c r="P577" t="s">
        <v>163</v>
      </c>
      <c r="Q577" t="s">
        <v>2228</v>
      </c>
      <c r="R577" t="str">
        <f>VLOOKUP($N577,Tabla2[#All],3,0)</f>
        <v>DISTRIBUIDOR</v>
      </c>
      <c r="S577" t="s">
        <v>3482</v>
      </c>
      <c r="T577" t="s">
        <v>3483</v>
      </c>
      <c r="U577" t="s">
        <v>6707</v>
      </c>
    </row>
    <row r="578" spans="1:21" ht="15" customHeight="1">
      <c r="A578" s="50" t="s">
        <v>1480</v>
      </c>
      <c r="B578" s="19" t="s">
        <v>1481</v>
      </c>
      <c r="C578" s="16">
        <v>54</v>
      </c>
      <c r="D578" s="84">
        <v>54</v>
      </c>
      <c r="E578" t="str">
        <f>VLOOKUP($D578,'ESTRUCTURA P&amp;B - LP'!$A$1:$F$31,5,0)</f>
        <v>EDUWARD MARTÍNEZ</v>
      </c>
      <c r="F578" t="str">
        <f>VLOOKUP($D578,'ESTRUCTURA P&amp;B - LP'!$A$1:$F$31,6,0)</f>
        <v>MILAGROS FERNANDEZ</v>
      </c>
      <c r="G578" t="s">
        <v>55</v>
      </c>
      <c r="H578" t="str">
        <f>VLOOKUP(Tabla3[[#This Row],[NUEVA RUTA]],Tabla1[#All],2,0)</f>
        <v>CAPITAL</v>
      </c>
      <c r="I578" t="str">
        <f>VLOOKUP($A578,Clientes!$A$1:$C$1999,3,0)</f>
        <v>INV POPOLIS I.P</v>
      </c>
      <c r="J578" s="16">
        <v>0</v>
      </c>
      <c r="K578" s="16" t="str">
        <f>VLOOKUP($J578,'ESTRUCTURA P&amp;B - LP'!$A$1:$F$40,5,0)</f>
        <v>INACTIVO</v>
      </c>
      <c r="L578" s="16">
        <f>IFERROR(VLOOKUP($J578,'[2]POTENCIAL X ZONA'!$B$4:$G$21,6,0),0)</f>
        <v>0</v>
      </c>
      <c r="M578" s="16" t="str">
        <f>IFERROR(VLOOKUP($A578,'Convenio Clientes'!$D:$F,3,0),"SN CNV")</f>
        <v>01</v>
      </c>
      <c r="N578" s="16" t="s">
        <v>2227</v>
      </c>
      <c r="O578" s="16">
        <v>0</v>
      </c>
      <c r="P578" t="s">
        <v>163</v>
      </c>
      <c r="Q578" t="s">
        <v>2228</v>
      </c>
      <c r="R578" t="str">
        <f>VLOOKUP($N578,Tabla2[#All],3,0)</f>
        <v>DISTRIBUIDOR</v>
      </c>
      <c r="S578" t="s">
        <v>3148</v>
      </c>
      <c r="T578" t="s">
        <v>3149</v>
      </c>
      <c r="U578" t="s">
        <v>1587</v>
      </c>
    </row>
    <row r="579" spans="1:21" ht="15" customHeight="1">
      <c r="A579" s="52" t="s">
        <v>2160</v>
      </c>
      <c r="B579" s="53" t="s">
        <v>2161</v>
      </c>
      <c r="C579" s="54">
        <v>50</v>
      </c>
      <c r="D579" s="85">
        <v>99</v>
      </c>
      <c r="E579" s="55" t="str">
        <f>VLOOKUP($D579,'ESTRUCTURA P&amp;B - LP'!$A$1:$F$31,5,0)</f>
        <v>E-COMMERCE</v>
      </c>
      <c r="F579" s="55" t="str">
        <f>VLOOKUP($D579,'ESTRUCTURA P&amp;B - LP'!$A$1:$F$31,6,0)</f>
        <v>E-COMMERCE</v>
      </c>
      <c r="G579" t="s">
        <v>55</v>
      </c>
      <c r="H579" t="str">
        <f>VLOOKUP(Tabla3[[#This Row],[NUEVA RUTA]],Tabla1[#All],2,0)</f>
        <v>E-COMMERCE</v>
      </c>
      <c r="I579" t="str">
        <f>VLOOKUP($A579,Clientes!$A$1:$C$1999,3,0)</f>
        <v>INV ROCA FIRME</v>
      </c>
      <c r="J579" s="16">
        <v>99</v>
      </c>
      <c r="K579" s="16" t="str">
        <f>VLOOKUP($J579,'ESTRUCTURA P&amp;B - LP'!$A$1:$F$40,5,0)</f>
        <v>E-COMMERCE</v>
      </c>
      <c r="L579" s="16">
        <f>IFERROR(VLOOKUP($J579,'[2]POTENCIAL X ZONA'!$B$4:$G$21,6,0),0)</f>
        <v>0</v>
      </c>
      <c r="M579" s="16" t="str">
        <f>IFERROR(VLOOKUP($A579,'Convenio Clientes'!$D:$F,3,0),"SN CNV")</f>
        <v>50</v>
      </c>
      <c r="N579" s="60" t="s">
        <v>2231</v>
      </c>
      <c r="O579" s="16">
        <v>0</v>
      </c>
      <c r="P579" t="s">
        <v>2235</v>
      </c>
      <c r="Q579" t="s">
        <v>2236</v>
      </c>
      <c r="R579" t="str">
        <f>VLOOKUP($N579,Tabla2[#All],3,0)</f>
        <v>CADENAS - SUPERMERCADOS</v>
      </c>
      <c r="U579" t="s">
        <v>1587</v>
      </c>
    </row>
    <row r="580" spans="1:21" ht="15" customHeight="1">
      <c r="A580" s="50" t="s">
        <v>1742</v>
      </c>
      <c r="B580" s="19" t="s">
        <v>1743</v>
      </c>
      <c r="C580" s="16">
        <v>50</v>
      </c>
      <c r="D580" s="84">
        <v>50</v>
      </c>
      <c r="E580" t="str">
        <f>VLOOKUP($D580,'ESTRUCTURA P&amp;B - LP'!$A$1:$F$31,5,0)</f>
        <v>BETSY CASTRO</v>
      </c>
      <c r="F580" t="str">
        <f>VLOOKUP($D580,'ESTRUCTURA P&amp;B - LP'!$A$1:$F$31,6,0)</f>
        <v>MILAGROS FERNANDEZ</v>
      </c>
      <c r="G580" t="s">
        <v>55</v>
      </c>
      <c r="H580" t="str">
        <f>VLOOKUP(Tabla3[[#This Row],[NUEVA RUTA]],Tabla1[#All],2,0)</f>
        <v>CAPITAL</v>
      </c>
      <c r="I580" t="str">
        <f>VLOOKUP($A580,Clientes!$A$1:$C$1999,3,0)</f>
        <v>INVERS RW 286</v>
      </c>
      <c r="J580" s="16">
        <f>+D580</f>
        <v>50</v>
      </c>
      <c r="K580" s="16" t="str">
        <f>VLOOKUP($J580,'ESTRUCTURA P&amp;B - LP'!$A$1:$F$40,5,0)</f>
        <v>BETSY CASTRO</v>
      </c>
      <c r="L580" s="16" t="str">
        <f>IFERROR(VLOOKUP($J580,'[2]POTENCIAL X ZONA'!$B$4:$G$21,6,0),0)</f>
        <v>B</v>
      </c>
      <c r="M580" s="16" t="str">
        <f>IFERROR(VLOOKUP($A580,'Convenio Clientes'!$D:$F,3,0),"SN CNV")</f>
        <v>21</v>
      </c>
      <c r="N580" s="60" t="s">
        <v>2227</v>
      </c>
      <c r="O580" s="16">
        <v>15</v>
      </c>
      <c r="P580" s="259" t="s">
        <v>2235</v>
      </c>
      <c r="Q580" t="s">
        <v>2240</v>
      </c>
      <c r="R580" t="str">
        <f>VLOOKUP($N580,Tabla2[#All],3,0)</f>
        <v>DISTRIBUIDOR</v>
      </c>
      <c r="S580" t="s">
        <v>3150</v>
      </c>
      <c r="T580" t="s">
        <v>3151</v>
      </c>
      <c r="U580" t="s">
        <v>1587</v>
      </c>
    </row>
    <row r="581" spans="1:21" ht="15" customHeight="1">
      <c r="A581" s="52" t="s">
        <v>2163</v>
      </c>
      <c r="B581" s="53" t="s">
        <v>2164</v>
      </c>
      <c r="C581" s="54">
        <v>99</v>
      </c>
      <c r="D581" s="85">
        <v>99</v>
      </c>
      <c r="E581" s="55" t="str">
        <f>VLOOKUP($D581,'ESTRUCTURA P&amp;B - LP'!$A$1:$F$31,5,0)</f>
        <v>E-COMMERCE</v>
      </c>
      <c r="F581" s="55" t="str">
        <f>VLOOKUP($D581,'ESTRUCTURA P&amp;B - LP'!$A$1:$F$31,6,0)</f>
        <v>E-COMMERCE</v>
      </c>
      <c r="G581" t="s">
        <v>47</v>
      </c>
      <c r="H581" t="str">
        <f>VLOOKUP(Tabla3[[#This Row],[NUEVA RUTA]],Tabla1[#All],2,0)</f>
        <v>E-COMMERCE</v>
      </c>
      <c r="I581" t="str">
        <f>VLOOKUP($A581,Clientes!$A$1:$C$1999,3,0)</f>
        <v>INV SANADO</v>
      </c>
      <c r="J581" s="16">
        <v>99</v>
      </c>
      <c r="K581" s="16" t="str">
        <f>VLOOKUP($J581,'ESTRUCTURA P&amp;B - LP'!$A$1:$F$40,5,0)</f>
        <v>E-COMMERCE</v>
      </c>
      <c r="L581" s="16">
        <f>IFERROR(VLOOKUP($J581,'[2]POTENCIAL X ZONA'!$B$4:$G$21,6,0),0)</f>
        <v>0</v>
      </c>
      <c r="M581" s="16" t="str">
        <f>IFERROR(VLOOKUP($A581,'Convenio Clientes'!$D:$F,3,0),"SN CNV")</f>
        <v>50</v>
      </c>
      <c r="N581" s="60" t="s">
        <v>2469</v>
      </c>
      <c r="O581" s="16">
        <v>0</v>
      </c>
      <c r="P581" t="s">
        <v>2235</v>
      </c>
      <c r="Q581" t="s">
        <v>2236</v>
      </c>
      <c r="R581" t="str">
        <f>VLOOKUP($N581,Tabla2[#All],3,0)</f>
        <v>ATENCION AL CLIENTE</v>
      </c>
      <c r="U581" t="s">
        <v>1587</v>
      </c>
    </row>
    <row r="582" spans="1:21" ht="15" customHeight="1">
      <c r="A582" s="50" t="s">
        <v>943</v>
      </c>
      <c r="B582" s="19" t="s">
        <v>944</v>
      </c>
      <c r="C582" s="16">
        <v>12</v>
      </c>
      <c r="D582" s="84">
        <v>12</v>
      </c>
      <c r="E582" t="str">
        <f>VLOOKUP($D582,'ESTRUCTURA P&amp;B - LP'!$A$1:$F$31,5,0)</f>
        <v>JUAN LEÓN 12</v>
      </c>
      <c r="F582" t="str">
        <f>VLOOKUP($D582,'ESTRUCTURA P&amp;B - LP'!$A$1:$F$31,6,0)</f>
        <v>DUBRASKA PÉREZ</v>
      </c>
      <c r="G582" t="s">
        <v>128</v>
      </c>
      <c r="H582" t="str">
        <f>VLOOKUP(Tabla3[[#This Row],[NUEVA RUTA]],Tabla1[#All],2,0)</f>
        <v>CENTRO-OCCIDENTE</v>
      </c>
      <c r="I582" t="str">
        <f>VLOOKUP($A582,Clientes!$A$1:$C$1999,3,0)</f>
        <v>INVERS TEROR</v>
      </c>
      <c r="J582" s="16">
        <v>12</v>
      </c>
      <c r="K582" s="16" t="str">
        <f>VLOOKUP($J582,'ESTRUCTURA P&amp;B - LP'!$A$1:$F$40,5,0)</f>
        <v>JUAN LEÓN 12</v>
      </c>
      <c r="L582" s="16" t="str">
        <f>IFERROR(VLOOKUP($J582,'[2]POTENCIAL X ZONA'!$B$4:$G$21,6,0),0)</f>
        <v>P</v>
      </c>
      <c r="M582" s="60" t="str">
        <f>IFERROR(VLOOKUP($A582,'Convenio Clientes'!$D:$F,3,0),"SN CNV")</f>
        <v>26</v>
      </c>
      <c r="N582" s="16" t="s">
        <v>2227</v>
      </c>
      <c r="O582" s="16">
        <v>0</v>
      </c>
      <c r="P582" t="s">
        <v>163</v>
      </c>
      <c r="Q582" t="s">
        <v>2228</v>
      </c>
      <c r="R582" t="str">
        <f>VLOOKUP($N582,Tabla2[#All],3,0)</f>
        <v>DISTRIBUIDOR</v>
      </c>
      <c r="S582" t="s">
        <v>3152</v>
      </c>
      <c r="T582" t="s">
        <v>3153</v>
      </c>
      <c r="U582" t="s">
        <v>294</v>
      </c>
    </row>
    <row r="583" spans="1:21" ht="15" customHeight="1">
      <c r="A583" s="50" t="s">
        <v>1813</v>
      </c>
      <c r="B583" s="19" t="s">
        <v>1814</v>
      </c>
      <c r="C583" s="16">
        <v>95</v>
      </c>
      <c r="D583" s="84">
        <v>95</v>
      </c>
      <c r="E583" t="str">
        <f>VLOOKUP($D583,'ESTRUCTURA P&amp;B - LP'!$A$1:$F$31,5,0)</f>
        <v>EVENTUALES</v>
      </c>
      <c r="F583" t="str">
        <f>VLOOKUP($D583,'ESTRUCTURA P&amp;B - LP'!$A$1:$F$31,6,0)</f>
        <v>ROSLI APONTE</v>
      </c>
      <c r="G583" t="s">
        <v>1578</v>
      </c>
      <c r="H583" t="str">
        <f>VLOOKUP(Tabla3[[#This Row],[NUEVA RUTA]],Tabla1[#All],2,0)</f>
        <v>OFICINA</v>
      </c>
      <c r="I583" t="str">
        <f>VLOOKUP($A583,Clientes!$A$1:$C$1999,3,0)</f>
        <v>INV TORREF CAFE</v>
      </c>
      <c r="J583" s="16">
        <v>95</v>
      </c>
      <c r="K583" s="16" t="str">
        <f>VLOOKUP($J583,'ESTRUCTURA P&amp;B - LP'!$A$1:$F$40,5,0)</f>
        <v>EVENTUALES</v>
      </c>
      <c r="L583" s="16">
        <f>IFERROR(VLOOKUP($J583,'[2]POTENCIAL X ZONA'!$B$4:$G$21,6,0),0)</f>
        <v>0</v>
      </c>
      <c r="M583" s="16" t="str">
        <f>IFERROR(VLOOKUP($A583,'Convenio Clientes'!$D:$F,3,0),"SN CNV")</f>
        <v>21</v>
      </c>
      <c r="N583" s="60" t="s">
        <v>2469</v>
      </c>
      <c r="O583" s="16">
        <v>0</v>
      </c>
      <c r="P583" t="s">
        <v>2235</v>
      </c>
      <c r="Q583" t="s">
        <v>2236</v>
      </c>
      <c r="R583" t="str">
        <f>VLOOKUP($N583,Tabla2[#All],3,0)</f>
        <v>ATENCION AL CLIENTE</v>
      </c>
      <c r="S583" t="s">
        <v>3480</v>
      </c>
      <c r="T583" t="s">
        <v>3481</v>
      </c>
      <c r="U583" t="s">
        <v>6708</v>
      </c>
    </row>
    <row r="584" spans="1:21" ht="15" customHeight="1">
      <c r="A584" s="50" t="s">
        <v>1526</v>
      </c>
      <c r="B584" s="19" t="s">
        <v>1527</v>
      </c>
      <c r="C584" s="16">
        <v>50</v>
      </c>
      <c r="D584" s="84">
        <v>50</v>
      </c>
      <c r="E584" t="str">
        <f>VLOOKUP($D584,'ESTRUCTURA P&amp;B - LP'!$A$1:$F$31,5,0)</f>
        <v>BETSY CASTRO</v>
      </c>
      <c r="F584" t="str">
        <f>VLOOKUP($D584,'ESTRUCTURA P&amp;B - LP'!$A$1:$F$31,6,0)</f>
        <v>MILAGROS FERNANDEZ</v>
      </c>
      <c r="G584" t="s">
        <v>55</v>
      </c>
      <c r="H584" t="str">
        <f>VLOOKUP(Tabla3[[#This Row],[NUEVA RUTA]],Tabla1[#All],2,0)</f>
        <v>CAPITAL</v>
      </c>
      <c r="I584" t="str">
        <f>VLOOKUP($A584,Clientes!$A$1:$C$1999,3,0)</f>
        <v>INV TOT SERVICE</v>
      </c>
      <c r="J584" s="16">
        <v>50</v>
      </c>
      <c r="K584" s="16" t="str">
        <f>VLOOKUP($J584,'ESTRUCTURA P&amp;B - LP'!$A$1:$F$40,5,0)</f>
        <v>BETSY CASTRO</v>
      </c>
      <c r="L584" s="16" t="str">
        <f>IFERROR(VLOOKUP($J584,'[2]POTENCIAL X ZONA'!$B$4:$G$21,6,0),0)</f>
        <v>B</v>
      </c>
      <c r="M584" s="60" t="str">
        <f>IFERROR(VLOOKUP($A584,'Convenio Clientes'!$D:$F,3,0),"SN CNV")</f>
        <v>26</v>
      </c>
      <c r="N584" s="16" t="s">
        <v>2327</v>
      </c>
      <c r="O584" s="16">
        <v>30</v>
      </c>
      <c r="P584" s="259" t="s">
        <v>2239</v>
      </c>
      <c r="Q584" t="s">
        <v>2240</v>
      </c>
      <c r="R584" t="str">
        <f>VLOOKUP($N584,Tabla2[#All],3,0)</f>
        <v>DROGUERIAS</v>
      </c>
      <c r="S584" t="s">
        <v>3154</v>
      </c>
      <c r="T584">
        <v>0</v>
      </c>
      <c r="U584" t="s">
        <v>1587</v>
      </c>
    </row>
    <row r="585" spans="1:21" ht="15" customHeight="1">
      <c r="A585" s="50" t="s">
        <v>945</v>
      </c>
      <c r="B585" s="19" t="s">
        <v>946</v>
      </c>
      <c r="C585" s="16">
        <v>62</v>
      </c>
      <c r="D585" s="84">
        <v>62</v>
      </c>
      <c r="E585" t="str">
        <f>VLOOKUP($D585,'ESTRUCTURA P&amp;B - LP'!$A$1:$F$31,5,0)</f>
        <v>ANDREINA RANGEL 62</v>
      </c>
      <c r="F585" t="str">
        <f>VLOOKUP($D585,'ESTRUCTURA P&amp;B - LP'!$A$1:$F$31,6,0)</f>
        <v>ANDREINA RANGEL</v>
      </c>
      <c r="G585" t="s">
        <v>31</v>
      </c>
      <c r="H585" t="str">
        <f>VLOOKUP(Tabla3[[#This Row],[NUEVA RUTA]],Tabla1[#All],2,0)</f>
        <v>OCCIDENTE</v>
      </c>
      <c r="I585" t="str">
        <f>VLOOKUP($A585,Clientes!$A$1:$C$1999,3,0)</f>
        <v>INV TRAD MARKET</v>
      </c>
      <c r="J585" s="16">
        <v>0</v>
      </c>
      <c r="K585" s="16" t="str">
        <f>VLOOKUP($J585,'ESTRUCTURA P&amp;B - LP'!$A$1:$F$40,5,0)</f>
        <v>INACTIVO</v>
      </c>
      <c r="L585" s="16">
        <f>IFERROR(VLOOKUP($J585,'[2]POTENCIAL X ZONA'!$B$4:$G$21,6,0),0)</f>
        <v>0</v>
      </c>
      <c r="M585" s="16" t="str">
        <f>IFERROR(VLOOKUP($A585,'Convenio Clientes'!$D:$F,3,0),"SN CNV")</f>
        <v>01</v>
      </c>
      <c r="N585" s="16" t="s">
        <v>2227</v>
      </c>
      <c r="O585" s="16">
        <v>0</v>
      </c>
      <c r="P585" t="s">
        <v>163</v>
      </c>
      <c r="Q585" t="s">
        <v>2228</v>
      </c>
      <c r="R585" t="str">
        <f>VLOOKUP($N585,Tabla2[#All],3,0)</f>
        <v>DISTRIBUIDOR</v>
      </c>
      <c r="S585" t="s">
        <v>3155</v>
      </c>
      <c r="T585" t="s">
        <v>3156</v>
      </c>
      <c r="U585" t="s">
        <v>131</v>
      </c>
    </row>
    <row r="586" spans="1:21" ht="15" customHeight="1">
      <c r="A586" s="50" t="s">
        <v>1449</v>
      </c>
      <c r="B586" s="19" t="s">
        <v>1450</v>
      </c>
      <c r="C586" s="16">
        <v>60</v>
      </c>
      <c r="D586" s="84">
        <v>60</v>
      </c>
      <c r="E586" t="str">
        <f>VLOOKUP($D586,'ESTRUCTURA P&amp;B - LP'!$A$1:$F$31,5,0)</f>
        <v>JOSEPH PADILLA</v>
      </c>
      <c r="F586" t="str">
        <f>VLOOKUP($D586,'ESTRUCTURA P&amp;B - LP'!$A$1:$F$31,6,0)</f>
        <v>ANDREINA RANGEL</v>
      </c>
      <c r="G586" t="s">
        <v>70</v>
      </c>
      <c r="H586" t="str">
        <f>VLOOKUP(Tabla3[[#This Row],[NUEVA RUTA]],Tabla1[#All],2,0)</f>
        <v>OCCIDENTE</v>
      </c>
      <c r="I586" t="str">
        <f>VLOOKUP($A586,Clientes!$A$1:$C$1999,3,0)</f>
        <v>INVEPECA</v>
      </c>
      <c r="J586" s="16">
        <v>60</v>
      </c>
      <c r="K586" s="16" t="str">
        <f>VLOOKUP($J586,'ESTRUCTURA P&amp;B - LP'!$A$1:$F$40,5,0)</f>
        <v>JOSEPH PADILLA</v>
      </c>
      <c r="L586" s="16" t="str">
        <f>IFERROR(VLOOKUP($J586,'[2]POTENCIAL X ZONA'!$B$4:$G$21,6,0),0)</f>
        <v>S</v>
      </c>
      <c r="M586" s="16" t="str">
        <f>IFERROR(VLOOKUP($A586,'Convenio Clientes'!$D:$F,3,0),"SN CNV")</f>
        <v>21</v>
      </c>
      <c r="N586" s="16" t="s">
        <v>2227</v>
      </c>
      <c r="O586" s="16">
        <v>15</v>
      </c>
      <c r="P586" t="s">
        <v>163</v>
      </c>
      <c r="Q586" t="s">
        <v>2228</v>
      </c>
      <c r="R586" t="str">
        <f>VLOOKUP($N586,Tabla2[#All],3,0)</f>
        <v>DISTRIBUIDOR</v>
      </c>
      <c r="S586" t="s">
        <v>3157</v>
      </c>
      <c r="T586" t="s">
        <v>3158</v>
      </c>
      <c r="U586" t="s">
        <v>6709</v>
      </c>
    </row>
    <row r="587" spans="1:21" ht="15" customHeight="1">
      <c r="A587" s="50" t="s">
        <v>947</v>
      </c>
      <c r="B587" s="19" t="s">
        <v>948</v>
      </c>
      <c r="C587" s="16">
        <v>95</v>
      </c>
      <c r="D587" s="84">
        <f>+C587</f>
        <v>95</v>
      </c>
      <c r="E587" t="str">
        <f>VLOOKUP($D587,'ESTRUCTURA P&amp;B - LP'!$A$1:$F$31,5,0)</f>
        <v>EVENTUALES</v>
      </c>
      <c r="F587" t="str">
        <f>VLOOKUP($D587,'ESTRUCTURA P&amp;B - LP'!$A$1:$F$31,6,0)</f>
        <v>ROSLI APONTE</v>
      </c>
      <c r="G587" t="s">
        <v>215</v>
      </c>
      <c r="H587" t="str">
        <f>VLOOKUP(Tabla3[[#This Row],[NUEVA RUTA]],Tabla1[#All],2,0)</f>
        <v>OFICINA</v>
      </c>
      <c r="I587" t="str">
        <f>VLOOKUP($A587,Clientes!$A$1:$C$1999,3,0)</f>
        <v>INV Y SERV LARA</v>
      </c>
      <c r="J587" s="16">
        <v>95</v>
      </c>
      <c r="K587" s="16" t="str">
        <f>VLOOKUP($J587,'ESTRUCTURA P&amp;B - LP'!$A$1:$F$40,5,0)</f>
        <v>EVENTUALES</v>
      </c>
      <c r="L587" s="16">
        <f>IFERROR(VLOOKUP($J587,'[2]POTENCIAL X ZONA'!$B$4:$G$21,6,0),0)</f>
        <v>0</v>
      </c>
      <c r="M587" s="60" t="str">
        <f>IFERROR(VLOOKUP($A587,'Convenio Clientes'!$D:$F,3,0),"SN CNV")</f>
        <v>21</v>
      </c>
      <c r="N587" s="16" t="s">
        <v>2234</v>
      </c>
      <c r="O587" s="16">
        <v>0</v>
      </c>
      <c r="P587" t="s">
        <v>2235</v>
      </c>
      <c r="Q587" t="s">
        <v>2236</v>
      </c>
      <c r="R587" t="str">
        <f>VLOOKUP($N587,Tabla2[#All],3,0)</f>
        <v>INSTITUCIONAL</v>
      </c>
      <c r="S587" t="s">
        <v>3159</v>
      </c>
      <c r="T587" t="s">
        <v>3160</v>
      </c>
      <c r="U587" t="s">
        <v>854</v>
      </c>
    </row>
    <row r="588" spans="1:21" ht="15" customHeight="1">
      <c r="A588" s="50" t="s">
        <v>951</v>
      </c>
      <c r="B588" s="19" t="s">
        <v>952</v>
      </c>
      <c r="C588" s="16">
        <v>12</v>
      </c>
      <c r="D588" s="84">
        <v>12</v>
      </c>
      <c r="E588" t="str">
        <f>VLOOKUP($D588,'ESTRUCTURA P&amp;B - LP'!$A$1:$F$31,5,0)</f>
        <v>JUAN LEÓN 12</v>
      </c>
      <c r="F588" t="str">
        <f>VLOOKUP($D588,'ESTRUCTURA P&amp;B - LP'!$A$1:$F$31,6,0)</f>
        <v>DUBRASKA PÉREZ</v>
      </c>
      <c r="G588" t="s">
        <v>13</v>
      </c>
      <c r="H588" t="str">
        <f>VLOOKUP(Tabla3[[#This Row],[NUEVA RUTA]],Tabla1[#All],2,0)</f>
        <v>CENTRO-OCCIDENTE</v>
      </c>
      <c r="I588" t="str">
        <f>VLOOKUP($A588,Clientes!$A$1:$C$1999,3,0)</f>
        <v>90 SUPER LIDER</v>
      </c>
      <c r="J588" s="16">
        <v>12</v>
      </c>
      <c r="K588" s="16" t="str">
        <f>VLOOKUP($J588,'ESTRUCTURA P&amp;B - LP'!$A$1:$F$40,5,0)</f>
        <v>JUAN LEÓN 12</v>
      </c>
      <c r="L588" s="16" t="str">
        <f>IFERROR(VLOOKUP($J588,'[2]POTENCIAL X ZONA'!$B$4:$G$21,6,0),0)</f>
        <v>P</v>
      </c>
      <c r="M588" s="60" t="str">
        <f>IFERROR(VLOOKUP($A588,'Convenio Clientes'!$D:$F,3,0),"SN CNV")</f>
        <v>21</v>
      </c>
      <c r="N588" s="16" t="s">
        <v>2231</v>
      </c>
      <c r="O588" s="16">
        <v>90</v>
      </c>
      <c r="P588" t="s">
        <v>163</v>
      </c>
      <c r="Q588" t="s">
        <v>2228</v>
      </c>
      <c r="R588" t="str">
        <f>VLOOKUP($N588,Tabla2[#All],3,0)</f>
        <v>CADENAS - SUPERMERCADOS</v>
      </c>
      <c r="S588" t="s">
        <v>3161</v>
      </c>
      <c r="T588" t="s">
        <v>3162</v>
      </c>
      <c r="U588" t="s">
        <v>1652</v>
      </c>
    </row>
    <row r="589" spans="1:21" ht="15" customHeight="1">
      <c r="A589" s="50" t="s">
        <v>953</v>
      </c>
      <c r="B589" s="19" t="s">
        <v>954</v>
      </c>
      <c r="C589" s="16">
        <v>12</v>
      </c>
      <c r="D589" s="84">
        <v>12</v>
      </c>
      <c r="E589" t="str">
        <f>VLOOKUP($D589,'ESTRUCTURA P&amp;B - LP'!$A$1:$F$31,5,0)</f>
        <v>JUAN LEÓN 12</v>
      </c>
      <c r="F589" t="str">
        <f>VLOOKUP($D589,'ESTRUCTURA P&amp;B - LP'!$A$1:$F$31,6,0)</f>
        <v>DUBRASKA PÉREZ</v>
      </c>
      <c r="G589" t="s">
        <v>13</v>
      </c>
      <c r="H589" t="str">
        <f>VLOOKUP(Tabla3[[#This Row],[NUEVA RUTA]],Tabla1[#All],2,0)</f>
        <v>CENTRO-OCCIDENTE</v>
      </c>
      <c r="I589" t="str">
        <f>VLOOKUP($A589,Clientes!$A$1:$C$1999,3,0)</f>
        <v>65 LOCATEL</v>
      </c>
      <c r="J589" s="16">
        <v>12</v>
      </c>
      <c r="K589" s="16" t="str">
        <f>VLOOKUP($J589,'ESTRUCTURA P&amp;B - LP'!$A$1:$F$40,5,0)</f>
        <v>JUAN LEÓN 12</v>
      </c>
      <c r="L589" s="16" t="str">
        <f>IFERROR(VLOOKUP($J589,'[2]POTENCIAL X ZONA'!$B$4:$G$21,6,0),0)</f>
        <v>P</v>
      </c>
      <c r="M589" s="16" t="str">
        <f>IFERROR(VLOOKUP($A589,'Convenio Clientes'!$D:$F,3,0),"SN CNV")</f>
        <v>01</v>
      </c>
      <c r="N589" s="16" t="s">
        <v>2253</v>
      </c>
      <c r="O589" s="16">
        <v>15</v>
      </c>
      <c r="P589" t="s">
        <v>163</v>
      </c>
      <c r="Q589" t="s">
        <v>2228</v>
      </c>
      <c r="R589" t="str">
        <f>VLOOKUP($N589,Tabla2[#All],3,0)</f>
        <v>CADENAS - FARMACIAS</v>
      </c>
      <c r="S589" t="s">
        <v>3163</v>
      </c>
      <c r="T589" t="s">
        <v>3164</v>
      </c>
      <c r="U589" t="s">
        <v>6710</v>
      </c>
    </row>
    <row r="590" spans="1:21" ht="15" customHeight="1">
      <c r="A590" s="50" t="s">
        <v>1981</v>
      </c>
      <c r="B590" s="19" t="s">
        <v>1982</v>
      </c>
      <c r="C590" s="16">
        <v>56</v>
      </c>
      <c r="D590" s="84">
        <v>56</v>
      </c>
      <c r="E590" t="str">
        <f>VLOOKUP($D590,'ESTRUCTURA P&amp;B - LP'!$A$1:$F$31,5,0)</f>
        <v>JONATHAN FERNÁNDEZ</v>
      </c>
      <c r="F590" t="str">
        <f>VLOOKUP($D590,'ESTRUCTURA P&amp;B - LP'!$A$1:$F$31,6,0)</f>
        <v>MILAGROS FERNANDEZ</v>
      </c>
      <c r="G590" t="s">
        <v>55</v>
      </c>
      <c r="H590" t="str">
        <f>VLOOKUP(Tabla3[[#This Row],[NUEVA RUTA]],Tabla1[#All],2,0)</f>
        <v>CAPITAL</v>
      </c>
      <c r="I590" t="str">
        <f>VLOOKUP($A590,Clientes!$A$1:$C$1999,3,0)</f>
        <v>ISAGEN MEDICAL</v>
      </c>
      <c r="J590" s="16">
        <v>56</v>
      </c>
      <c r="K590" s="16" t="str">
        <f>VLOOKUP($J590,'ESTRUCTURA P&amp;B - LP'!$A$1:$F$40,5,0)</f>
        <v>JONATHAN FERNÁNDEZ</v>
      </c>
      <c r="L590" s="16">
        <f>IFERROR(VLOOKUP($J590,'[2]POTENCIAL X ZONA'!$B$4:$G$21,6,0),0)</f>
        <v>0</v>
      </c>
      <c r="M590" s="16" t="str">
        <f>IFERROR(VLOOKUP($A590,'Convenio Clientes'!$D:$F,3,0),"SN CNV")</f>
        <v>21</v>
      </c>
      <c r="N590" s="60" t="s">
        <v>2350</v>
      </c>
      <c r="O590" s="16">
        <v>0</v>
      </c>
      <c r="P590" t="s">
        <v>163</v>
      </c>
      <c r="Q590" t="s">
        <v>2228</v>
      </c>
      <c r="R590" t="str">
        <f>VLOOKUP($N590,Tabla2[#All],3,0)</f>
        <v>PERFUMERIAS INDEPENDIENTES</v>
      </c>
      <c r="S590" t="s">
        <v>3603</v>
      </c>
      <c r="T590" t="s">
        <v>3604</v>
      </c>
      <c r="U590" t="s">
        <v>1587</v>
      </c>
    </row>
    <row r="591" spans="1:21" ht="15" customHeight="1">
      <c r="A591" s="50" t="s">
        <v>955</v>
      </c>
      <c r="B591" s="19" t="s">
        <v>956</v>
      </c>
      <c r="C591" s="16">
        <v>52</v>
      </c>
      <c r="D591" s="84">
        <v>52</v>
      </c>
      <c r="E591" t="str">
        <f>VLOOKUP($D591,'ESTRUCTURA P&amp;B - LP'!$A$1:$F$31,5,0)</f>
        <v>DIANA DELGADO 52</v>
      </c>
      <c r="F591" t="str">
        <f>VLOOKUP($D591,'ESTRUCTURA P&amp;B - LP'!$A$1:$F$31,6,0)</f>
        <v>DIANA DELGADO</v>
      </c>
      <c r="G591" t="s">
        <v>188</v>
      </c>
      <c r="H591" t="str">
        <f>VLOOKUP(Tabla3[[#This Row],[NUEVA RUTA]],Tabla1[#All],2,0)</f>
        <v>ORIENTE SUR</v>
      </c>
      <c r="I591" t="str">
        <f>VLOOKUP($A591,Clientes!$A$1:$C$1999,3,0)</f>
        <v>J.J SUMINISTROS</v>
      </c>
      <c r="J591" s="16">
        <v>52</v>
      </c>
      <c r="K591" s="16" t="str">
        <f>VLOOKUP($J591,'ESTRUCTURA P&amp;B - LP'!$A$1:$F$40,5,0)</f>
        <v>DIANA DELGADO 52</v>
      </c>
      <c r="L591" s="16" t="str">
        <f>IFERROR(VLOOKUP($J591,'[2]POTENCIAL X ZONA'!$B$4:$G$21,6,0),0)</f>
        <v>S</v>
      </c>
      <c r="M591" s="16" t="str">
        <f>IFERROR(VLOOKUP($A591,'Convenio Clientes'!$D:$F,3,0),"SN CNV")</f>
        <v>10</v>
      </c>
      <c r="N591" s="16" t="s">
        <v>2227</v>
      </c>
      <c r="O591" s="16">
        <v>15</v>
      </c>
      <c r="P591" t="s">
        <v>163</v>
      </c>
      <c r="Q591" t="s">
        <v>2228</v>
      </c>
      <c r="R591" t="str">
        <f>VLOOKUP($N591,Tabla2[#All],3,0)</f>
        <v>DISTRIBUIDOR</v>
      </c>
      <c r="S591" t="s">
        <v>3165</v>
      </c>
      <c r="T591" t="s">
        <v>3166</v>
      </c>
      <c r="U591" t="s">
        <v>6711</v>
      </c>
    </row>
    <row r="592" spans="1:21" ht="15" customHeight="1">
      <c r="A592" s="50" t="s">
        <v>1627</v>
      </c>
      <c r="B592" s="19" t="s">
        <v>1628</v>
      </c>
      <c r="C592" s="16">
        <v>98</v>
      </c>
      <c r="D592" s="84">
        <v>95</v>
      </c>
      <c r="E592" t="str">
        <f>VLOOKUP($D592,'ESTRUCTURA P&amp;B - LP'!$A$1:$F$31,5,0)</f>
        <v>EVENTUALES</v>
      </c>
      <c r="F592" t="str">
        <f>VLOOKUP($D592,'ESTRUCTURA P&amp;B - LP'!$A$1:$F$31,6,0)</f>
        <v>ROSLI APONTE</v>
      </c>
      <c r="G592" t="s">
        <v>47</v>
      </c>
      <c r="H592" t="str">
        <f>VLOOKUP(Tabla3[[#This Row],[NUEVA RUTA]],Tabla1[#All],2,0)</f>
        <v>OFICINA</v>
      </c>
      <c r="I592" t="str">
        <f>VLOOKUP($A592,Clientes!$A$1:$C$1999,3,0)</f>
        <v>JAIRA GOMEZ</v>
      </c>
      <c r="J592" s="16">
        <v>95</v>
      </c>
      <c r="K592" s="16" t="str">
        <f>VLOOKUP($J592,'ESTRUCTURA P&amp;B - LP'!$A$1:$F$40,5,0)</f>
        <v>EVENTUALES</v>
      </c>
      <c r="L592" s="16">
        <f>IFERROR(VLOOKUP($J592,'[2]POTENCIAL X ZONA'!$B$4:$G$21,6,0),0)</f>
        <v>0</v>
      </c>
      <c r="M592" s="16" t="str">
        <f>IFERROR(VLOOKUP($A592,'Convenio Clientes'!$D:$F,3,0),"SN CNV")</f>
        <v>21</v>
      </c>
      <c r="N592" s="60" t="s">
        <v>2234</v>
      </c>
      <c r="O592" s="16">
        <v>0</v>
      </c>
      <c r="P592" t="s">
        <v>2235</v>
      </c>
      <c r="Q592" t="s">
        <v>2240</v>
      </c>
      <c r="R592" t="str">
        <f>VLOOKUP($N592,Tabla2[#All],3,0)</f>
        <v>INSTITUCIONAL</v>
      </c>
      <c r="S592" t="s">
        <v>3167</v>
      </c>
      <c r="T592" t="s">
        <v>3168</v>
      </c>
      <c r="U592" t="s">
        <v>1587</v>
      </c>
    </row>
    <row r="593" spans="1:21" ht="15" customHeight="1">
      <c r="A593" s="50" t="s">
        <v>1960</v>
      </c>
      <c r="B593" s="19" t="s">
        <v>1961</v>
      </c>
      <c r="C593" s="16">
        <v>99</v>
      </c>
      <c r="D593" s="84">
        <v>99</v>
      </c>
      <c r="E593" t="str">
        <f>VLOOKUP($D593,'ESTRUCTURA P&amp;B - LP'!$A$1:$F$31,5,0)</f>
        <v>E-COMMERCE</v>
      </c>
      <c r="F593" t="str">
        <f>VLOOKUP($D593,'ESTRUCTURA P&amp;B - LP'!$A$1:$F$31,6,0)</f>
        <v>E-COMMERCE</v>
      </c>
      <c r="G593" t="s">
        <v>55</v>
      </c>
      <c r="H593" t="str">
        <f>VLOOKUP(Tabla3[[#This Row],[NUEVA RUTA]],Tabla1[#All],2,0)</f>
        <v>E-COMMERCE</v>
      </c>
      <c r="I593" t="str">
        <f>VLOOKUP($A593,Clientes!$A$1:$C$1999,3,0)</f>
        <v>JENIFFER RUIZ</v>
      </c>
      <c r="J593" s="16">
        <v>99</v>
      </c>
      <c r="K593" s="16" t="str">
        <f>VLOOKUP($J593,'ESTRUCTURA P&amp;B - LP'!$A$1:$F$40,5,0)</f>
        <v>E-COMMERCE</v>
      </c>
      <c r="L593" s="16">
        <f>IFERROR(VLOOKUP($J593,'[2]POTENCIAL X ZONA'!$B$4:$G$21,6,0),0)</f>
        <v>0</v>
      </c>
      <c r="M593" s="16" t="str">
        <f>IFERROR(VLOOKUP($A593,'Convenio Clientes'!$D:$F,3,0),"SN CNV")</f>
        <v>50</v>
      </c>
      <c r="N593" s="60" t="s">
        <v>2469</v>
      </c>
      <c r="O593" s="16">
        <v>0</v>
      </c>
      <c r="P593" t="s">
        <v>2235</v>
      </c>
      <c r="Q593" t="s">
        <v>2236</v>
      </c>
      <c r="R593" t="str">
        <f>VLOOKUP($N593,Tabla2[#All],3,0)</f>
        <v>ATENCION AL CLIENTE</v>
      </c>
      <c r="S593" t="s">
        <v>3584</v>
      </c>
      <c r="T593" t="s">
        <v>3585</v>
      </c>
      <c r="U593" t="s">
        <v>1587</v>
      </c>
    </row>
    <row r="594" spans="1:21" ht="15" customHeight="1">
      <c r="A594" s="50" t="s">
        <v>1639</v>
      </c>
      <c r="B594" s="19" t="s">
        <v>1640</v>
      </c>
      <c r="C594" s="16">
        <v>20</v>
      </c>
      <c r="D594" s="84">
        <v>20</v>
      </c>
      <c r="E594" t="str">
        <f>VLOOKUP($D594,'ESTRUCTURA P&amp;B - LP'!$A$1:$F$31,5,0)</f>
        <v>JUAN LEÓN 20</v>
      </c>
      <c r="F594" t="str">
        <f>VLOOKUP($D594,'ESTRUCTURA P&amp;B - LP'!$A$1:$F$31,6,0)</f>
        <v>DUBRASKA PÉREZ</v>
      </c>
      <c r="G594" t="s">
        <v>102</v>
      </c>
      <c r="H594" t="str">
        <f>VLOOKUP(Tabla3[[#This Row],[NUEVA RUTA]],Tabla1[#All],2,0)</f>
        <v>CENTRO-OCCIDENTE</v>
      </c>
      <c r="I594" t="str">
        <f>VLOOKUP($A594,Clientes!$A$1:$C$1999,3,0)</f>
        <v>JLB MARKET, C.A</v>
      </c>
      <c r="J594" s="16">
        <v>20</v>
      </c>
      <c r="K594" s="16" t="str">
        <f>VLOOKUP($J594,'ESTRUCTURA P&amp;B - LP'!$A$1:$F$40,5,0)</f>
        <v>JUAN LEÓN 20</v>
      </c>
      <c r="L594" s="16" t="str">
        <f>IFERROR(VLOOKUP($J594,'[2]POTENCIAL X ZONA'!$B$4:$G$21,6,0),0)</f>
        <v>P</v>
      </c>
      <c r="M594" s="16" t="str">
        <f>IFERROR(VLOOKUP($A594,'Convenio Clientes'!$D:$F,3,0),"SN CNV")</f>
        <v>01</v>
      </c>
      <c r="N594" s="16" t="s">
        <v>2231</v>
      </c>
      <c r="O594" s="16">
        <v>7</v>
      </c>
      <c r="P594" t="s">
        <v>163</v>
      </c>
      <c r="Q594" t="s">
        <v>2228</v>
      </c>
      <c r="R594" t="str">
        <f>VLOOKUP($N594,Tabla2[#All],3,0)</f>
        <v>CADENAS - SUPERMERCADOS</v>
      </c>
      <c r="S594" t="s">
        <v>3169</v>
      </c>
      <c r="T594" t="s">
        <v>3170</v>
      </c>
      <c r="U594" t="s">
        <v>51</v>
      </c>
    </row>
    <row r="595" spans="1:21" ht="15" customHeight="1">
      <c r="A595" s="50" t="s">
        <v>1999</v>
      </c>
      <c r="B595" s="19" t="s">
        <v>2000</v>
      </c>
      <c r="C595" s="16">
        <v>99</v>
      </c>
      <c r="D595" s="84">
        <v>99</v>
      </c>
      <c r="E595" t="str">
        <f>VLOOKUP($D595,'ESTRUCTURA P&amp;B - LP'!$A$1:$F$31,5,0)</f>
        <v>E-COMMERCE</v>
      </c>
      <c r="F595" t="str">
        <f>VLOOKUP($D595,'ESTRUCTURA P&amp;B - LP'!$A$1:$F$31,6,0)</f>
        <v>E-COMMERCE</v>
      </c>
      <c r="G595" t="s">
        <v>55</v>
      </c>
      <c r="H595" t="str">
        <f>VLOOKUP(Tabla3[[#This Row],[NUEVA RUTA]],Tabla1[#All],2,0)</f>
        <v>E-COMMERCE</v>
      </c>
      <c r="I595" t="str">
        <f>VLOOKUP($A595,Clientes!$A$1:$C$1999,3,0)</f>
        <v>JOHANA MOTA</v>
      </c>
      <c r="J595" s="16">
        <v>99</v>
      </c>
      <c r="K595" s="16" t="str">
        <f>VLOOKUP($J595,'ESTRUCTURA P&amp;B - LP'!$A$1:$F$40,5,0)</f>
        <v>E-COMMERCE</v>
      </c>
      <c r="L595" s="16">
        <f>IFERROR(VLOOKUP($J595,'[2]POTENCIAL X ZONA'!$B$4:$G$21,6,0),0)</f>
        <v>0</v>
      </c>
      <c r="M595" s="16" t="str">
        <f>IFERROR(VLOOKUP($A595,'Convenio Clientes'!$D:$F,3,0),"SN CNV")</f>
        <v>50</v>
      </c>
      <c r="N595" s="60" t="s">
        <v>2469</v>
      </c>
      <c r="O595" s="16">
        <v>0</v>
      </c>
      <c r="P595" t="s">
        <v>2235</v>
      </c>
      <c r="Q595" t="s">
        <v>2236</v>
      </c>
      <c r="R595" t="str">
        <f>VLOOKUP($N595,Tabla2[#All],3,0)</f>
        <v>ATENCION AL CLIENTE</v>
      </c>
      <c r="S595">
        <v>0</v>
      </c>
      <c r="T595">
        <v>0</v>
      </c>
      <c r="U595" t="s">
        <v>1587</v>
      </c>
    </row>
    <row r="596" spans="1:21" ht="15" customHeight="1">
      <c r="A596" s="52" t="s">
        <v>2169</v>
      </c>
      <c r="B596" s="53" t="s">
        <v>2170</v>
      </c>
      <c r="C596" s="54">
        <v>99</v>
      </c>
      <c r="D596" s="85">
        <v>99</v>
      </c>
      <c r="E596" s="55" t="str">
        <f>VLOOKUP($D596,'ESTRUCTURA P&amp;B - LP'!$A$1:$F$31,5,0)</f>
        <v>E-COMMERCE</v>
      </c>
      <c r="F596" s="55" t="str">
        <f>VLOOKUP($D596,'ESTRUCTURA P&amp;B - LP'!$A$1:$F$31,6,0)</f>
        <v>E-COMMERCE</v>
      </c>
      <c r="G596" t="s">
        <v>47</v>
      </c>
      <c r="H596" t="str">
        <f>VLOOKUP(Tabla3[[#This Row],[NUEVA RUTA]],Tabla1[#All],2,0)</f>
        <v>E-COMMERCE</v>
      </c>
      <c r="I596" t="str">
        <f>VLOOKUP($A596,Clientes!$A$1:$C$1999,3,0)</f>
        <v>JORGE VARELA</v>
      </c>
      <c r="J596" s="16">
        <v>99</v>
      </c>
      <c r="K596" s="16" t="str">
        <f>VLOOKUP($J596,'ESTRUCTURA P&amp;B - LP'!$A$1:$F$40,5,0)</f>
        <v>E-COMMERCE</v>
      </c>
      <c r="L596" s="16">
        <f>IFERROR(VLOOKUP($J596,'[2]POTENCIAL X ZONA'!$B$4:$G$21,6,0),0)</f>
        <v>0</v>
      </c>
      <c r="M596" s="16" t="str">
        <f>IFERROR(VLOOKUP($A596,'Convenio Clientes'!$D:$F,3,0),"SN CNV")</f>
        <v>50</v>
      </c>
      <c r="N596" s="60" t="s">
        <v>2469</v>
      </c>
      <c r="O596" s="16">
        <v>0</v>
      </c>
      <c r="P596" t="s">
        <v>2235</v>
      </c>
      <c r="Q596" t="s">
        <v>2236</v>
      </c>
      <c r="R596" t="str">
        <f>VLOOKUP($N596,Tabla2[#All],3,0)</f>
        <v>ATENCION AL CLIENTE</v>
      </c>
      <c r="U596" t="s">
        <v>6712</v>
      </c>
    </row>
    <row r="597" spans="1:21" ht="15" customHeight="1">
      <c r="A597" s="50" t="s">
        <v>2082</v>
      </c>
      <c r="B597" s="19" t="s">
        <v>2083</v>
      </c>
      <c r="C597" s="16">
        <v>99</v>
      </c>
      <c r="D597" s="84">
        <v>99</v>
      </c>
      <c r="E597" t="str">
        <f>VLOOKUP($D597,'ESTRUCTURA P&amp;B - LP'!$A$1:$F$31,5,0)</f>
        <v>E-COMMERCE</v>
      </c>
      <c r="F597" t="str">
        <f>VLOOKUP($D597,'ESTRUCTURA P&amp;B - LP'!$A$1:$F$31,6,0)</f>
        <v>E-COMMERCE</v>
      </c>
      <c r="G597" t="s">
        <v>44</v>
      </c>
      <c r="H597" t="str">
        <f>VLOOKUP(Tabla3[[#This Row],[NUEVA RUTA]],Tabla1[#All],2,0)</f>
        <v>E-COMMERCE</v>
      </c>
      <c r="I597" t="str">
        <f>VLOOKUP($A597,Clientes!$A$1:$C$1999,3,0)</f>
        <v>JOSE L. VELAZCO</v>
      </c>
      <c r="J597" s="16">
        <v>99</v>
      </c>
      <c r="K597" s="16" t="str">
        <f>VLOOKUP($J597,'ESTRUCTURA P&amp;B - LP'!$A$1:$F$40,5,0)</f>
        <v>E-COMMERCE</v>
      </c>
      <c r="L597" s="16">
        <f>IFERROR(VLOOKUP($J597,'[2]POTENCIAL X ZONA'!$B$4:$G$21,6,0),0)</f>
        <v>0</v>
      </c>
      <c r="M597" s="16" t="str">
        <f>IFERROR(VLOOKUP($A597,'Convenio Clientes'!$D:$F,3,0),"SN CNV")</f>
        <v>50</v>
      </c>
      <c r="N597" s="60" t="s">
        <v>2469</v>
      </c>
      <c r="O597" s="16">
        <v>0</v>
      </c>
      <c r="P597" t="s">
        <v>2235</v>
      </c>
      <c r="Q597" t="s">
        <v>2236</v>
      </c>
      <c r="R597" t="str">
        <f>VLOOKUP($N597,Tabla2[#All],3,0)</f>
        <v>ATENCION AL CLIENTE</v>
      </c>
      <c r="U597" t="s">
        <v>6713</v>
      </c>
    </row>
    <row r="598" spans="1:21" ht="15" customHeight="1">
      <c r="A598" s="50" t="s">
        <v>1962</v>
      </c>
      <c r="B598" s="19" t="s">
        <v>1963</v>
      </c>
      <c r="C598" s="16">
        <v>99</v>
      </c>
      <c r="D598" s="84">
        <v>99</v>
      </c>
      <c r="E598" t="str">
        <f>VLOOKUP($D598,'ESTRUCTURA P&amp;B - LP'!$A$1:$F$31,5,0)</f>
        <v>E-COMMERCE</v>
      </c>
      <c r="F598" t="str">
        <f>VLOOKUP($D598,'ESTRUCTURA P&amp;B - LP'!$A$1:$F$31,6,0)</f>
        <v>E-COMMERCE</v>
      </c>
      <c r="G598" t="s">
        <v>188</v>
      </c>
      <c r="H598" t="str">
        <f>VLOOKUP(Tabla3[[#This Row],[NUEVA RUTA]],Tabla1[#All],2,0)</f>
        <v>E-COMMERCE</v>
      </c>
      <c r="I598" t="str">
        <f>VLOOKUP($A598,Clientes!$A$1:$C$1999,3,0)</f>
        <v>JULIO GARCIA</v>
      </c>
      <c r="J598" s="16">
        <v>99</v>
      </c>
      <c r="K598" s="16" t="str">
        <f>VLOOKUP($J598,'ESTRUCTURA P&amp;B - LP'!$A$1:$F$40,5,0)</f>
        <v>E-COMMERCE</v>
      </c>
      <c r="L598" s="16">
        <f>IFERROR(VLOOKUP($J598,'[2]POTENCIAL X ZONA'!$B$4:$G$21,6,0),0)</f>
        <v>0</v>
      </c>
      <c r="M598" s="16" t="str">
        <f>IFERROR(VLOOKUP($A598,'Convenio Clientes'!$D:$F,3,0),"SN CNV")</f>
        <v>50</v>
      </c>
      <c r="N598" s="60" t="s">
        <v>2469</v>
      </c>
      <c r="O598" s="16">
        <v>0</v>
      </c>
      <c r="P598" t="s">
        <v>2235</v>
      </c>
      <c r="Q598" t="s">
        <v>2236</v>
      </c>
      <c r="R598" t="str">
        <f>VLOOKUP($N598,Tabla2[#All],3,0)</f>
        <v>ATENCION AL CLIENTE</v>
      </c>
      <c r="S598" t="s">
        <v>3586</v>
      </c>
      <c r="T598">
        <v>0</v>
      </c>
      <c r="U598" t="s">
        <v>6711</v>
      </c>
    </row>
    <row r="599" spans="1:21" ht="15" customHeight="1">
      <c r="A599" s="50" t="s">
        <v>963</v>
      </c>
      <c r="B599" s="19" t="s">
        <v>964</v>
      </c>
      <c r="C599" s="16">
        <v>52</v>
      </c>
      <c r="D599" s="84">
        <v>52</v>
      </c>
      <c r="E599" t="str">
        <f>VLOOKUP($D599,'ESTRUCTURA P&amp;B - LP'!$A$1:$F$31,5,0)</f>
        <v>DIANA DELGADO 52</v>
      </c>
      <c r="F599" t="str">
        <f>VLOOKUP($D599,'ESTRUCTURA P&amp;B - LP'!$A$1:$F$31,6,0)</f>
        <v>DIANA DELGADO</v>
      </c>
      <c r="G599" t="s">
        <v>281</v>
      </c>
      <c r="H599" t="str">
        <f>VLOOKUP(Tabla3[[#This Row],[NUEVA RUTA]],Tabla1[#All],2,0)</f>
        <v>ORIENTE SUR</v>
      </c>
      <c r="I599" t="str">
        <f>VLOOKUP($A599,Clientes!$A$1:$C$1999,3,0)</f>
        <v>JUSTO Y BUENO,</v>
      </c>
      <c r="J599" s="16">
        <v>0</v>
      </c>
      <c r="K599" s="16" t="str">
        <f>VLOOKUP($J599,'ESTRUCTURA P&amp;B - LP'!$A$1:$F$40,5,0)</f>
        <v>INACTIVO</v>
      </c>
      <c r="L599" s="16">
        <f>IFERROR(VLOOKUP($J599,'[2]POTENCIAL X ZONA'!$B$4:$G$21,6,0),0)</f>
        <v>0</v>
      </c>
      <c r="M599" s="16" t="str">
        <f>IFERROR(VLOOKUP($A599,'Convenio Clientes'!$D:$F,3,0),"SN CNV")</f>
        <v>01</v>
      </c>
      <c r="N599" s="16" t="s">
        <v>2227</v>
      </c>
      <c r="O599" s="16">
        <v>0</v>
      </c>
      <c r="P599" t="s">
        <v>163</v>
      </c>
      <c r="Q599" t="s">
        <v>2228</v>
      </c>
      <c r="R599" t="str">
        <f>VLOOKUP($N599,Tabla2[#All],3,0)</f>
        <v>DISTRIBUIDOR</v>
      </c>
      <c r="S599" t="s">
        <v>3171</v>
      </c>
      <c r="T599" t="s">
        <v>3172</v>
      </c>
      <c r="U599" t="s">
        <v>6707</v>
      </c>
    </row>
    <row r="600" spans="1:21" ht="15" customHeight="1">
      <c r="A600" s="50" t="s">
        <v>1942</v>
      </c>
      <c r="B600" s="19" t="s">
        <v>1943</v>
      </c>
      <c r="C600" s="16">
        <v>95</v>
      </c>
      <c r="D600" s="84">
        <v>95</v>
      </c>
      <c r="E600" t="str">
        <f>VLOOKUP($D600,'ESTRUCTURA P&amp;B - LP'!$A$1:$F$31,5,0)</f>
        <v>EVENTUALES</v>
      </c>
      <c r="F600" t="str">
        <f>VLOOKUP($D600,'ESTRUCTURA P&amp;B - LP'!$A$1:$F$31,6,0)</f>
        <v>ROSLI APONTE</v>
      </c>
      <c r="G600" t="s">
        <v>47</v>
      </c>
      <c r="H600" t="str">
        <f>VLOOKUP(Tabla3[[#This Row],[NUEVA RUTA]],Tabla1[#All],2,0)</f>
        <v>OFICINA</v>
      </c>
      <c r="I600" t="str">
        <f>VLOOKUP($A600,Clientes!$A$1:$C$1999,3,0)</f>
        <v>KAREN URBAEZ</v>
      </c>
      <c r="J600" s="16">
        <v>95</v>
      </c>
      <c r="K600" s="16" t="str">
        <f>VLOOKUP($J600,'ESTRUCTURA P&amp;B - LP'!$A$1:$F$40,5,0)</f>
        <v>EVENTUALES</v>
      </c>
      <c r="L600" s="16">
        <f>IFERROR(VLOOKUP($J600,'[2]POTENCIAL X ZONA'!$B$4:$G$21,6,0),0)</f>
        <v>0</v>
      </c>
      <c r="M600" s="16" t="str">
        <f>IFERROR(VLOOKUP($A600,'Convenio Clientes'!$D:$F,3,0),"SN CNV")</f>
        <v>21</v>
      </c>
      <c r="N600" s="60" t="s">
        <v>2234</v>
      </c>
      <c r="O600" s="16">
        <v>0</v>
      </c>
      <c r="P600" t="s">
        <v>2235</v>
      </c>
      <c r="Q600" t="s">
        <v>2240</v>
      </c>
      <c r="R600" t="str">
        <f>VLOOKUP($N600,Tabla2[#All],3,0)</f>
        <v>INSTITUCIONAL</v>
      </c>
      <c r="S600" t="s">
        <v>3572</v>
      </c>
      <c r="T600" t="s">
        <v>3573</v>
      </c>
      <c r="U600" t="s">
        <v>1587</v>
      </c>
    </row>
    <row r="601" spans="1:21" ht="15" customHeight="1">
      <c r="A601" s="52" t="s">
        <v>6033</v>
      </c>
      <c r="B601" s="53" t="s">
        <v>6031</v>
      </c>
      <c r="C601" s="54">
        <v>23</v>
      </c>
      <c r="D601" s="85">
        <v>23</v>
      </c>
      <c r="E601" s="55" t="str">
        <f>VLOOKUP($D601,'ESTRUCTURA P&amp;B - LP'!$A$1:$F$31,5,0)</f>
        <v>MARTHA VILORIA</v>
      </c>
      <c r="F601" s="55" t="str">
        <f>VLOOKUP($D601,'ESTRUCTURA P&amp;B - LP'!$A$1:$F$31,6,0)</f>
        <v>DUBRASKA PÉREZ</v>
      </c>
      <c r="G601" t="s">
        <v>215</v>
      </c>
      <c r="H601" s="82" t="s">
        <v>216</v>
      </c>
      <c r="I601" t="str">
        <f>VLOOKUP($A601,Clientes!$A$1:$C$1999,3,0)</f>
        <v>LA CAMPIRANA</v>
      </c>
      <c r="J601" s="16">
        <v>23</v>
      </c>
      <c r="K601" s="54" t="str">
        <f>VLOOKUP($J601,'ESTRUCTURA P&amp;B - LP'!$A$1:$F$40,5,0)</f>
        <v>MARTHA VILORIA</v>
      </c>
      <c r="L601" s="16" t="str">
        <f>IFERROR(VLOOKUP($J601,'[2]POTENCIAL X ZONA'!$B$4:$G$21,6,0),0)</f>
        <v>S</v>
      </c>
      <c r="M601" s="16" t="str">
        <f>IFERROR(VLOOKUP($A601,'Convenio Clientes'!$D:$F,3,0),"SN CNV")</f>
        <v>20</v>
      </c>
      <c r="N601" s="16" t="s">
        <v>2227</v>
      </c>
      <c r="O601" s="16">
        <v>0</v>
      </c>
      <c r="P601" s="259" t="s">
        <v>2239</v>
      </c>
      <c r="Q601" s="82" t="s">
        <v>2240</v>
      </c>
      <c r="R601" t="str">
        <f>VLOOKUP($N601,Tabla2[#All],3,0)</f>
        <v>DISTRIBUIDOR</v>
      </c>
      <c r="U601" t="s">
        <v>854</v>
      </c>
    </row>
    <row r="602" spans="1:21" ht="15" customHeight="1">
      <c r="A602" s="50" t="s">
        <v>1704</v>
      </c>
      <c r="B602" s="19" t="s">
        <v>1705</v>
      </c>
      <c r="C602" s="16">
        <v>98</v>
      </c>
      <c r="D602" s="84">
        <v>95</v>
      </c>
      <c r="E602" t="str">
        <f>VLOOKUP($D602,'ESTRUCTURA P&amp;B - LP'!$A$1:$F$31,5,0)</f>
        <v>EVENTUALES</v>
      </c>
      <c r="F602" t="str">
        <f>VLOOKUP($D602,'ESTRUCTURA P&amp;B - LP'!$A$1:$F$31,6,0)</f>
        <v>ROSLI APONTE</v>
      </c>
      <c r="G602" t="s">
        <v>47</v>
      </c>
      <c r="H602" t="str">
        <f>VLOOKUP(Tabla3[[#This Row],[NUEVA RUTA]],Tabla1[#All],2,0)</f>
        <v>OFICINA</v>
      </c>
      <c r="I602" t="str">
        <f>VLOOKUP($A602,Clientes!$A$1:$C$1999,3,0)</f>
        <v>LA WAWA</v>
      </c>
      <c r="J602" s="16">
        <f>+D602</f>
        <v>95</v>
      </c>
      <c r="K602" s="16" t="str">
        <f>VLOOKUP($J602,'ESTRUCTURA P&amp;B - LP'!$A$1:$F$40,5,0)</f>
        <v>EVENTUALES</v>
      </c>
      <c r="L602" s="16">
        <f>IFERROR(VLOOKUP($J602,'[2]POTENCIAL X ZONA'!$B$4:$G$21,6,0),0)</f>
        <v>0</v>
      </c>
      <c r="M602" s="16" t="str">
        <f>IFERROR(VLOOKUP($A602,'Convenio Clientes'!$D:$F,3,0),"SN CNV")</f>
        <v>21</v>
      </c>
      <c r="N602" s="60" t="s">
        <v>2234</v>
      </c>
      <c r="O602" s="16">
        <v>0</v>
      </c>
      <c r="P602" t="s">
        <v>163</v>
      </c>
      <c r="Q602" t="s">
        <v>2228</v>
      </c>
      <c r="R602" t="str">
        <f>VLOOKUP($N602,Tabla2[#All],3,0)</f>
        <v>INSTITUCIONAL</v>
      </c>
      <c r="S602" t="s">
        <v>3173</v>
      </c>
      <c r="T602" t="s">
        <v>3174</v>
      </c>
      <c r="U602" t="s">
        <v>1587</v>
      </c>
    </row>
    <row r="603" spans="1:21" ht="15" customHeight="1">
      <c r="A603" s="50" t="s">
        <v>1765</v>
      </c>
      <c r="B603" s="19" t="s">
        <v>1766</v>
      </c>
      <c r="C603" s="16">
        <v>95</v>
      </c>
      <c r="D603" s="16">
        <v>95</v>
      </c>
      <c r="E603" t="str">
        <f>VLOOKUP($D603,'ESTRUCTURA P&amp;B - LP'!$A$1:$F$31,5,0)</f>
        <v>EVENTUALES</v>
      </c>
      <c r="F603" t="str">
        <f>VLOOKUP($D603,'ESTRUCTURA P&amp;B - LP'!$A$1:$F$31,6,0)</f>
        <v>ROSLI APONTE</v>
      </c>
      <c r="G603" t="s">
        <v>1767</v>
      </c>
      <c r="H603" t="str">
        <f>VLOOKUP(Tabla3[[#This Row],[NUEVA RUTA]],Tabla1[#All],2,0)</f>
        <v>OFICINA</v>
      </c>
      <c r="I603" t="str">
        <f>VLOOKUP($A603,Clientes!$A$1:$C$1999,3,0)</f>
        <v>LAB FARMAQUIMIC</v>
      </c>
      <c r="J603" s="16">
        <f>+D603</f>
        <v>95</v>
      </c>
      <c r="K603" s="16" t="str">
        <f>VLOOKUP($J603,'ESTRUCTURA P&amp;B - LP'!$A$1:$F$40,5,0)</f>
        <v>EVENTUALES</v>
      </c>
      <c r="L603" s="16">
        <f>IFERROR(VLOOKUP($J603,'[2]POTENCIAL X ZONA'!$B$4:$G$21,6,0),0)</f>
        <v>0</v>
      </c>
      <c r="M603" s="16" t="str">
        <f>IFERROR(VLOOKUP($A603,'Convenio Clientes'!$D:$F,3,0),"SN CNV")</f>
        <v>21</v>
      </c>
      <c r="N603" s="60" t="s">
        <v>2474</v>
      </c>
      <c r="O603" s="16">
        <v>7</v>
      </c>
      <c r="P603" t="s">
        <v>2235</v>
      </c>
      <c r="Q603" t="s">
        <v>2236</v>
      </c>
      <c r="R603" t="str">
        <f>VLOOKUP($N603,Tabla2[#All],3,0)</f>
        <v>CLUSTER</v>
      </c>
      <c r="S603" t="s">
        <v>3175</v>
      </c>
      <c r="T603" t="s">
        <v>3176</v>
      </c>
      <c r="U603" t="s">
        <v>6714</v>
      </c>
    </row>
    <row r="604" spans="1:21" ht="15" customHeight="1">
      <c r="A604" s="50" t="s">
        <v>973</v>
      </c>
      <c r="B604" s="19" t="s">
        <v>974</v>
      </c>
      <c r="C604" s="16">
        <v>95</v>
      </c>
      <c r="D604" s="84">
        <v>95</v>
      </c>
      <c r="E604" t="str">
        <f>VLOOKUP($D604,'ESTRUCTURA P&amp;B - LP'!$A$1:$F$31,5,0)</f>
        <v>EVENTUALES</v>
      </c>
      <c r="F604" t="str">
        <f>VLOOKUP($D604,'ESTRUCTURA P&amp;B - LP'!$A$1:$F$31,6,0)</f>
        <v>ROSLI APONTE</v>
      </c>
      <c r="G604" t="s">
        <v>47</v>
      </c>
      <c r="H604" t="str">
        <f>VLOOKUP(Tabla3[[#This Row],[NUEVA RUTA]],Tabla1[#All],2,0)</f>
        <v>OFICINA</v>
      </c>
      <c r="I604" t="str">
        <f>VLOOKUP($A604,Clientes!$A$1:$C$1999,3,0)</f>
        <v>LAB PONCE</v>
      </c>
      <c r="J604" s="16">
        <v>95</v>
      </c>
      <c r="K604" s="16" t="str">
        <f>VLOOKUP($J604,'ESTRUCTURA P&amp;B - LP'!$A$1:$F$40,5,0)</f>
        <v>EVENTUALES</v>
      </c>
      <c r="L604" s="16">
        <f>IFERROR(VLOOKUP($J604,'[2]POTENCIAL X ZONA'!$B$4:$G$21,6,0),0)</f>
        <v>0</v>
      </c>
      <c r="M604" s="60" t="str">
        <f>IFERROR(VLOOKUP($A604,'Convenio Clientes'!$D:$F,3,0),"SN CNV")</f>
        <v>01</v>
      </c>
      <c r="N604" s="16" t="s">
        <v>2839</v>
      </c>
      <c r="O604" s="16">
        <v>0</v>
      </c>
      <c r="P604" t="s">
        <v>2235</v>
      </c>
      <c r="Q604" t="s">
        <v>2236</v>
      </c>
      <c r="R604" t="str">
        <f>VLOOKUP($N604,Tabla2[#All],3,0)</f>
        <v>INTERCOMPAÑIA</v>
      </c>
      <c r="S604" t="s">
        <v>3177</v>
      </c>
      <c r="T604" t="s">
        <v>3178</v>
      </c>
      <c r="U604" t="s">
        <v>1587</v>
      </c>
    </row>
    <row r="605" spans="1:21" ht="15" customHeight="1">
      <c r="A605" s="50" t="s">
        <v>975</v>
      </c>
      <c r="B605" s="19" t="s">
        <v>976</v>
      </c>
      <c r="C605" s="16">
        <v>98</v>
      </c>
      <c r="D605" s="84">
        <v>98</v>
      </c>
      <c r="E605" t="str">
        <f>VLOOKUP($D605,'ESTRUCTURA P&amp;B - LP'!$A$1:$F$31,5,0)</f>
        <v>INACTIVO</v>
      </c>
      <c r="F605" t="str">
        <f>VLOOKUP($D605,'ESTRUCTURA P&amp;B - LP'!$A$1:$F$31,6,0)</f>
        <v>INACTIVO</v>
      </c>
      <c r="G605" t="s">
        <v>215</v>
      </c>
      <c r="H605" t="str">
        <f>VLOOKUP(Tabla3[[#This Row],[NUEVA RUTA]],Tabla1[#All],2,0)</f>
        <v>INACTIVO</v>
      </c>
      <c r="I605" t="str">
        <f>VLOOKUP($A605,Clientes!$A$1:$C$1999,3,0)</f>
        <v>65 LOCATEL</v>
      </c>
      <c r="J605" s="16">
        <v>23</v>
      </c>
      <c r="K605" s="16" t="str">
        <f>VLOOKUP($J605,'ESTRUCTURA P&amp;B - LP'!$A$1:$F$40,5,0)</f>
        <v>MARTHA VILORIA</v>
      </c>
      <c r="L605" s="16" t="str">
        <f>IFERROR(VLOOKUP($J605,'[2]POTENCIAL X ZONA'!$B$4:$G$21,6,0),0)</f>
        <v>S</v>
      </c>
      <c r="M605" s="16" t="str">
        <f>IFERROR(VLOOKUP($A605,'Convenio Clientes'!$D:$F,3,0),"SN CNV")</f>
        <v>01</v>
      </c>
      <c r="N605" s="16" t="s">
        <v>2253</v>
      </c>
      <c r="O605" s="16">
        <v>15</v>
      </c>
      <c r="P605" t="s">
        <v>163</v>
      </c>
      <c r="Q605" t="s">
        <v>2228</v>
      </c>
      <c r="R605" t="str">
        <f>VLOOKUP($N605,Tabla2[#All],3,0)</f>
        <v>CADENAS - FARMACIAS</v>
      </c>
      <c r="S605" t="s">
        <v>3179</v>
      </c>
      <c r="T605" t="s">
        <v>3180</v>
      </c>
      <c r="U605" t="s">
        <v>210</v>
      </c>
    </row>
    <row r="606" spans="1:21" ht="15" customHeight="1">
      <c r="A606" s="50" t="s">
        <v>1609</v>
      </c>
      <c r="B606" s="19" t="s">
        <v>1610</v>
      </c>
      <c r="C606" s="16">
        <v>95</v>
      </c>
      <c r="D606" s="84">
        <v>95</v>
      </c>
      <c r="E606" t="str">
        <f>VLOOKUP($D606,'ESTRUCTURA P&amp;B - LP'!$A$1:$F$31,5,0)</f>
        <v>EVENTUALES</v>
      </c>
      <c r="F606" t="str">
        <f>VLOOKUP($D606,'ESTRUCTURA P&amp;B - LP'!$A$1:$F$31,6,0)</f>
        <v>ROSLI APONTE</v>
      </c>
      <c r="G606" t="s">
        <v>47</v>
      </c>
      <c r="H606" t="str">
        <f>VLOOKUP(Tabla3[[#This Row],[NUEVA RUTA]],Tabla1[#All],2,0)</f>
        <v>OFICINA</v>
      </c>
      <c r="I606" t="str">
        <f>VLOOKUP($A606,Clientes!$A$1:$C$1999,3,0)</f>
        <v>LEOPOLDO MARQUE</v>
      </c>
      <c r="J606" s="16">
        <v>95</v>
      </c>
      <c r="K606" s="16" t="str">
        <f>VLOOKUP($J606,'ESTRUCTURA P&amp;B - LP'!$A$1:$F$40,5,0)</f>
        <v>EVENTUALES</v>
      </c>
      <c r="L606" s="16">
        <f>IFERROR(VLOOKUP($J606,'[2]POTENCIAL X ZONA'!$B$4:$G$21,6,0),0)</f>
        <v>0</v>
      </c>
      <c r="M606" s="60" t="str">
        <f>IFERROR(VLOOKUP($A606,'Convenio Clientes'!$D:$F,3,0),"SN CNV")</f>
        <v>21</v>
      </c>
      <c r="N606" s="60" t="s">
        <v>2234</v>
      </c>
      <c r="O606" s="16">
        <v>0</v>
      </c>
      <c r="P606" t="s">
        <v>2235</v>
      </c>
      <c r="Q606" t="s">
        <v>2236</v>
      </c>
      <c r="R606" t="str">
        <f>VLOOKUP($N606,Tabla2[#All],3,0)</f>
        <v>INSTITUCIONAL</v>
      </c>
      <c r="S606" t="s">
        <v>2605</v>
      </c>
      <c r="T606" t="s">
        <v>2606</v>
      </c>
      <c r="U606" t="s">
        <v>1587</v>
      </c>
    </row>
    <row r="607" spans="1:21" ht="15" customHeight="1">
      <c r="A607" s="50" t="s">
        <v>981</v>
      </c>
      <c r="B607" s="19" t="s">
        <v>982</v>
      </c>
      <c r="C607" s="16">
        <v>20</v>
      </c>
      <c r="D607" s="84">
        <v>20</v>
      </c>
      <c r="E607" t="str">
        <f>VLOOKUP($D607,'ESTRUCTURA P&amp;B - LP'!$A$1:$F$31,5,0)</f>
        <v>JUAN LEÓN 20</v>
      </c>
      <c r="F607" t="str">
        <f>VLOOKUP($D607,'ESTRUCTURA P&amp;B - LP'!$A$1:$F$31,6,0)</f>
        <v>DUBRASKA PÉREZ</v>
      </c>
      <c r="G607" t="s">
        <v>102</v>
      </c>
      <c r="H607" t="str">
        <f>VLOOKUP(Tabla3[[#This Row],[NUEVA RUTA]],Tabla1[#All],2,0)</f>
        <v>CENTRO-OCCIDENTE</v>
      </c>
      <c r="I607" t="str">
        <f>VLOOKUP($A607,Clientes!$A$1:$C$1999,3,0)</f>
        <v>LG DISTRIBUID</v>
      </c>
      <c r="J607" s="16">
        <v>20</v>
      </c>
      <c r="K607" s="16" t="str">
        <f>VLOOKUP($J607,'ESTRUCTURA P&amp;B - LP'!$A$1:$F$40,5,0)</f>
        <v>JUAN LEÓN 20</v>
      </c>
      <c r="L607" s="16" t="str">
        <f>IFERROR(VLOOKUP($J607,'[2]POTENCIAL X ZONA'!$B$4:$G$21,6,0),0)</f>
        <v>P</v>
      </c>
      <c r="M607" s="60" t="str">
        <f>IFERROR(VLOOKUP($A607,'Convenio Clientes'!$D:$F,3,0),"SN CNV")</f>
        <v>20</v>
      </c>
      <c r="N607" s="16" t="s">
        <v>2227</v>
      </c>
      <c r="O607" s="16">
        <v>15</v>
      </c>
      <c r="P607" s="259" t="s">
        <v>2239</v>
      </c>
      <c r="Q607" t="s">
        <v>2240</v>
      </c>
      <c r="R607" t="str">
        <f>VLOOKUP($N607,Tabla2[#All],3,0)</f>
        <v>DISTRIBUIDOR</v>
      </c>
      <c r="S607" t="s">
        <v>3181</v>
      </c>
      <c r="T607" t="s">
        <v>3182</v>
      </c>
      <c r="U607" t="s">
        <v>456</v>
      </c>
    </row>
    <row r="608" spans="1:21" ht="15" customHeight="1">
      <c r="A608" s="50" t="s">
        <v>1567</v>
      </c>
      <c r="B608" s="19" t="s">
        <v>1568</v>
      </c>
      <c r="C608" s="16">
        <v>50</v>
      </c>
      <c r="D608" s="84">
        <v>50</v>
      </c>
      <c r="E608" t="str">
        <f>VLOOKUP($D608,'ESTRUCTURA P&amp;B - LP'!$A$1:$F$31,5,0)</f>
        <v>BETSY CASTRO</v>
      </c>
      <c r="F608" t="str">
        <f>VLOOKUP($D608,'ESTRUCTURA P&amp;B - LP'!$A$1:$F$31,6,0)</f>
        <v>MILAGROS FERNANDEZ</v>
      </c>
      <c r="G608" t="s">
        <v>55</v>
      </c>
      <c r="H608" t="str">
        <f>VLOOKUP(Tabla3[[#This Row],[NUEVA RUTA]],Tabla1[#All],2,0)</f>
        <v>CAPITAL</v>
      </c>
      <c r="I608" t="str">
        <f>VLOOKUP($A608,Clientes!$A$1:$C$1999,3,0)</f>
        <v>LICOBAR, C. A.</v>
      </c>
      <c r="J608" s="16">
        <v>0</v>
      </c>
      <c r="K608" s="16" t="str">
        <f>VLOOKUP($J608,'ESTRUCTURA P&amp;B - LP'!$A$1:$F$40,5,0)</f>
        <v>INACTIVO</v>
      </c>
      <c r="L608" s="16">
        <f>IFERROR(VLOOKUP($J608,'[2]POTENCIAL X ZONA'!$B$4:$G$21,6,0),0)</f>
        <v>0</v>
      </c>
      <c r="M608" s="16" t="str">
        <f>IFERROR(VLOOKUP($A608,'Convenio Clientes'!$D:$F,3,0),"SN CNV")</f>
        <v>01</v>
      </c>
      <c r="N608" s="16" t="s">
        <v>2350</v>
      </c>
      <c r="O608" s="16">
        <v>7</v>
      </c>
      <c r="P608" t="s">
        <v>163</v>
      </c>
      <c r="Q608" t="s">
        <v>2228</v>
      </c>
      <c r="R608" t="str">
        <f>VLOOKUP($N608,Tabla2[#All],3,0)</f>
        <v>PERFUMERIAS INDEPENDIENTES</v>
      </c>
      <c r="S608" t="s">
        <v>3183</v>
      </c>
      <c r="T608" t="s">
        <v>3184</v>
      </c>
      <c r="U608" t="s">
        <v>1587</v>
      </c>
    </row>
    <row r="609" spans="1:21" ht="15" customHeight="1">
      <c r="A609" s="50" t="s">
        <v>983</v>
      </c>
      <c r="B609" s="19" t="s">
        <v>984</v>
      </c>
      <c r="C609" s="16">
        <v>98</v>
      </c>
      <c r="D609" s="84">
        <v>98</v>
      </c>
      <c r="E609" t="str">
        <f>VLOOKUP($D609,'ESTRUCTURA P&amp;B - LP'!$A$1:$F$31,5,0)</f>
        <v>INACTIVO</v>
      </c>
      <c r="F609" t="str">
        <f>VLOOKUP($D609,'ESTRUCTURA P&amp;B - LP'!$A$1:$F$31,6,0)</f>
        <v>INACTIVO</v>
      </c>
      <c r="G609" t="s">
        <v>13</v>
      </c>
      <c r="H609" t="str">
        <f>VLOOKUP(Tabla3[[#This Row],[NUEVA RUTA]],Tabla1[#All],2,0)</f>
        <v>INACTIVO</v>
      </c>
      <c r="I609" t="str">
        <f>VLOOKUP($A609,Clientes!$A$1:$C$1999,3,0)</f>
        <v>LIDER SUMINIST</v>
      </c>
      <c r="J609" s="16">
        <v>0</v>
      </c>
      <c r="K609" s="16" t="str">
        <f>VLOOKUP($J609,'ESTRUCTURA P&amp;B - LP'!$A$1:$F$40,5,0)</f>
        <v>INACTIVO</v>
      </c>
      <c r="L609" s="16">
        <f>IFERROR(VLOOKUP($J609,'[2]POTENCIAL X ZONA'!$B$4:$G$21,6,0),0)</f>
        <v>0</v>
      </c>
      <c r="M609" s="16" t="str">
        <f>IFERROR(VLOOKUP($A609,'Convenio Clientes'!$D:$F,3,0),"SN CNV")</f>
        <v>01</v>
      </c>
      <c r="N609" s="16" t="s">
        <v>2227</v>
      </c>
      <c r="O609" s="16">
        <v>0</v>
      </c>
      <c r="P609" t="s">
        <v>163</v>
      </c>
      <c r="Q609" t="s">
        <v>2228</v>
      </c>
      <c r="R609" t="str">
        <f>VLOOKUP($N609,Tabla2[#All],3,0)</f>
        <v>DISTRIBUIDOR</v>
      </c>
      <c r="S609" t="s">
        <v>3185</v>
      </c>
      <c r="T609" t="s">
        <v>3186</v>
      </c>
      <c r="U609" t="s">
        <v>1652</v>
      </c>
    </row>
    <row r="610" spans="1:21" ht="15" customHeight="1">
      <c r="A610" s="50" t="s">
        <v>985</v>
      </c>
      <c r="B610" s="19" t="s">
        <v>986</v>
      </c>
      <c r="C610" s="16">
        <v>98</v>
      </c>
      <c r="D610" s="84">
        <v>98</v>
      </c>
      <c r="E610" t="str">
        <f>VLOOKUP($D610,'ESTRUCTURA P&amp;B - LP'!$A$1:$F$31,5,0)</f>
        <v>INACTIVO</v>
      </c>
      <c r="F610" t="str">
        <f>VLOOKUP($D610,'ESTRUCTURA P&amp;B - LP'!$A$1:$F$31,6,0)</f>
        <v>INACTIVO</v>
      </c>
      <c r="G610" t="s">
        <v>70</v>
      </c>
      <c r="H610" t="str">
        <f>VLOOKUP(Tabla3[[#This Row],[NUEVA RUTA]],Tabla1[#All],2,0)</f>
        <v>INACTIVO</v>
      </c>
      <c r="I610" t="str">
        <f>VLOOKUP($A610,Clientes!$A$1:$C$1999,3,0)</f>
        <v>LILIAN OCA</v>
      </c>
      <c r="J610" s="16">
        <v>0</v>
      </c>
      <c r="K610" s="16" t="str">
        <f>VLOOKUP($J610,'ESTRUCTURA P&amp;B - LP'!$A$1:$F$40,5,0)</f>
        <v>INACTIVO</v>
      </c>
      <c r="L610" s="16">
        <f>IFERROR(VLOOKUP($J610,'[2]POTENCIAL X ZONA'!$B$4:$G$21,6,0),0)</f>
        <v>0</v>
      </c>
      <c r="M610" s="16" t="str">
        <f>IFERROR(VLOOKUP($A610,'Convenio Clientes'!$D:$F,3,0),"SN CNV")</f>
        <v>01</v>
      </c>
      <c r="N610" s="16" t="s">
        <v>2469</v>
      </c>
      <c r="O610" s="16">
        <v>0</v>
      </c>
      <c r="P610" t="s">
        <v>163</v>
      </c>
      <c r="Q610" t="s">
        <v>2228</v>
      </c>
      <c r="R610" t="str">
        <f>VLOOKUP($N610,Tabla2[#All],3,0)</f>
        <v>ATENCION AL CLIENTE</v>
      </c>
      <c r="S610" t="s">
        <v>3187</v>
      </c>
      <c r="T610" t="s">
        <v>3188</v>
      </c>
      <c r="U610" t="s">
        <v>6715</v>
      </c>
    </row>
    <row r="611" spans="1:21" ht="15" customHeight="1">
      <c r="A611" s="50" t="s">
        <v>1861</v>
      </c>
      <c r="B611" s="19" t="s">
        <v>1862</v>
      </c>
      <c r="C611" s="16">
        <v>52</v>
      </c>
      <c r="D611" s="84">
        <v>52</v>
      </c>
      <c r="E611" t="str">
        <f>VLOOKUP($D611,'ESTRUCTURA P&amp;B - LP'!$A$1:$F$31,5,0)</f>
        <v>DIANA DELGADO 52</v>
      </c>
      <c r="F611" t="str">
        <f>VLOOKUP($D611,'ESTRUCTURA P&amp;B - LP'!$A$1:$F$31,6,0)</f>
        <v>DIANA DELGADO</v>
      </c>
      <c r="G611" t="s">
        <v>188</v>
      </c>
      <c r="H611" t="str">
        <f>VLOOKUP(Tabla3[[#This Row],[NUEVA RUTA]],Tabla1[#All],2,0)</f>
        <v>ORIENTE SUR</v>
      </c>
      <c r="I611" t="str">
        <f>VLOOKUP($A611,Clientes!$A$1:$C$1999,3,0)</f>
        <v>LLOVIZNA MARKET</v>
      </c>
      <c r="J611" s="16">
        <v>52</v>
      </c>
      <c r="K611" s="16" t="str">
        <f>VLOOKUP($J611,'ESTRUCTURA P&amp;B - LP'!$A$1:$F$40,5,0)</f>
        <v>DIANA DELGADO 52</v>
      </c>
      <c r="L611" s="16" t="str">
        <f>IFERROR(VLOOKUP($J611,'[2]POTENCIAL X ZONA'!$B$4:$G$21,6,0),0)</f>
        <v>S</v>
      </c>
      <c r="M611" s="60" t="str">
        <f>IFERROR(VLOOKUP($A611,'Convenio Clientes'!$D:$F,3,0),"SN CNV")</f>
        <v>21</v>
      </c>
      <c r="N611" s="60" t="s">
        <v>2275</v>
      </c>
      <c r="O611" s="16">
        <v>0</v>
      </c>
      <c r="P611" t="s">
        <v>163</v>
      </c>
      <c r="Q611" t="s">
        <v>2228</v>
      </c>
      <c r="R611" t="str">
        <f>VLOOKUP($N611,Tabla2[#All],3,0)</f>
        <v>MAYORISTAS</v>
      </c>
      <c r="S611" t="s">
        <v>3517</v>
      </c>
      <c r="T611" t="s">
        <v>3518</v>
      </c>
      <c r="U611" t="s">
        <v>6705</v>
      </c>
    </row>
    <row r="612" spans="1:21" ht="15" customHeight="1">
      <c r="A612" s="50" t="s">
        <v>1785</v>
      </c>
      <c r="B612" s="19" t="s">
        <v>1786</v>
      </c>
      <c r="C612" s="16">
        <v>60</v>
      </c>
      <c r="D612" s="84">
        <v>60</v>
      </c>
      <c r="E612" t="str">
        <f>VLOOKUP($D612,'ESTRUCTURA P&amp;B - LP'!$A$1:$F$31,5,0)</f>
        <v>JOSEPH PADILLA</v>
      </c>
      <c r="F612" t="str">
        <f>VLOOKUP($D612,'ESTRUCTURA P&amp;B - LP'!$A$1:$F$31,6,0)</f>
        <v>ANDREINA RANGEL</v>
      </c>
      <c r="G612" t="s">
        <v>70</v>
      </c>
      <c r="H612" t="str">
        <f>VLOOKUP(Tabla3[[#This Row],[NUEVA RUTA]],Tabla1[#All],2,0)</f>
        <v>OCCIDENTE</v>
      </c>
      <c r="I612" t="str">
        <f>VLOOKUP($A612,Clientes!$A$1:$C$1999,3,0)</f>
        <v>LOAGROS</v>
      </c>
      <c r="J612" s="16">
        <f>+D612</f>
        <v>60</v>
      </c>
      <c r="K612" s="16" t="str">
        <f>VLOOKUP($J612,'ESTRUCTURA P&amp;B - LP'!$A$1:$F$40,5,0)</f>
        <v>JOSEPH PADILLA</v>
      </c>
      <c r="L612" s="16" t="str">
        <f>IFERROR(VLOOKUP($J612,'[2]POTENCIAL X ZONA'!$B$4:$G$21,6,0),0)</f>
        <v>S</v>
      </c>
      <c r="M612" s="16" t="str">
        <f>IFERROR(VLOOKUP($A612,'Convenio Clientes'!$D:$F,3,0),"SN CNV")</f>
        <v>20</v>
      </c>
      <c r="N612" s="60" t="s">
        <v>2227</v>
      </c>
      <c r="O612" s="16">
        <v>0</v>
      </c>
      <c r="P612" t="s">
        <v>2239</v>
      </c>
      <c r="Q612" t="s">
        <v>2240</v>
      </c>
      <c r="R612" t="str">
        <f>VLOOKUP($N612,Tabla2[#All],3,0)</f>
        <v>DISTRIBUIDOR</v>
      </c>
      <c r="S612" t="s">
        <v>3189</v>
      </c>
      <c r="T612" t="s">
        <v>3190</v>
      </c>
      <c r="U612" t="s">
        <v>137</v>
      </c>
    </row>
    <row r="613" spans="1:21" ht="15" customHeight="1">
      <c r="A613" s="50" t="s">
        <v>1712</v>
      </c>
      <c r="B613" s="19" t="s">
        <v>1713</v>
      </c>
      <c r="C613" s="16">
        <v>10</v>
      </c>
      <c r="D613" s="84">
        <v>10</v>
      </c>
      <c r="E613" t="str">
        <f>VLOOKUP($D613,'ESTRUCTURA P&amp;B - LP'!$A$1:$F$31,5,0)</f>
        <v>MILAGROS FERNANDEZ 10</v>
      </c>
      <c r="F613" t="str">
        <f>VLOOKUP($D613,'ESTRUCTURA P&amp;B - LP'!$A$1:$F$31,6,0)</f>
        <v>MILAGROS FERNANDEZ</v>
      </c>
      <c r="G613" t="s">
        <v>47</v>
      </c>
      <c r="H613" t="str">
        <f>VLOOKUP(Tabla3[[#This Row],[NUEVA RUTA]],Tabla1[#All],2,0)</f>
        <v>CAPITAL</v>
      </c>
      <c r="I613" t="str">
        <f>VLOOKUP($A613,Clientes!$A$1:$C$1999,3,0)</f>
        <v>LOMA CAD DE TIE</v>
      </c>
      <c r="J613" s="16">
        <f>+D613</f>
        <v>10</v>
      </c>
      <c r="K613" s="16" t="str">
        <f>VLOOKUP($J613,'ESTRUCTURA P&amp;B - LP'!$A$1:$F$40,5,0)</f>
        <v>MILAGROS FERNANDEZ 10</v>
      </c>
      <c r="L613" s="16" t="str">
        <f>IFERROR(VLOOKUP($J613,'[2]POTENCIAL X ZONA'!$B$4:$G$21,6,0),0)</f>
        <v>B</v>
      </c>
      <c r="M613" s="16" t="str">
        <f>IFERROR(VLOOKUP($A613,'Convenio Clientes'!$D:$F,3,0),"SN CNV")</f>
        <v>21</v>
      </c>
      <c r="N613" s="60" t="s">
        <v>2231</v>
      </c>
      <c r="O613" s="16">
        <v>21</v>
      </c>
      <c r="P613" t="s">
        <v>163</v>
      </c>
      <c r="Q613" t="s">
        <v>2228</v>
      </c>
      <c r="R613" t="str">
        <f>VLOOKUP($N613,Tabla2[#All],3,0)</f>
        <v>CADENAS - SUPERMERCADOS</v>
      </c>
      <c r="S613" t="s">
        <v>3191</v>
      </c>
      <c r="T613" t="s">
        <v>3192</v>
      </c>
      <c r="U613" t="s">
        <v>1587</v>
      </c>
    </row>
    <row r="614" spans="1:21" ht="15" customHeight="1">
      <c r="A614" s="52" t="s">
        <v>2197</v>
      </c>
      <c r="B614" s="53" t="s">
        <v>2198</v>
      </c>
      <c r="C614" s="54">
        <v>61</v>
      </c>
      <c r="D614" s="85">
        <v>61</v>
      </c>
      <c r="E614" s="55" t="str">
        <f>VLOOKUP($D614,'ESTRUCTURA P&amp;B - LP'!$A$1:$F$31,5,0)</f>
        <v>JOSEPH PADILLA 61</v>
      </c>
      <c r="F614" s="55" t="str">
        <f>VLOOKUP($D614,'ESTRUCTURA P&amp;B - LP'!$A$1:$F$31,6,0)</f>
        <v>ANDREINA RANGEL</v>
      </c>
      <c r="G614" s="34" t="s">
        <v>70</v>
      </c>
      <c r="H614" t="str">
        <f>VLOOKUP(Tabla3[[#This Row],[NUEVA RUTA]],Tabla1[#All],2,0)</f>
        <v>OCCIDENTE</v>
      </c>
      <c r="I614" t="str">
        <f>VLOOKUP($A614,Clientes!$A$1:$C$1999,3,0)</f>
        <v>DIST GRAN REDOM</v>
      </c>
      <c r="J614" s="16">
        <v>61</v>
      </c>
      <c r="K614" s="16" t="str">
        <f>VLOOKUP($J614,'ESTRUCTURA P&amp;B - LP'!$A$1:$F$40,5,0)</f>
        <v>JOSEPH PADILLA 61</v>
      </c>
      <c r="L614" s="16" t="str">
        <f>IFERROR(VLOOKUP($J614,'[2]POTENCIAL X ZONA'!$B$4:$G$21,6,0),0)</f>
        <v>P</v>
      </c>
      <c r="M614" s="16" t="str">
        <f>IFERROR(VLOOKUP($A614,'Convenio Clientes'!$D:$F,3,0),"SN CNV")</f>
        <v>26</v>
      </c>
      <c r="N614" s="16" t="s">
        <v>2275</v>
      </c>
      <c r="O614" s="16">
        <v>0</v>
      </c>
      <c r="P614" t="s">
        <v>2235</v>
      </c>
      <c r="Q614" s="202" t="s">
        <v>2240</v>
      </c>
      <c r="R614" t="str">
        <f>VLOOKUP($N614,Tabla2[#All],3,0)</f>
        <v>MAYORISTAS</v>
      </c>
      <c r="U614" t="s">
        <v>137</v>
      </c>
    </row>
    <row r="615" spans="1:21" ht="15" customHeight="1">
      <c r="A615" s="50" t="s">
        <v>995</v>
      </c>
      <c r="B615" s="19" t="s">
        <v>996</v>
      </c>
      <c r="C615" s="16">
        <v>58</v>
      </c>
      <c r="D615" s="84">
        <v>57</v>
      </c>
      <c r="E615" t="str">
        <f>VLOOKUP($D615,'ESTRUCTURA P&amp;B - LP'!$A$1:$F$31,5,0)</f>
        <v>CARLOS ZURITA</v>
      </c>
      <c r="F615" t="str">
        <f>VLOOKUP($D615,'ESTRUCTURA P&amp;B - LP'!$A$1:$F$31,6,0)</f>
        <v>MILAGROS FERNANDEZ</v>
      </c>
      <c r="G615" t="s">
        <v>47</v>
      </c>
      <c r="H615" t="str">
        <f>VLOOKUP(Tabla3[[#This Row],[NUEVA RUTA]],Tabla1[#All],2,0)</f>
        <v>CAPITAL</v>
      </c>
      <c r="I615" t="str">
        <f>VLOOKUP($A615,Clientes!$A$1:$C$1999,3,0)</f>
        <v>LOS CAMPITOS II</v>
      </c>
      <c r="J615" s="16">
        <v>57</v>
      </c>
      <c r="K615" s="16" t="str">
        <f>VLOOKUP($J615,'ESTRUCTURA P&amp;B - LP'!$A$1:$F$40,5,0)</f>
        <v>CARLOS ZURITA</v>
      </c>
      <c r="L615" s="16">
        <f>IFERROR(VLOOKUP($J615,'[2]POTENCIAL X ZONA'!$B$4:$G$21,6,0),0)</f>
        <v>0</v>
      </c>
      <c r="M615" s="16" t="str">
        <f>IFERROR(VLOOKUP($A615,'Convenio Clientes'!$D:$F,3,0),"SN CNV")</f>
        <v>21</v>
      </c>
      <c r="N615" s="16" t="s">
        <v>2278</v>
      </c>
      <c r="O615" s="16">
        <v>15</v>
      </c>
      <c r="P615" t="s">
        <v>163</v>
      </c>
      <c r="Q615" t="s">
        <v>2228</v>
      </c>
      <c r="R615" t="str">
        <f>VLOOKUP($N615,Tabla2[#All],3,0)</f>
        <v>SUPERMERCADOS INDEPENDIENTES</v>
      </c>
      <c r="S615" t="s">
        <v>3193</v>
      </c>
      <c r="T615" t="s">
        <v>3194</v>
      </c>
      <c r="U615" t="s">
        <v>1587</v>
      </c>
    </row>
    <row r="616" spans="1:21" ht="15" customHeight="1">
      <c r="A616" s="50" t="s">
        <v>1648</v>
      </c>
      <c r="B616" s="19" t="s">
        <v>1649</v>
      </c>
      <c r="C616" s="16">
        <v>52</v>
      </c>
      <c r="D616" s="84">
        <v>52</v>
      </c>
      <c r="E616" t="str">
        <f>VLOOKUP($D616,'ESTRUCTURA P&amp;B - LP'!$A$1:$F$31,5,0)</f>
        <v>DIANA DELGADO 52</v>
      </c>
      <c r="F616" t="str">
        <f>VLOOKUP($D616,'ESTRUCTURA P&amp;B - LP'!$A$1:$F$31,6,0)</f>
        <v>DIANA DELGADO</v>
      </c>
      <c r="G616" t="s">
        <v>188</v>
      </c>
      <c r="H616" t="str">
        <f>VLOOKUP(Tabla3[[#This Row],[NUEVA RUTA]],Tabla1[#All],2,0)</f>
        <v>ORIENTE SUR</v>
      </c>
      <c r="I616" t="str">
        <f>VLOOKUP($A616,Clientes!$A$1:$C$1999,3,0)</f>
        <v>LOTOMARKET, C.A</v>
      </c>
      <c r="J616" s="16">
        <v>52</v>
      </c>
      <c r="K616" s="16" t="str">
        <f>VLOOKUP($J616,'ESTRUCTURA P&amp;B - LP'!$A$1:$F$40,5,0)</f>
        <v>DIANA DELGADO 52</v>
      </c>
      <c r="L616" s="16" t="str">
        <f>IFERROR(VLOOKUP($J616,'[2]POTENCIAL X ZONA'!$B$4:$G$21,6,0),0)</f>
        <v>S</v>
      </c>
      <c r="M616" s="16" t="str">
        <f>IFERROR(VLOOKUP($A616,'Convenio Clientes'!$D:$F,3,0),"SN CNV")</f>
        <v>01</v>
      </c>
      <c r="N616" s="16" t="s">
        <v>2350</v>
      </c>
      <c r="O616" s="16">
        <v>10</v>
      </c>
      <c r="P616" t="s">
        <v>163</v>
      </c>
      <c r="Q616" t="s">
        <v>2228</v>
      </c>
      <c r="R616" t="str">
        <f>VLOOKUP($N616,Tabla2[#All],3,0)</f>
        <v>PERFUMERIAS INDEPENDIENTES</v>
      </c>
      <c r="S616" t="s">
        <v>3195</v>
      </c>
      <c r="T616">
        <v>0</v>
      </c>
      <c r="U616" t="s">
        <v>189</v>
      </c>
    </row>
    <row r="617" spans="1:21" ht="15" customHeight="1">
      <c r="A617" s="50" t="s">
        <v>2115</v>
      </c>
      <c r="B617" s="19" t="s">
        <v>2116</v>
      </c>
      <c r="C617" s="16">
        <v>20</v>
      </c>
      <c r="D617" s="84">
        <v>20</v>
      </c>
      <c r="E617" t="str">
        <f>VLOOKUP($D617,'ESTRUCTURA P&amp;B - LP'!$A$1:$F$31,5,0)</f>
        <v>JUAN LEÓN 20</v>
      </c>
      <c r="F617" t="str">
        <f>VLOOKUP($D617,'ESTRUCTURA P&amp;B - LP'!$A$1:$F$31,6,0)</f>
        <v>DUBRASKA PÉREZ</v>
      </c>
      <c r="G617" t="s">
        <v>1767</v>
      </c>
      <c r="H617" t="str">
        <f>VLOOKUP(Tabla3[[#This Row],[NUEVA RUTA]],Tabla1[#All],2,0)</f>
        <v>CENTRO-OCCIDENTE</v>
      </c>
      <c r="I617" t="str">
        <f>VLOOKUP($A617,Clientes!$A$1:$C$1999,3,0)</f>
        <v>M&amp;T DISTRIB</v>
      </c>
      <c r="J617" s="16">
        <v>20</v>
      </c>
      <c r="K617" s="16" t="str">
        <f>VLOOKUP($J617,'ESTRUCTURA P&amp;B - LP'!$A$1:$F$40,5,0)</f>
        <v>JUAN LEÓN 20</v>
      </c>
      <c r="L617" s="16" t="str">
        <f>IFERROR(VLOOKUP($J617,'[2]POTENCIAL X ZONA'!$B$4:$G$21,6,0),0)</f>
        <v>P</v>
      </c>
      <c r="M617" s="16" t="str">
        <f>IFERROR(VLOOKUP($A617,'Convenio Clientes'!$D:$F,3,0),"SN CNV")</f>
        <v>20</v>
      </c>
      <c r="N617" s="16" t="s">
        <v>2227</v>
      </c>
      <c r="O617" s="16">
        <v>0</v>
      </c>
      <c r="P617" s="259" t="s">
        <v>2239</v>
      </c>
      <c r="Q617" t="s">
        <v>2240</v>
      </c>
      <c r="R617" t="str">
        <f>VLOOKUP($N617,Tabla2[#All],3,0)</f>
        <v>DISTRIBUIDOR</v>
      </c>
      <c r="U617" t="s">
        <v>6716</v>
      </c>
    </row>
    <row r="618" spans="1:21" ht="15" customHeight="1">
      <c r="A618" s="50" t="s">
        <v>1003</v>
      </c>
      <c r="B618" s="19" t="s">
        <v>1004</v>
      </c>
      <c r="C618" s="16">
        <v>61</v>
      </c>
      <c r="D618" s="84">
        <v>60</v>
      </c>
      <c r="E618" t="str">
        <f>VLOOKUP($D618,'ESTRUCTURA P&amp;B - LP'!$A$1:$F$31,5,0)</f>
        <v>JOSEPH PADILLA</v>
      </c>
      <c r="F618" t="str">
        <f>VLOOKUP($D618,'ESTRUCTURA P&amp;B - LP'!$A$1:$F$31,6,0)</f>
        <v>ANDREINA RANGEL</v>
      </c>
      <c r="G618" t="s">
        <v>44</v>
      </c>
      <c r="H618" t="str">
        <f>VLOOKUP(Tabla3[[#This Row],[NUEVA RUTA]],Tabla1[#All],2,0)</f>
        <v>OCCIDENTE</v>
      </c>
      <c r="I618" t="str">
        <f>VLOOKUP($A618,Clientes!$A$1:$C$1999,3,0)</f>
        <v>MAKARENA</v>
      </c>
      <c r="J618" s="16">
        <v>61</v>
      </c>
      <c r="K618" s="16" t="str">
        <f>VLOOKUP($J618,'ESTRUCTURA P&amp;B - LP'!$A$1:$F$40,5,0)</f>
        <v>JOSEPH PADILLA 61</v>
      </c>
      <c r="L618" s="16" t="str">
        <f>IFERROR(VLOOKUP($J618,'[2]POTENCIAL X ZONA'!$B$4:$G$21,6,0),0)</f>
        <v>P</v>
      </c>
      <c r="M618" s="60" t="str">
        <f>IFERROR(VLOOKUP($A618,'Convenio Clientes'!$D:$F,3,0),"SN CNV")</f>
        <v>26</v>
      </c>
      <c r="N618" s="16" t="s">
        <v>2227</v>
      </c>
      <c r="O618" s="16">
        <v>21</v>
      </c>
      <c r="P618" t="s">
        <v>2239</v>
      </c>
      <c r="Q618" t="s">
        <v>2240</v>
      </c>
      <c r="R618" t="str">
        <f>VLOOKUP($N618,Tabla2[#All],3,0)</f>
        <v>DISTRIBUIDOR</v>
      </c>
      <c r="S618" t="s">
        <v>3196</v>
      </c>
      <c r="T618" t="s">
        <v>2504</v>
      </c>
      <c r="U618" t="s">
        <v>44</v>
      </c>
    </row>
    <row r="619" spans="1:21" ht="15" customHeight="1">
      <c r="A619" s="50" t="s">
        <v>1940</v>
      </c>
      <c r="B619" s="19" t="s">
        <v>1941</v>
      </c>
      <c r="C619" s="16">
        <v>62</v>
      </c>
      <c r="D619" s="84">
        <v>62</v>
      </c>
      <c r="E619" t="str">
        <f>VLOOKUP($D619,'ESTRUCTURA P&amp;B - LP'!$A$1:$F$31,5,0)</f>
        <v>ANDREINA RANGEL 62</v>
      </c>
      <c r="F619" t="str">
        <f>VLOOKUP($D619,'ESTRUCTURA P&amp;B - LP'!$A$1:$F$31,6,0)</f>
        <v>ANDREINA RANGEL</v>
      </c>
      <c r="G619" t="s">
        <v>31</v>
      </c>
      <c r="H619" t="str">
        <f>VLOOKUP(Tabla3[[#This Row],[NUEVA RUTA]],Tabla1[#All],2,0)</f>
        <v>OCCIDENTE</v>
      </c>
      <c r="I619" t="str">
        <f>VLOOKUP($A619,Clientes!$A$1:$C$1999,3,0)</f>
        <v>MARCAS MASIVAS</v>
      </c>
      <c r="J619" s="16">
        <v>62</v>
      </c>
      <c r="K619" s="16" t="str">
        <f>VLOOKUP($J619,'ESTRUCTURA P&amp;B - LP'!$A$1:$F$40,5,0)</f>
        <v>ANDREINA RANGEL 62</v>
      </c>
      <c r="L619" s="16" t="str">
        <f>IFERROR(VLOOKUP($J619,'[2]POTENCIAL X ZONA'!$B$4:$G$21,6,0),0)</f>
        <v>S</v>
      </c>
      <c r="M619" s="16" t="str">
        <f>IFERROR(VLOOKUP($A619,'Convenio Clientes'!$D:$F,3,0),"SN CNV")</f>
        <v>20</v>
      </c>
      <c r="N619" s="60" t="s">
        <v>2227</v>
      </c>
      <c r="O619" s="16">
        <v>15</v>
      </c>
      <c r="P619" t="s">
        <v>2239</v>
      </c>
      <c r="Q619" t="s">
        <v>2240</v>
      </c>
      <c r="R619" t="str">
        <f>VLOOKUP($N619,Tabla2[#All],3,0)</f>
        <v>DISTRIBUIDOR</v>
      </c>
      <c r="S619" t="s">
        <v>3571</v>
      </c>
      <c r="T619">
        <v>0</v>
      </c>
      <c r="U619" t="s">
        <v>131</v>
      </c>
    </row>
    <row r="620" spans="1:21" ht="15" customHeight="1">
      <c r="A620" s="50" t="s">
        <v>1972</v>
      </c>
      <c r="B620" s="19" t="s">
        <v>1973</v>
      </c>
      <c r="C620" s="16">
        <v>99</v>
      </c>
      <c r="D620" s="84">
        <v>99</v>
      </c>
      <c r="E620" t="str">
        <f>VLOOKUP($D620,'ESTRUCTURA P&amp;B - LP'!$A$1:$F$31,5,0)</f>
        <v>E-COMMERCE</v>
      </c>
      <c r="F620" t="str">
        <f>VLOOKUP($D620,'ESTRUCTURA P&amp;B - LP'!$A$1:$F$31,6,0)</f>
        <v>E-COMMERCE</v>
      </c>
      <c r="G620" t="s">
        <v>47</v>
      </c>
      <c r="H620" t="str">
        <f>VLOOKUP(Tabla3[[#This Row],[NUEVA RUTA]],Tabla1[#All],2,0)</f>
        <v>E-COMMERCE</v>
      </c>
      <c r="I620" t="str">
        <f>VLOOKUP($A620,Clientes!$A$1:$C$1999,3,0)</f>
        <v>MARIA A. ROJAS</v>
      </c>
      <c r="J620" s="16">
        <v>99</v>
      </c>
      <c r="K620" s="16" t="str">
        <f>VLOOKUP($J620,'ESTRUCTURA P&amp;B - LP'!$A$1:$F$40,5,0)</f>
        <v>E-COMMERCE</v>
      </c>
      <c r="L620" s="16">
        <f>IFERROR(VLOOKUP($J620,'[2]POTENCIAL X ZONA'!$B$4:$G$21,6,0),0)</f>
        <v>0</v>
      </c>
      <c r="M620" s="16" t="str">
        <f>IFERROR(VLOOKUP($A620,'Convenio Clientes'!$D:$F,3,0),"SN CNV")</f>
        <v>50</v>
      </c>
      <c r="N620" s="60" t="s">
        <v>2469</v>
      </c>
      <c r="O620" s="16">
        <v>0</v>
      </c>
      <c r="P620" t="s">
        <v>2235</v>
      </c>
      <c r="Q620" t="s">
        <v>2236</v>
      </c>
      <c r="R620" t="str">
        <f>VLOOKUP($N620,Tabla2[#All],3,0)</f>
        <v>ATENCION AL CLIENTE</v>
      </c>
      <c r="S620" t="s">
        <v>3595</v>
      </c>
      <c r="T620" t="s">
        <v>3596</v>
      </c>
      <c r="U620" t="s">
        <v>255</v>
      </c>
    </row>
    <row r="621" spans="1:21">
      <c r="A621" s="116" t="s">
        <v>6671</v>
      </c>
      <c r="B621" s="117" t="s">
        <v>6672</v>
      </c>
      <c r="C621" s="118">
        <v>99</v>
      </c>
      <c r="D621" s="119">
        <v>99</v>
      </c>
      <c r="E621" s="120" t="str">
        <f>VLOOKUP($D621,'ESTRUCTURA P&amp;B - LP'!$A$1:$F$31,5,0)</f>
        <v>E-COMMERCE</v>
      </c>
      <c r="F621" s="120" t="str">
        <f>VLOOKUP($D621,'ESTRUCTURA P&amp;B - LP'!$A$1:$F$31,6,0)</f>
        <v>E-COMMERCE</v>
      </c>
      <c r="G621" t="s">
        <v>47</v>
      </c>
      <c r="H621" t="s">
        <v>61</v>
      </c>
      <c r="I621" t="str">
        <f>VLOOKUP($A621,Clientes!$A$1:$C$1999,3,0)</f>
        <v>MARGUER BATISTA</v>
      </c>
      <c r="J621" s="16">
        <v>99</v>
      </c>
      <c r="K621" s="118" t="str">
        <f>VLOOKUP($J621,'ESTRUCTURA P&amp;B - LP'!$A$1:$F$40,5,0)</f>
        <v>E-COMMERCE</v>
      </c>
      <c r="L621" s="16">
        <f>IFERROR(VLOOKUP($J621,'[2]POTENCIAL X ZONA'!$B$4:$G$21,6,0),0)</f>
        <v>0</v>
      </c>
      <c r="M621" s="16" t="str">
        <f>IFERROR(VLOOKUP($A621,'Convenio Clientes'!$D:$F,3,0),"SN CNV")</f>
        <v>50</v>
      </c>
      <c r="N621" s="16" t="s">
        <v>2469</v>
      </c>
      <c r="O621" s="16">
        <v>0</v>
      </c>
      <c r="P621" t="s">
        <v>2235</v>
      </c>
      <c r="Q621" t="s">
        <v>2236</v>
      </c>
      <c r="R621" t="str">
        <f>VLOOKUP($N621,Tabla2[#All],3,0)</f>
        <v>ATENCION AL CLIENTE</v>
      </c>
      <c r="U621" t="s">
        <v>6717</v>
      </c>
    </row>
    <row r="622" spans="1:21">
      <c r="A622" s="50" t="s">
        <v>1955</v>
      </c>
      <c r="B622" s="19" t="s">
        <v>1956</v>
      </c>
      <c r="C622" s="16">
        <v>99</v>
      </c>
      <c r="D622" s="84">
        <v>99</v>
      </c>
      <c r="E622" t="str">
        <f>VLOOKUP($D622,'ESTRUCTURA P&amp;B - LP'!$A$1:$F$31,5,0)</f>
        <v>E-COMMERCE</v>
      </c>
      <c r="F622" t="str">
        <f>VLOOKUP($D622,'ESTRUCTURA P&amp;B - LP'!$A$1:$F$31,6,0)</f>
        <v>E-COMMERCE</v>
      </c>
      <c r="G622" t="s">
        <v>215</v>
      </c>
      <c r="H622" t="str">
        <f>VLOOKUP(Tabla3[[#This Row],[NUEVA RUTA]],Tabla1[#All],2,0)</f>
        <v>E-COMMERCE</v>
      </c>
      <c r="I622" t="str">
        <f>VLOOKUP($A622,Clientes!$A$1:$C$1999,3,0)</f>
        <v>MARIA CIRA</v>
      </c>
      <c r="J622" s="16">
        <v>99</v>
      </c>
      <c r="K622" s="16" t="str">
        <f>VLOOKUP($J622,'ESTRUCTURA P&amp;B - LP'!$A$1:$F$40,5,0)</f>
        <v>E-COMMERCE</v>
      </c>
      <c r="L622" s="16">
        <f>IFERROR(VLOOKUP($J622,'[2]POTENCIAL X ZONA'!$B$4:$G$21,6,0),0)</f>
        <v>0</v>
      </c>
      <c r="M622" s="16" t="str">
        <f>IFERROR(VLOOKUP($A622,'Convenio Clientes'!$D:$F,3,0),"SN CNV")</f>
        <v>50</v>
      </c>
      <c r="N622" s="60" t="s">
        <v>2469</v>
      </c>
      <c r="O622" s="16">
        <v>0</v>
      </c>
      <c r="P622" t="s">
        <v>2235</v>
      </c>
      <c r="Q622" t="s">
        <v>2236</v>
      </c>
      <c r="R622" t="str">
        <f>VLOOKUP($N622,Tabla2[#All],3,0)</f>
        <v>ATENCION AL CLIENTE</v>
      </c>
      <c r="S622" t="s">
        <v>3582</v>
      </c>
      <c r="T622" t="s">
        <v>3583</v>
      </c>
      <c r="U622" t="s">
        <v>210</v>
      </c>
    </row>
    <row r="623" spans="1:21">
      <c r="A623" s="50" t="s">
        <v>2058</v>
      </c>
      <c r="B623" s="19" t="s">
        <v>2059</v>
      </c>
      <c r="C623" s="16">
        <v>99</v>
      </c>
      <c r="D623" s="84">
        <v>99</v>
      </c>
      <c r="E623" t="str">
        <f>VLOOKUP($D623,'ESTRUCTURA P&amp;B - LP'!$A$1:$F$31,5,0)</f>
        <v>E-COMMERCE</v>
      </c>
      <c r="F623" t="str">
        <f>VLOOKUP($D623,'ESTRUCTURA P&amp;B - LP'!$A$1:$F$31,6,0)</f>
        <v>E-COMMERCE</v>
      </c>
      <c r="G623" t="s">
        <v>188</v>
      </c>
      <c r="H623" t="str">
        <f>VLOOKUP(Tabla3[[#This Row],[NUEVA RUTA]],Tabla1[#All],2,0)</f>
        <v>E-COMMERCE</v>
      </c>
      <c r="I623" t="str">
        <f>VLOOKUP($A623,Clientes!$A$1:$C$1999,3,0)</f>
        <v>MARIANNYS MARCH</v>
      </c>
      <c r="J623" s="16">
        <v>99</v>
      </c>
      <c r="K623" s="16" t="str">
        <f>VLOOKUP($J623,'ESTRUCTURA P&amp;B - LP'!$A$1:$F$40,5,0)</f>
        <v>E-COMMERCE</v>
      </c>
      <c r="L623" s="16">
        <f>IFERROR(VLOOKUP($J623,'[2]POTENCIAL X ZONA'!$B$4:$G$21,6,0),0)</f>
        <v>0</v>
      </c>
      <c r="M623" s="16" t="str">
        <f>IFERROR(VLOOKUP($A623,'Convenio Clientes'!$D:$F,3,0),"SN CNV")</f>
        <v>50</v>
      </c>
      <c r="N623" s="60" t="s">
        <v>2469</v>
      </c>
      <c r="O623" s="16">
        <v>0</v>
      </c>
      <c r="P623" t="s">
        <v>2235</v>
      </c>
      <c r="Q623" t="s">
        <v>2236</v>
      </c>
      <c r="R623" t="str">
        <f>VLOOKUP($N623,Tabla2[#All],3,0)</f>
        <v>ATENCION AL CLIENTE</v>
      </c>
      <c r="U623" t="s">
        <v>303</v>
      </c>
    </row>
    <row r="624" spans="1:21">
      <c r="A624" s="50" t="s">
        <v>1007</v>
      </c>
      <c r="B624" s="19" t="s">
        <v>1008</v>
      </c>
      <c r="C624" s="16">
        <v>62</v>
      </c>
      <c r="D624" s="84">
        <v>62</v>
      </c>
      <c r="E624" t="str">
        <f>VLOOKUP($D624,'ESTRUCTURA P&amp;B - LP'!$A$1:$F$31,5,0)</f>
        <v>ANDREINA RANGEL 62</v>
      </c>
      <c r="F624" t="str">
        <f>VLOOKUP($D624,'ESTRUCTURA P&amp;B - LP'!$A$1:$F$31,6,0)</f>
        <v>ANDREINA RANGEL</v>
      </c>
      <c r="G624" t="s">
        <v>31</v>
      </c>
      <c r="H624" t="str">
        <f>VLOOKUP(Tabla3[[#This Row],[NUEVA RUTA]],Tabla1[#All],2,0)</f>
        <v>OCCIDENTE</v>
      </c>
      <c r="I624" t="str">
        <f>VLOOKUP($A624,Clientes!$A$1:$C$1999,3,0)</f>
        <v>MARKET DISTRIB</v>
      </c>
      <c r="J624" s="16">
        <v>62</v>
      </c>
      <c r="K624" s="16" t="str">
        <f>VLOOKUP($J624,'ESTRUCTURA P&amp;B - LP'!$A$1:$F$40,5,0)</f>
        <v>ANDREINA RANGEL 62</v>
      </c>
      <c r="L624" s="16" t="str">
        <f>IFERROR(VLOOKUP($J624,'[2]POTENCIAL X ZONA'!$B$4:$G$21,6,0),0)</f>
        <v>S</v>
      </c>
      <c r="M624" s="60" t="str">
        <f>IFERROR(VLOOKUP($A624,'Convenio Clientes'!$D:$F,3,0),"SN CNV")</f>
        <v>20</v>
      </c>
      <c r="N624" s="16" t="s">
        <v>2227</v>
      </c>
      <c r="O624" s="16">
        <v>15</v>
      </c>
      <c r="P624" t="s">
        <v>2235</v>
      </c>
      <c r="Q624" t="s">
        <v>2240</v>
      </c>
      <c r="R624" t="str">
        <f>VLOOKUP($N624,Tabla2[#All],3,0)</f>
        <v>DISTRIBUIDOR</v>
      </c>
      <c r="S624" t="s">
        <v>3197</v>
      </c>
      <c r="T624" t="s">
        <v>3198</v>
      </c>
      <c r="U624" t="s">
        <v>131</v>
      </c>
    </row>
    <row r="625" spans="1:21">
      <c r="A625" s="50" t="s">
        <v>2143</v>
      </c>
      <c r="B625" s="19" t="s">
        <v>2144</v>
      </c>
      <c r="C625" s="16">
        <v>99</v>
      </c>
      <c r="D625" s="84">
        <v>99</v>
      </c>
      <c r="E625" t="str">
        <f>VLOOKUP($D625,'ESTRUCTURA P&amp;B - LP'!$A$1:$F$31,5,0)</f>
        <v>E-COMMERCE</v>
      </c>
      <c r="F625" t="str">
        <f>VLOOKUP($D625,'ESTRUCTURA P&amp;B - LP'!$A$1:$F$31,6,0)</f>
        <v>E-COMMERCE</v>
      </c>
      <c r="G625" t="s">
        <v>55</v>
      </c>
      <c r="H625" t="str">
        <f>VLOOKUP(Tabla3[[#This Row],[NUEVA RUTA]],Tabla1[#All],2,0)</f>
        <v>E-COMMERCE</v>
      </c>
      <c r="I625" t="str">
        <f>VLOOKUP($A625,Clientes!$A$1:$C$1999,3,0)</f>
        <v>MARVIN REINOSO</v>
      </c>
      <c r="J625" s="16">
        <v>99</v>
      </c>
      <c r="K625" s="16" t="str">
        <f>VLOOKUP($J625,'ESTRUCTURA P&amp;B - LP'!$A$1:$F$40,5,0)</f>
        <v>E-COMMERCE</v>
      </c>
      <c r="L625" s="16">
        <f>IFERROR(VLOOKUP($J625,'[2]POTENCIAL X ZONA'!$B$4:$G$21,6,0),0)</f>
        <v>0</v>
      </c>
      <c r="M625" s="16" t="str">
        <f>IFERROR(VLOOKUP($A625,'Convenio Clientes'!$D:$F,3,0),"SN CNV")</f>
        <v>50</v>
      </c>
      <c r="N625" s="60" t="s">
        <v>2469</v>
      </c>
      <c r="O625" s="16">
        <v>0</v>
      </c>
      <c r="P625" t="s">
        <v>2235</v>
      </c>
      <c r="Q625" t="s">
        <v>2236</v>
      </c>
      <c r="R625" t="str">
        <f>VLOOKUP($N625,Tabla2[#All],3,0)</f>
        <v>ATENCION AL CLIENTE</v>
      </c>
      <c r="U625" t="s">
        <v>1587</v>
      </c>
    </row>
    <row r="626" spans="1:21">
      <c r="A626" s="50" t="s">
        <v>1011</v>
      </c>
      <c r="B626" s="19" t="s">
        <v>1012</v>
      </c>
      <c r="C626" s="16">
        <v>62</v>
      </c>
      <c r="D626" s="84">
        <v>62</v>
      </c>
      <c r="E626" t="str">
        <f>VLOOKUP($D626,'ESTRUCTURA P&amp;B - LP'!$A$1:$F$31,5,0)</f>
        <v>ANDREINA RANGEL 62</v>
      </c>
      <c r="F626" t="str">
        <f>VLOOKUP($D626,'ESTRUCTURA P&amp;B - LP'!$A$1:$F$31,6,0)</f>
        <v>ANDREINA RANGEL</v>
      </c>
      <c r="G626" t="s">
        <v>31</v>
      </c>
      <c r="H626" t="str">
        <f>VLOOKUP(Tabla3[[#This Row],[NUEVA RUTA]],Tabla1[#All],2,0)</f>
        <v>OCCIDENTE</v>
      </c>
      <c r="I626" t="str">
        <f>VLOOKUP($A626,Clientes!$A$1:$C$1999,3,0)</f>
        <v>MASTER DISTRIB</v>
      </c>
      <c r="J626" s="16">
        <v>62</v>
      </c>
      <c r="K626" s="16" t="str">
        <f>VLOOKUP($J626,'ESTRUCTURA P&amp;B - LP'!$A$1:$F$40,5,0)</f>
        <v>ANDREINA RANGEL 62</v>
      </c>
      <c r="L626" s="16" t="str">
        <f>IFERROR(VLOOKUP($J626,'[2]POTENCIAL X ZONA'!$B$4:$G$21,6,0),0)</f>
        <v>S</v>
      </c>
      <c r="M626" s="60" t="str">
        <f>IFERROR(VLOOKUP($A626,'Convenio Clientes'!$D:$F,3,0),"SN CNV")</f>
        <v>20</v>
      </c>
      <c r="N626" s="16" t="s">
        <v>2227</v>
      </c>
      <c r="O626" s="16">
        <v>0</v>
      </c>
      <c r="P626" t="s">
        <v>163</v>
      </c>
      <c r="Q626" t="s">
        <v>2228</v>
      </c>
      <c r="R626" t="str">
        <f>VLOOKUP($N626,Tabla2[#All],3,0)</f>
        <v>DISTRIBUIDOR</v>
      </c>
      <c r="S626" t="s">
        <v>3199</v>
      </c>
      <c r="T626" t="s">
        <v>3200</v>
      </c>
      <c r="U626" t="s">
        <v>6718</v>
      </c>
    </row>
    <row r="627" spans="1:21">
      <c r="A627" s="50" t="s">
        <v>1443</v>
      </c>
      <c r="B627" s="19" t="s">
        <v>1444</v>
      </c>
      <c r="C627" s="16">
        <v>60</v>
      </c>
      <c r="D627" s="84">
        <v>60</v>
      </c>
      <c r="E627" t="str">
        <f>VLOOKUP($D627,'ESTRUCTURA P&amp;B - LP'!$A$1:$F$31,5,0)</f>
        <v>JOSEPH PADILLA</v>
      </c>
      <c r="F627" t="str">
        <f>VLOOKUP($D627,'ESTRUCTURA P&amp;B - LP'!$A$1:$F$31,6,0)</f>
        <v>ANDREINA RANGEL</v>
      </c>
      <c r="G627" t="s">
        <v>70</v>
      </c>
      <c r="H627" t="str">
        <f>VLOOKUP(Tabla3[[#This Row],[NUEVA RUTA]],Tabla1[#All],2,0)</f>
        <v>OCCIDENTE</v>
      </c>
      <c r="I627" t="str">
        <f>VLOOKUP($A627,Clientes!$A$1:$C$1999,3,0)</f>
        <v>MAT SAN CRISTOB</v>
      </c>
      <c r="J627" s="16">
        <v>60</v>
      </c>
      <c r="K627" s="16" t="str">
        <f>VLOOKUP($J627,'ESTRUCTURA P&amp;B - LP'!$A$1:$F$40,5,0)</f>
        <v>JOSEPH PADILLA</v>
      </c>
      <c r="L627" s="16" t="str">
        <f>IFERROR(VLOOKUP($J627,'[2]POTENCIAL X ZONA'!$B$4:$G$21,6,0),0)</f>
        <v>S</v>
      </c>
      <c r="M627" s="16" t="str">
        <f>IFERROR(VLOOKUP($A627,'Convenio Clientes'!$D:$F,3,0),"SN CNV")</f>
        <v>21</v>
      </c>
      <c r="N627" s="16" t="s">
        <v>2268</v>
      </c>
      <c r="O627" s="16">
        <v>15</v>
      </c>
      <c r="P627" t="s">
        <v>163</v>
      </c>
      <c r="Q627" t="s">
        <v>2228</v>
      </c>
      <c r="R627" t="str">
        <f>VLOOKUP($N627,Tabla2[#All],3,0)</f>
        <v>OTROS</v>
      </c>
      <c r="S627" t="s">
        <v>3201</v>
      </c>
      <c r="T627" t="s">
        <v>3202</v>
      </c>
      <c r="U627" t="s">
        <v>137</v>
      </c>
    </row>
    <row r="628" spans="1:21">
      <c r="A628" s="50" t="s">
        <v>1017</v>
      </c>
      <c r="B628" s="19" t="s">
        <v>1018</v>
      </c>
      <c r="C628" s="16">
        <v>50</v>
      </c>
      <c r="D628" s="84">
        <v>50</v>
      </c>
      <c r="E628" t="str">
        <f>VLOOKUP($D628,'ESTRUCTURA P&amp;B - LP'!$A$1:$F$31,5,0)</f>
        <v>BETSY CASTRO</v>
      </c>
      <c r="F628" t="str">
        <f>VLOOKUP($D628,'ESTRUCTURA P&amp;B - LP'!$A$1:$F$31,6,0)</f>
        <v>MILAGROS FERNANDEZ</v>
      </c>
      <c r="G628" t="s">
        <v>47</v>
      </c>
      <c r="H628" t="str">
        <f>VLOOKUP(Tabla3[[#This Row],[NUEVA RUTA]],Tabla1[#All],2,0)</f>
        <v>CAPITAL</v>
      </c>
      <c r="I628" t="str">
        <f>VLOOKUP($A628,Clientes!$A$1:$C$1999,3,0)</f>
        <v>MAYFER DISTRIB</v>
      </c>
      <c r="J628" s="16">
        <v>50</v>
      </c>
      <c r="K628" s="16" t="str">
        <f>VLOOKUP($J628,'ESTRUCTURA P&amp;B - LP'!$A$1:$F$40,5,0)</f>
        <v>BETSY CASTRO</v>
      </c>
      <c r="L628" s="16" t="str">
        <f>IFERROR(VLOOKUP($J628,'[2]POTENCIAL X ZONA'!$B$4:$G$21,6,0),0)</f>
        <v>B</v>
      </c>
      <c r="M628" s="60" t="str">
        <f>IFERROR(VLOOKUP($A628,'Convenio Clientes'!$D:$F,3,0),"SN CNV")</f>
        <v>20</v>
      </c>
      <c r="N628" s="16" t="s">
        <v>2227</v>
      </c>
      <c r="O628" s="16">
        <v>21</v>
      </c>
      <c r="P628" s="259" t="s">
        <v>2239</v>
      </c>
      <c r="Q628" t="s">
        <v>2240</v>
      </c>
      <c r="R628" t="str">
        <f>VLOOKUP($N628,Tabla2[#All],3,0)</f>
        <v>DISTRIBUIDOR</v>
      </c>
      <c r="S628" t="s">
        <v>3203</v>
      </c>
      <c r="T628" t="s">
        <v>3204</v>
      </c>
      <c r="U628" t="s">
        <v>1587</v>
      </c>
    </row>
    <row r="629" spans="1:21">
      <c r="A629" s="50" t="s">
        <v>1486</v>
      </c>
      <c r="B629" s="19" t="s">
        <v>1487</v>
      </c>
      <c r="C629" s="16">
        <v>12</v>
      </c>
      <c r="D629" s="84">
        <v>12</v>
      </c>
      <c r="E629" t="str">
        <f>VLOOKUP($D629,'ESTRUCTURA P&amp;B - LP'!$A$1:$F$31,5,0)</f>
        <v>JUAN LEÓN 12</v>
      </c>
      <c r="F629" t="str">
        <f>VLOOKUP($D629,'ESTRUCTURA P&amp;B - LP'!$A$1:$F$31,6,0)</f>
        <v>DUBRASKA PÉREZ</v>
      </c>
      <c r="G629" t="s">
        <v>13</v>
      </c>
      <c r="H629" t="str">
        <f>VLOOKUP(Tabla3[[#This Row],[NUEVA RUTA]],Tabla1[#All],2,0)</f>
        <v>CENTRO-OCCIDENTE</v>
      </c>
      <c r="I629" t="str">
        <f>VLOOKUP($A629,Clientes!$A$1:$C$1999,3,0)</f>
        <v>MEDEX DROGUERIA</v>
      </c>
      <c r="J629" s="16">
        <v>12</v>
      </c>
      <c r="K629" s="16" t="str">
        <f>VLOOKUP($J629,'ESTRUCTURA P&amp;B - LP'!$A$1:$F$40,5,0)</f>
        <v>JUAN LEÓN 12</v>
      </c>
      <c r="L629" s="16" t="str">
        <f>IFERROR(VLOOKUP($J629,'[2]POTENCIAL X ZONA'!$B$4:$G$21,6,0),0)</f>
        <v>P</v>
      </c>
      <c r="M629" s="60" t="str">
        <f>IFERROR(VLOOKUP($A629,'Convenio Clientes'!$D:$F,3,0),"SN CNV")</f>
        <v>26</v>
      </c>
      <c r="N629" s="16" t="s">
        <v>2327</v>
      </c>
      <c r="O629" s="16">
        <v>15</v>
      </c>
      <c r="P629" t="s">
        <v>163</v>
      </c>
      <c r="Q629" t="s">
        <v>2228</v>
      </c>
      <c r="R629" t="str">
        <f>VLOOKUP($N629,Tabla2[#All],3,0)</f>
        <v>DROGUERIAS</v>
      </c>
      <c r="S629" t="s">
        <v>3205</v>
      </c>
      <c r="T629" t="s">
        <v>3206</v>
      </c>
      <c r="U629" t="s">
        <v>1652</v>
      </c>
    </row>
    <row r="630" spans="1:21">
      <c r="A630" s="50" t="s">
        <v>1019</v>
      </c>
      <c r="B630" s="19" t="s">
        <v>1020</v>
      </c>
      <c r="C630" s="16">
        <v>23</v>
      </c>
      <c r="D630" s="84">
        <v>23</v>
      </c>
      <c r="E630" t="str">
        <f>VLOOKUP($D630,'ESTRUCTURA P&amp;B - LP'!$A$1:$F$31,5,0)</f>
        <v>MARTHA VILORIA</v>
      </c>
      <c r="F630" t="str">
        <f>VLOOKUP($D630,'ESTRUCTURA P&amp;B - LP'!$A$1:$F$31,6,0)</f>
        <v>DUBRASKA PÉREZ</v>
      </c>
      <c r="G630" t="s">
        <v>215</v>
      </c>
      <c r="H630" t="str">
        <f>VLOOKUP(Tabla3[[#This Row],[NUEVA RUTA]],Tabla1[#All],2,0)</f>
        <v>CENTRO-OCCIDENTE</v>
      </c>
      <c r="I630" t="str">
        <f>VLOOKUP($A630,Clientes!$A$1:$C$1999,3,0)</f>
        <v>MED GLOBAL LARA</v>
      </c>
      <c r="J630" s="16">
        <v>0</v>
      </c>
      <c r="K630" s="16" t="str">
        <f>VLOOKUP($J630,'ESTRUCTURA P&amp;B - LP'!$A$1:$F$40,5,0)</f>
        <v>INACTIVO</v>
      </c>
      <c r="L630" s="16">
        <f>IFERROR(VLOOKUP($J630,'[2]POTENCIAL X ZONA'!$B$4:$G$21,6,0),0)</f>
        <v>0</v>
      </c>
      <c r="M630" s="16" t="str">
        <f>IFERROR(VLOOKUP($A630,'Convenio Clientes'!$D:$F,3,0),"SN CNV")</f>
        <v>01</v>
      </c>
      <c r="N630" s="16" t="s">
        <v>2327</v>
      </c>
      <c r="O630" s="16">
        <v>0</v>
      </c>
      <c r="P630" t="s">
        <v>163</v>
      </c>
      <c r="Q630" t="s">
        <v>2228</v>
      </c>
      <c r="R630" t="str">
        <f>VLOOKUP($N630,Tabla2[#All],3,0)</f>
        <v>DROGUERIAS</v>
      </c>
      <c r="S630" t="s">
        <v>3207</v>
      </c>
      <c r="T630" t="s">
        <v>3208</v>
      </c>
      <c r="U630" t="s">
        <v>210</v>
      </c>
    </row>
    <row r="631" spans="1:21">
      <c r="A631" s="50" t="s">
        <v>1021</v>
      </c>
      <c r="B631" s="19" t="s">
        <v>1022</v>
      </c>
      <c r="C631" s="16">
        <v>98</v>
      </c>
      <c r="D631" s="84">
        <v>98</v>
      </c>
      <c r="E631" t="str">
        <f>VLOOKUP($D631,'ESTRUCTURA P&amp;B - LP'!$A$1:$F$31,5,0)</f>
        <v>INACTIVO</v>
      </c>
      <c r="F631" t="str">
        <f>VLOOKUP($D631,'ESTRUCTURA P&amp;B - LP'!$A$1:$F$31,6,0)</f>
        <v>INACTIVO</v>
      </c>
      <c r="G631" t="s">
        <v>6697</v>
      </c>
      <c r="H631" t="str">
        <f>VLOOKUP(Tabla3[[#This Row],[NUEVA RUTA]],Tabla1[#All],2,0)</f>
        <v>INACTIVO</v>
      </c>
      <c r="I631" t="str">
        <f>VLOOKUP($A631,Clientes!$A$1:$C$1999,3,0)</f>
        <v>65 LOCATEL</v>
      </c>
      <c r="J631" s="16">
        <v>23</v>
      </c>
      <c r="K631" s="16" t="str">
        <f>VLOOKUP($J631,'ESTRUCTURA P&amp;B - LP'!$A$1:$F$40,5,0)</f>
        <v>MARTHA VILORIA</v>
      </c>
      <c r="L631" s="16" t="str">
        <f>IFERROR(VLOOKUP($J631,'[2]POTENCIAL X ZONA'!$B$4:$G$21,6,0),0)</f>
        <v>S</v>
      </c>
      <c r="M631" s="16" t="str">
        <f>IFERROR(VLOOKUP($A631,'Convenio Clientes'!$D:$F,3,0),"SN CNV")</f>
        <v>01</v>
      </c>
      <c r="N631" s="16" t="s">
        <v>2253</v>
      </c>
      <c r="O631" s="16">
        <v>15</v>
      </c>
      <c r="P631" t="s">
        <v>163</v>
      </c>
      <c r="Q631" s="133" t="s">
        <v>2228</v>
      </c>
      <c r="R631" t="str">
        <f>VLOOKUP($N631,Tabla2[#All],3,0)</f>
        <v>CADENAS - FARMACIAS</v>
      </c>
      <c r="S631" t="s">
        <v>3209</v>
      </c>
      <c r="T631" t="s">
        <v>3210</v>
      </c>
      <c r="U631" t="s">
        <v>6719</v>
      </c>
    </row>
    <row r="632" spans="1:21">
      <c r="A632" s="50" t="s">
        <v>1023</v>
      </c>
      <c r="B632" s="19" t="s">
        <v>1024</v>
      </c>
      <c r="C632" s="16">
        <v>98</v>
      </c>
      <c r="D632" s="84">
        <v>98</v>
      </c>
      <c r="E632" t="str">
        <f>VLOOKUP($D632,'ESTRUCTURA P&amp;B - LP'!$A$1:$F$31,5,0)</f>
        <v>INACTIVO</v>
      </c>
      <c r="F632" t="str">
        <f>VLOOKUP($D632,'ESTRUCTURA P&amp;B - LP'!$A$1:$F$31,6,0)</f>
        <v>INACTIVO</v>
      </c>
      <c r="G632" t="s">
        <v>1872</v>
      </c>
      <c r="H632" t="str">
        <f>VLOOKUP(Tabla3[[#This Row],[NUEVA RUTA]],Tabla1[#All],2,0)</f>
        <v>INACTIVO</v>
      </c>
      <c r="I632" t="str">
        <f>VLOOKUP($A632,Clientes!$A$1:$C$1999,3,0)</f>
        <v>65 LOCATEL</v>
      </c>
      <c r="J632" s="16">
        <v>0</v>
      </c>
      <c r="K632" s="16" t="str">
        <f>VLOOKUP($J632,'ESTRUCTURA P&amp;B - LP'!$A$1:$F$40,5,0)</f>
        <v>INACTIVO</v>
      </c>
      <c r="L632" s="16">
        <f>IFERROR(VLOOKUP($J632,'[2]POTENCIAL X ZONA'!$B$4:$G$21,6,0),0)</f>
        <v>0</v>
      </c>
      <c r="M632" s="16" t="str">
        <f>IFERROR(VLOOKUP($A632,'Convenio Clientes'!$D:$F,3,0),"SN CNV")</f>
        <v>01</v>
      </c>
      <c r="N632" s="16" t="s">
        <v>2253</v>
      </c>
      <c r="O632" s="16">
        <v>15</v>
      </c>
      <c r="P632" t="s">
        <v>163</v>
      </c>
      <c r="Q632" t="s">
        <v>2228</v>
      </c>
      <c r="R632" t="str">
        <f>VLOOKUP($N632,Tabla2[#All],3,0)</f>
        <v>CADENAS - FARMACIAS</v>
      </c>
      <c r="S632" t="s">
        <v>3211</v>
      </c>
      <c r="T632" t="s">
        <v>3212</v>
      </c>
      <c r="U632" t="s">
        <v>260</v>
      </c>
    </row>
    <row r="633" spans="1:21">
      <c r="A633" s="50" t="s">
        <v>2024</v>
      </c>
      <c r="B633" s="19" t="s">
        <v>2025</v>
      </c>
      <c r="C633" s="16">
        <v>99</v>
      </c>
      <c r="D633" s="84">
        <v>99</v>
      </c>
      <c r="E633" t="str">
        <f>VLOOKUP($D633,'ESTRUCTURA P&amp;B - LP'!$A$1:$F$31,5,0)</f>
        <v>E-COMMERCE</v>
      </c>
      <c r="F633" t="str">
        <f>VLOOKUP($D633,'ESTRUCTURA P&amp;B - LP'!$A$1:$F$31,6,0)</f>
        <v>E-COMMERCE</v>
      </c>
      <c r="G633" t="s">
        <v>281</v>
      </c>
      <c r="H633" t="str">
        <f>VLOOKUP(Tabla3[[#This Row],[NUEVA RUTA]],Tabla1[#All],2,0)</f>
        <v>E-COMMERCE</v>
      </c>
      <c r="I633" t="str">
        <f>VLOOKUP($A633,Clientes!$A$1:$C$1999,3,0)</f>
        <v>MEDICAL KL CA</v>
      </c>
      <c r="J633" s="16">
        <v>99</v>
      </c>
      <c r="K633" s="16" t="str">
        <f>VLOOKUP($J633,'ESTRUCTURA P&amp;B - LP'!$A$1:$F$40,5,0)</f>
        <v>E-COMMERCE</v>
      </c>
      <c r="L633" s="16">
        <f>IFERROR(VLOOKUP($J633,'[2]POTENCIAL X ZONA'!$B$4:$G$21,6,0),0)</f>
        <v>0</v>
      </c>
      <c r="M633" s="16" t="str">
        <f>IFERROR(VLOOKUP($A633,'Convenio Clientes'!$D:$F,3,0),"SN CNV")</f>
        <v>50</v>
      </c>
      <c r="N633" s="60" t="s">
        <v>2469</v>
      </c>
      <c r="O633" s="16">
        <v>0</v>
      </c>
      <c r="P633" t="s">
        <v>2235</v>
      </c>
      <c r="Q633" t="s">
        <v>2236</v>
      </c>
      <c r="R633" t="str">
        <f>VLOOKUP($N633,Tabla2[#All],3,0)</f>
        <v>ATENCION AL CLIENTE</v>
      </c>
      <c r="S633">
        <v>0</v>
      </c>
      <c r="T633">
        <v>0</v>
      </c>
      <c r="U633" t="s">
        <v>6701</v>
      </c>
    </row>
    <row r="634" spans="1:21">
      <c r="A634" s="50" t="s">
        <v>1565</v>
      </c>
      <c r="B634" s="19" t="s">
        <v>1566</v>
      </c>
      <c r="C634" s="16">
        <v>61</v>
      </c>
      <c r="D634" s="84">
        <v>61</v>
      </c>
      <c r="E634" t="str">
        <f>VLOOKUP($D634,'ESTRUCTURA P&amp;B - LP'!$A$1:$F$31,5,0)</f>
        <v>JOSEPH PADILLA 61</v>
      </c>
      <c r="F634" t="str">
        <f>VLOOKUP($D634,'ESTRUCTURA P&amp;B - LP'!$A$1:$F$31,6,0)</f>
        <v>ANDREINA RANGEL</v>
      </c>
      <c r="G634" t="s">
        <v>44</v>
      </c>
      <c r="H634" t="str">
        <f>VLOOKUP(Tabla3[[#This Row],[NUEVA RUTA]],Tabla1[#All],2,0)</f>
        <v>OCCIDENTE</v>
      </c>
      <c r="I634" t="str">
        <f>VLOOKUP($A634,Clientes!$A$1:$C$1999,3,0)</f>
        <v>M DENTAL LLANOS</v>
      </c>
      <c r="J634" s="16">
        <v>61</v>
      </c>
      <c r="K634" s="16" t="str">
        <f>VLOOKUP($J634,'ESTRUCTURA P&amp;B - LP'!$A$1:$F$40,5,0)</f>
        <v>JOSEPH PADILLA 61</v>
      </c>
      <c r="L634" s="16" t="str">
        <f>IFERROR(VLOOKUP($J634,'[2]POTENCIAL X ZONA'!$B$4:$G$21,6,0),0)</f>
        <v>P</v>
      </c>
      <c r="M634" s="60" t="str">
        <f>IFERROR(VLOOKUP($A634,'Convenio Clientes'!$D:$F,3,0),"SN CNV")</f>
        <v>26</v>
      </c>
      <c r="N634" s="60" t="s">
        <v>2327</v>
      </c>
      <c r="O634" s="16">
        <v>15</v>
      </c>
      <c r="P634" s="34" t="s">
        <v>163</v>
      </c>
      <c r="Q634" t="s">
        <v>2228</v>
      </c>
      <c r="R634" t="str">
        <f>VLOOKUP($N634,Tabla2[#All],3,0)</f>
        <v>DROGUERIAS</v>
      </c>
      <c r="S634" t="s">
        <v>3213</v>
      </c>
      <c r="T634" t="s">
        <v>3214</v>
      </c>
      <c r="U634" t="s">
        <v>44</v>
      </c>
    </row>
    <row r="635" spans="1:21">
      <c r="A635" s="50" t="s">
        <v>1025</v>
      </c>
      <c r="B635" s="19" t="s">
        <v>1026</v>
      </c>
      <c r="C635" s="16">
        <v>61</v>
      </c>
      <c r="D635" s="84">
        <v>61</v>
      </c>
      <c r="E635" t="str">
        <f>VLOOKUP($D635,'ESTRUCTURA P&amp;B - LP'!$A$1:$F$31,5,0)</f>
        <v>JOSEPH PADILLA 61</v>
      </c>
      <c r="F635" t="str">
        <f>VLOOKUP($D635,'ESTRUCTURA P&amp;B - LP'!$A$1:$F$31,6,0)</f>
        <v>ANDREINA RANGEL</v>
      </c>
      <c r="G635" t="s">
        <v>44</v>
      </c>
      <c r="H635" t="str">
        <f>VLOOKUP(Tabla3[[#This Row],[NUEVA RUTA]],Tabla1[#All],2,0)</f>
        <v>OCCIDENTE</v>
      </c>
      <c r="I635" t="str">
        <f>VLOOKUP($A635,Clientes!$A$1:$C$1999,3,0)</f>
        <v>MEDIFAR SALUD,</v>
      </c>
      <c r="J635" s="16">
        <v>61</v>
      </c>
      <c r="K635" s="16" t="str">
        <f>VLOOKUP($J635,'ESTRUCTURA P&amp;B - LP'!$A$1:$F$40,5,0)</f>
        <v>JOSEPH PADILLA 61</v>
      </c>
      <c r="L635" s="16" t="str">
        <f>IFERROR(VLOOKUP($J635,'[2]POTENCIAL X ZONA'!$B$4:$G$21,6,0),0)</f>
        <v>P</v>
      </c>
      <c r="M635" s="60" t="str">
        <f>IFERROR(VLOOKUP($A635,'Convenio Clientes'!$D:$F,3,0),"SN CNV")</f>
        <v>26</v>
      </c>
      <c r="N635" s="16" t="s">
        <v>2327</v>
      </c>
      <c r="O635" s="16">
        <v>15</v>
      </c>
      <c r="P635" t="s">
        <v>163</v>
      </c>
      <c r="Q635" t="s">
        <v>2228</v>
      </c>
      <c r="R635" t="str">
        <f>VLOOKUP($N635,Tabla2[#All],3,0)</f>
        <v>DROGUERIAS</v>
      </c>
      <c r="S635" t="s">
        <v>3215</v>
      </c>
      <c r="T635" t="s">
        <v>3216</v>
      </c>
      <c r="U635" t="s">
        <v>44</v>
      </c>
    </row>
    <row r="636" spans="1:21">
      <c r="A636" s="50" t="s">
        <v>1031</v>
      </c>
      <c r="B636" s="19" t="s">
        <v>1032</v>
      </c>
      <c r="C636" s="16">
        <v>20</v>
      </c>
      <c r="D636" s="84">
        <v>20</v>
      </c>
      <c r="E636" t="str">
        <f>VLOOKUP($D636,'ESTRUCTURA P&amp;B - LP'!$A$1:$F$31,5,0)</f>
        <v>JUAN LEÓN 20</v>
      </c>
      <c r="F636" t="str">
        <f>VLOOKUP($D636,'ESTRUCTURA P&amp;B - LP'!$A$1:$F$31,6,0)</f>
        <v>DUBRASKA PÉREZ</v>
      </c>
      <c r="G636" t="s">
        <v>102</v>
      </c>
      <c r="H636" t="str">
        <f>VLOOKUP(Tabla3[[#This Row],[NUEVA RUTA]],Tabla1[#All],2,0)</f>
        <v>CENTRO-OCCIDENTE</v>
      </c>
      <c r="I636" t="str">
        <f>VLOOKUP($A636,Clientes!$A$1:$C$1999,3,0)</f>
        <v>MEDI-VIP, C.A</v>
      </c>
      <c r="J636" s="16">
        <v>20</v>
      </c>
      <c r="K636" s="16" t="str">
        <f>VLOOKUP($J636,'ESTRUCTURA P&amp;B - LP'!$A$1:$F$40,5,0)</f>
        <v>JUAN LEÓN 20</v>
      </c>
      <c r="L636" s="16" t="str">
        <f>IFERROR(VLOOKUP($J636,'[2]POTENCIAL X ZONA'!$B$4:$G$21,6,0),0)</f>
        <v>P</v>
      </c>
      <c r="M636" s="16" t="str">
        <f>IFERROR(VLOOKUP($A636,'Convenio Clientes'!$D:$F,3,0),"SN CNV")</f>
        <v>01</v>
      </c>
      <c r="N636" s="16" t="s">
        <v>2227</v>
      </c>
      <c r="O636" s="16">
        <v>7</v>
      </c>
      <c r="P636" t="s">
        <v>163</v>
      </c>
      <c r="Q636" t="s">
        <v>2228</v>
      </c>
      <c r="R636" t="str">
        <f>VLOOKUP($N636,Tabla2[#All],3,0)</f>
        <v>DISTRIBUIDOR</v>
      </c>
      <c r="S636" t="s">
        <v>3217</v>
      </c>
      <c r="T636" t="s">
        <v>3218</v>
      </c>
      <c r="U636" t="s">
        <v>51</v>
      </c>
    </row>
    <row r="637" spans="1:21" ht="15" customHeight="1">
      <c r="A637" s="50" t="s">
        <v>1033</v>
      </c>
      <c r="B637" s="19" t="s">
        <v>1034</v>
      </c>
      <c r="C637" s="16">
        <v>52</v>
      </c>
      <c r="D637" s="84">
        <v>52</v>
      </c>
      <c r="E637" t="str">
        <f>VLOOKUP($D637,'ESTRUCTURA P&amp;B - LP'!$A$1:$F$31,5,0)</f>
        <v>DIANA DELGADO 52</v>
      </c>
      <c r="F637" t="str">
        <f>VLOOKUP($D637,'ESTRUCTURA P&amp;B - LP'!$A$1:$F$31,6,0)</f>
        <v>DIANA DELGADO</v>
      </c>
      <c r="G637" s="132" t="s">
        <v>1479</v>
      </c>
      <c r="H637" t="str">
        <f>VLOOKUP(Tabla3[[#This Row],[NUEVA RUTA]],Tabla1[#All],2,0)</f>
        <v>ORIENTE SUR</v>
      </c>
      <c r="I637" t="str">
        <f>VLOOKUP($A637,Clientes!$A$1:$C$1999,3,0)</f>
        <v>MEGAFARMA</v>
      </c>
      <c r="J637" s="16">
        <v>52</v>
      </c>
      <c r="K637" s="16" t="str">
        <f>VLOOKUP($J637,'ESTRUCTURA P&amp;B - LP'!$A$1:$F$40,5,0)</f>
        <v>DIANA DELGADO 52</v>
      </c>
      <c r="L637" s="16" t="str">
        <f>IFERROR(VLOOKUP($J637,'[2]POTENCIAL X ZONA'!$B$4:$G$21,6,0),0)</f>
        <v>S</v>
      </c>
      <c r="M637" s="60" t="str">
        <f>IFERROR(VLOOKUP($A637,'Convenio Clientes'!$D:$F,3,0),"SN CNV")</f>
        <v>21</v>
      </c>
      <c r="N637" s="60" t="s">
        <v>2336</v>
      </c>
      <c r="O637" s="16">
        <v>10</v>
      </c>
      <c r="P637" s="259" t="s">
        <v>2235</v>
      </c>
      <c r="Q637" t="s">
        <v>2240</v>
      </c>
      <c r="R637" t="str">
        <f>VLOOKUP($N637,Tabla2[#All],3,0)</f>
        <v>FARMACIAS INDEPENDIENTES</v>
      </c>
      <c r="S637" t="s">
        <v>3219</v>
      </c>
      <c r="T637" t="s">
        <v>3220</v>
      </c>
      <c r="U637" t="s">
        <v>537</v>
      </c>
    </row>
    <row r="638" spans="1:21" ht="15" customHeight="1">
      <c r="A638" s="50" t="s">
        <v>1506</v>
      </c>
      <c r="B638" s="19" t="s">
        <v>1507</v>
      </c>
      <c r="C638" s="16">
        <v>10</v>
      </c>
      <c r="D638" s="84">
        <v>10</v>
      </c>
      <c r="E638" t="str">
        <f>VLOOKUP($D638,'ESTRUCTURA P&amp;B - LP'!$A$1:$F$31,5,0)</f>
        <v>MILAGROS FERNANDEZ 10</v>
      </c>
      <c r="F638" t="str">
        <f>VLOOKUP($D638,'ESTRUCTURA P&amp;B - LP'!$A$1:$F$31,6,0)</f>
        <v>MILAGROS FERNANDEZ</v>
      </c>
      <c r="G638" t="s">
        <v>47</v>
      </c>
      <c r="H638" t="str">
        <f>VLOOKUP(Tabla3[[#This Row],[NUEVA RUTA]],Tabla1[#All],2,0)</f>
        <v>CAPITAL</v>
      </c>
      <c r="I638" t="str">
        <f>VLOOKUP($A638,Clientes!$A$1:$C$1999,3,0)</f>
        <v>MEGASIS 2020</v>
      </c>
      <c r="J638" s="16">
        <v>10</v>
      </c>
      <c r="K638" s="16" t="str">
        <f>VLOOKUP($J638,'ESTRUCTURA P&amp;B - LP'!$A$1:$F$40,5,0)</f>
        <v>MILAGROS FERNANDEZ 10</v>
      </c>
      <c r="L638" s="16" t="str">
        <f>IFERROR(VLOOKUP($J638,'[2]POTENCIAL X ZONA'!$B$4:$G$21,6,0),0)</f>
        <v>B</v>
      </c>
      <c r="M638" s="16" t="str">
        <f>IFERROR(VLOOKUP($A638,'Convenio Clientes'!$D:$F,3,0),"SN CNV")</f>
        <v>01</v>
      </c>
      <c r="N638" s="16" t="s">
        <v>2278</v>
      </c>
      <c r="O638" s="16">
        <v>7</v>
      </c>
      <c r="P638" t="s">
        <v>163</v>
      </c>
      <c r="Q638" t="s">
        <v>2228</v>
      </c>
      <c r="R638" t="str">
        <f>VLOOKUP($N638,Tabla2[#All],3,0)</f>
        <v>SUPERMERCADOS INDEPENDIENTES</v>
      </c>
      <c r="S638" t="s">
        <v>3221</v>
      </c>
      <c r="T638" t="s">
        <v>3222</v>
      </c>
      <c r="U638" t="s">
        <v>1587</v>
      </c>
    </row>
    <row r="639" spans="1:21" ht="15" customHeight="1">
      <c r="A639" s="50" t="s">
        <v>1377</v>
      </c>
      <c r="B639" s="19" t="s">
        <v>1378</v>
      </c>
      <c r="C639" s="16">
        <v>95</v>
      </c>
      <c r="D639" s="84">
        <v>95</v>
      </c>
      <c r="E639" t="str">
        <f>VLOOKUP($D639,'ESTRUCTURA P&amp;B - LP'!$A$1:$F$31,5,0)</f>
        <v>EVENTUALES</v>
      </c>
      <c r="F639" t="str">
        <f>VLOOKUP($D639,'ESTRUCTURA P&amp;B - LP'!$A$1:$F$31,6,0)</f>
        <v>ROSLI APONTE</v>
      </c>
      <c r="G639" t="s">
        <v>47</v>
      </c>
      <c r="H639" t="str">
        <f>VLOOKUP(Tabla3[[#This Row],[NUEVA RUTA]],Tabla1[#All],2,0)</f>
        <v>OFICINA</v>
      </c>
      <c r="I639" t="str">
        <f>VLOOKUP($A639,Clientes!$A$1:$C$1999,3,0)</f>
        <v>MEND DELG LAB&amp;A</v>
      </c>
      <c r="J639" s="16">
        <v>90</v>
      </c>
      <c r="K639" s="16" t="str">
        <f>VLOOKUP($J639,'ESTRUCTURA P&amp;B - LP'!$A$1:$F$40,5,0)</f>
        <v>INTER-COMPAÑÍA</v>
      </c>
      <c r="L639" s="16">
        <f>IFERROR(VLOOKUP($J639,'[2]POTENCIAL X ZONA'!$B$4:$G$21,6,0),0)</f>
        <v>0</v>
      </c>
      <c r="M639" s="60" t="str">
        <f>IFERROR(VLOOKUP($A639,'Convenio Clientes'!$D:$F,3,0),"SN CNV")</f>
        <v>21</v>
      </c>
      <c r="N639" s="16" t="s">
        <v>2234</v>
      </c>
      <c r="O639" s="16">
        <v>0</v>
      </c>
      <c r="P639" t="s">
        <v>2235</v>
      </c>
      <c r="Q639" t="s">
        <v>2236</v>
      </c>
      <c r="R639" t="str">
        <f>VLOOKUP($N639,Tabla2[#All],3,0)</f>
        <v>INSTITUCIONAL</v>
      </c>
      <c r="S639" t="s">
        <v>3223</v>
      </c>
      <c r="T639" t="s">
        <v>3224</v>
      </c>
      <c r="U639" t="s">
        <v>1587</v>
      </c>
    </row>
    <row r="640" spans="1:21" ht="15" customHeight="1">
      <c r="A640" s="50" t="s">
        <v>1037</v>
      </c>
      <c r="B640" s="19" t="s">
        <v>1038</v>
      </c>
      <c r="C640" s="16">
        <v>20</v>
      </c>
      <c r="D640" s="84">
        <v>11</v>
      </c>
      <c r="E640" t="str">
        <f>VLOOKUP($D640,'ESTRUCTURA P&amp;B - LP'!$A$1:$F$31,5,0)</f>
        <v>DUBRASKA PÉREZ 11</v>
      </c>
      <c r="F640" t="str">
        <f>VLOOKUP($D640,'ESTRUCTURA P&amp;B - LP'!$A$1:$F$31,6,0)</f>
        <v>DUBRASKA PÉREZ</v>
      </c>
      <c r="G640" t="s">
        <v>102</v>
      </c>
      <c r="H640" t="str">
        <f>VLOOKUP(Tabla3[[#This Row],[NUEVA RUTA]],Tabla1[#All],2,0)</f>
        <v>CAPITAL</v>
      </c>
      <c r="I640" t="str">
        <f>VLOOKUP($A640,Clientes!$A$1:$C$1999,3,0)</f>
        <v>MERCA CHEVERE</v>
      </c>
      <c r="J640" s="16">
        <v>11</v>
      </c>
      <c r="K640" s="16" t="str">
        <f>VLOOKUP($J640,'ESTRUCTURA P&amp;B - LP'!$A$1:$F$40,5,0)</f>
        <v>DUBRASKA PÉREZ 11</v>
      </c>
      <c r="L640" s="16" t="str">
        <f>IFERROR(VLOOKUP($J640,'[2]POTENCIAL X ZONA'!$B$4:$G$21,6,0),0)</f>
        <v>B</v>
      </c>
      <c r="M640" s="16" t="str">
        <f>IFERROR(VLOOKUP($A640,'Convenio Clientes'!$D:$F,3,0),"SN CNV")</f>
        <v>21</v>
      </c>
      <c r="N640" s="60" t="s">
        <v>2278</v>
      </c>
      <c r="O640" s="16">
        <v>0</v>
      </c>
      <c r="P640" t="s">
        <v>163</v>
      </c>
      <c r="Q640" s="253" t="s">
        <v>2228</v>
      </c>
      <c r="R640" t="str">
        <f>VLOOKUP($N640,Tabla2[#All],3,0)</f>
        <v>SUPERMERCADOS INDEPENDIENTES</v>
      </c>
      <c r="S640" t="s">
        <v>3225</v>
      </c>
      <c r="T640" t="s">
        <v>3226</v>
      </c>
      <c r="U640" t="s">
        <v>474</v>
      </c>
    </row>
    <row r="641" spans="1:21" ht="15" customHeight="1">
      <c r="A641" s="50" t="s">
        <v>1039</v>
      </c>
      <c r="B641" s="19" t="s">
        <v>1040</v>
      </c>
      <c r="C641" s="16">
        <v>60</v>
      </c>
      <c r="D641" s="84">
        <v>61</v>
      </c>
      <c r="E641" t="str">
        <f>VLOOKUP($D641,'ESTRUCTURA P&amp;B - LP'!$A$1:$F$31,5,0)</f>
        <v>JOSEPH PADILLA 61</v>
      </c>
      <c r="F641" t="str">
        <f>VLOOKUP($D641,'ESTRUCTURA P&amp;B - LP'!$A$1:$F$31,6,0)</f>
        <v>ANDREINA RANGEL</v>
      </c>
      <c r="G641" t="s">
        <v>70</v>
      </c>
      <c r="H641" t="str">
        <f>VLOOKUP(Tabla3[[#This Row],[NUEVA RUTA]],Tabla1[#All],2,0)</f>
        <v>OCCIDENTE</v>
      </c>
      <c r="I641" t="str">
        <f>VLOOKUP($A641,Clientes!$A$1:$C$1999,3,0)</f>
        <v>69 GARZON</v>
      </c>
      <c r="J641" s="16">
        <v>60</v>
      </c>
      <c r="K641" s="16" t="str">
        <f>VLOOKUP($J641,'ESTRUCTURA P&amp;B - LP'!$A$1:$F$40,5,0)</f>
        <v>JOSEPH PADILLA</v>
      </c>
      <c r="L641" s="16" t="str">
        <f>IFERROR(VLOOKUP($J641,'[2]POTENCIAL X ZONA'!$B$4:$G$21,6,0),0)</f>
        <v>S</v>
      </c>
      <c r="M641" s="60" t="str">
        <f>IFERROR(VLOOKUP($A641,'Convenio Clientes'!$D:$F,3,0),"SN CNV")</f>
        <v>21</v>
      </c>
      <c r="N641" s="16" t="s">
        <v>2231</v>
      </c>
      <c r="O641" s="16">
        <v>15</v>
      </c>
      <c r="P641" t="s">
        <v>2239</v>
      </c>
      <c r="Q641" t="s">
        <v>2240</v>
      </c>
      <c r="R641" t="str">
        <f>VLOOKUP($N641,Tabla2[#All],3,0)</f>
        <v>CADENAS - SUPERMERCADOS</v>
      </c>
      <c r="S641" t="s">
        <v>3227</v>
      </c>
      <c r="T641">
        <v>0</v>
      </c>
      <c r="U641" t="s">
        <v>137</v>
      </c>
    </row>
    <row r="642" spans="1:21" ht="15" customHeight="1">
      <c r="A642" s="50" t="s">
        <v>1819</v>
      </c>
      <c r="B642" s="19" t="s">
        <v>1820</v>
      </c>
      <c r="C642" s="16">
        <v>12</v>
      </c>
      <c r="D642" s="84">
        <v>12</v>
      </c>
      <c r="E642" t="str">
        <f>VLOOKUP($D642,'ESTRUCTURA P&amp;B - LP'!$A$1:$F$31,5,0)</f>
        <v>JUAN LEÓN 12</v>
      </c>
      <c r="F642" t="str">
        <f>VLOOKUP($D642,'ESTRUCTURA P&amp;B - LP'!$A$1:$F$31,6,0)</f>
        <v>DUBRASKA PÉREZ</v>
      </c>
      <c r="G642" t="s">
        <v>128</v>
      </c>
      <c r="H642" t="str">
        <f>VLOOKUP(Tabla3[[#This Row],[NUEVA RUTA]],Tabla1[#All],2,0)</f>
        <v>CENTRO-OCCIDENTE</v>
      </c>
      <c r="I642" t="str">
        <f>VLOOKUP($A642,Clientes!$A$1:$C$1999,3,0)</f>
        <v>MERCADONACITO</v>
      </c>
      <c r="J642" s="16">
        <v>12</v>
      </c>
      <c r="K642" s="16" t="str">
        <f>VLOOKUP($J642,'ESTRUCTURA P&amp;B - LP'!$A$1:$F$40,5,0)</f>
        <v>JUAN LEÓN 12</v>
      </c>
      <c r="L642" s="16" t="str">
        <f>IFERROR(VLOOKUP($J642,'[2]POTENCIAL X ZONA'!$B$4:$G$21,6,0),0)</f>
        <v>P</v>
      </c>
      <c r="M642" s="16" t="str">
        <f>IFERROR(VLOOKUP($A642,'Convenio Clientes'!$D:$F,3,0),"SN CNV")</f>
        <v>21</v>
      </c>
      <c r="N642" s="60" t="s">
        <v>2278</v>
      </c>
      <c r="O642" s="16">
        <v>0</v>
      </c>
      <c r="P642" t="s">
        <v>163</v>
      </c>
      <c r="Q642" s="133" t="s">
        <v>2228</v>
      </c>
      <c r="R642" t="str">
        <f>VLOOKUP($N642,Tabla2[#All],3,0)</f>
        <v>SUPERMERCADOS INDEPENDIENTES</v>
      </c>
      <c r="S642" t="s">
        <v>3485</v>
      </c>
      <c r="T642" t="s">
        <v>3486</v>
      </c>
      <c r="U642" t="s">
        <v>294</v>
      </c>
    </row>
    <row r="643" spans="1:21" ht="15" customHeight="1">
      <c r="A643" s="50" t="s">
        <v>1716</v>
      </c>
      <c r="B643" s="19" t="s">
        <v>1717</v>
      </c>
      <c r="C643" s="16">
        <v>10</v>
      </c>
      <c r="D643" s="84">
        <v>10</v>
      </c>
      <c r="E643" t="str">
        <f>VLOOKUP($D643,'ESTRUCTURA P&amp;B - LP'!$A$1:$F$31,5,0)</f>
        <v>MILAGROS FERNANDEZ 10</v>
      </c>
      <c r="F643" t="str">
        <f>VLOOKUP($D643,'ESTRUCTURA P&amp;B - LP'!$A$1:$F$31,6,0)</f>
        <v>MILAGROS FERNANDEZ</v>
      </c>
      <c r="G643" t="s">
        <v>55</v>
      </c>
      <c r="H643" t="str">
        <f>VLOOKUP(Tabla3[[#This Row],[NUEVA RUTA]],Tabla1[#All],2,0)</f>
        <v>CAPITAL</v>
      </c>
      <c r="I643" t="str">
        <f>VLOOKUP($A643,Clientes!$A$1:$C$1999,3,0)</f>
        <v>MERCADOS MEGA</v>
      </c>
      <c r="J643" s="16">
        <f>+D643</f>
        <v>10</v>
      </c>
      <c r="K643" s="16" t="str">
        <f>VLOOKUP($J643,'ESTRUCTURA P&amp;B - LP'!$A$1:$F$40,5,0)</f>
        <v>MILAGROS FERNANDEZ 10</v>
      </c>
      <c r="L643" s="16" t="str">
        <f>IFERROR(VLOOKUP($J643,'[2]POTENCIAL X ZONA'!$B$4:$G$21,6,0),0)</f>
        <v>B</v>
      </c>
      <c r="M643" s="16" t="str">
        <f>IFERROR(VLOOKUP($A643,'Convenio Clientes'!$D:$F,3,0),"SN CNV")</f>
        <v>21</v>
      </c>
      <c r="N643" s="60" t="s">
        <v>2231</v>
      </c>
      <c r="O643" s="16">
        <v>0</v>
      </c>
      <c r="P643" t="s">
        <v>163</v>
      </c>
      <c r="Q643" t="s">
        <v>2228</v>
      </c>
      <c r="R643" t="str">
        <f>VLOOKUP($N643,Tabla2[#All],3,0)</f>
        <v>CADENAS - SUPERMERCADOS</v>
      </c>
      <c r="S643" t="s">
        <v>3228</v>
      </c>
      <c r="T643" t="s">
        <v>3229</v>
      </c>
      <c r="U643" t="s">
        <v>1587</v>
      </c>
    </row>
    <row r="644" spans="1:21" ht="15" customHeight="1">
      <c r="A644" s="50" t="s">
        <v>1041</v>
      </c>
      <c r="B644" s="19" t="s">
        <v>1042</v>
      </c>
      <c r="C644" s="16">
        <v>98</v>
      </c>
      <c r="D644" s="84">
        <v>98</v>
      </c>
      <c r="E644" t="str">
        <f>VLOOKUP($D644,'ESTRUCTURA P&amp;B - LP'!$A$1:$F$31,5,0)</f>
        <v>INACTIVO</v>
      </c>
      <c r="F644" t="str">
        <f>VLOOKUP($D644,'ESTRUCTURA P&amp;B - LP'!$A$1:$F$31,6,0)</f>
        <v>INACTIVO</v>
      </c>
      <c r="G644" t="s">
        <v>55</v>
      </c>
      <c r="H644" t="str">
        <f>VLOOKUP(Tabla3[[#This Row],[NUEVA RUTA]],Tabla1[#All],2,0)</f>
        <v>INACTIVO</v>
      </c>
      <c r="I644" t="str">
        <f>VLOOKUP($A644,Clientes!$A$1:$C$1999,3,0)</f>
        <v>MI NEGOCIO</v>
      </c>
      <c r="J644" s="16">
        <v>57</v>
      </c>
      <c r="K644" s="16" t="str">
        <f>VLOOKUP($J644,'ESTRUCTURA P&amp;B - LP'!$A$1:$F$40,5,0)</f>
        <v>CARLOS ZURITA</v>
      </c>
      <c r="L644" s="16">
        <f>IFERROR(VLOOKUP($J644,'[2]POTENCIAL X ZONA'!$B$4:$G$21,6,0),0)</f>
        <v>0</v>
      </c>
      <c r="M644" s="16" t="str">
        <f>IFERROR(VLOOKUP($A644,'Convenio Clientes'!$D:$F,3,0),"SN CNV")</f>
        <v>01</v>
      </c>
      <c r="N644" s="16" t="s">
        <v>2278</v>
      </c>
      <c r="O644" s="16">
        <v>15</v>
      </c>
      <c r="P644" t="s">
        <v>163</v>
      </c>
      <c r="Q644" t="s">
        <v>2228</v>
      </c>
      <c r="R644" t="str">
        <f>VLOOKUP($N644,Tabla2[#All],3,0)</f>
        <v>SUPERMERCADOS INDEPENDIENTES</v>
      </c>
      <c r="S644" t="s">
        <v>3230</v>
      </c>
      <c r="T644" t="s">
        <v>3231</v>
      </c>
      <c r="U644" t="s">
        <v>1587</v>
      </c>
    </row>
    <row r="645" spans="1:21" ht="15" customHeight="1">
      <c r="A645" s="50" t="s">
        <v>2019</v>
      </c>
      <c r="B645" s="19" t="s">
        <v>2020</v>
      </c>
      <c r="C645" s="16">
        <v>99</v>
      </c>
      <c r="D645" s="84">
        <v>99</v>
      </c>
      <c r="E645" t="str">
        <f>VLOOKUP($D645,'ESTRUCTURA P&amp;B - LP'!$A$1:$F$31,5,0)</f>
        <v>E-COMMERCE</v>
      </c>
      <c r="F645" t="str">
        <f>VLOOKUP($D645,'ESTRUCTURA P&amp;B - LP'!$A$1:$F$31,6,0)</f>
        <v>E-COMMERCE</v>
      </c>
      <c r="G645" t="s">
        <v>102</v>
      </c>
      <c r="H645" t="str">
        <f>VLOOKUP(Tabla3[[#This Row],[NUEVA RUTA]],Tabla1[#All],2,0)</f>
        <v>E-COMMERCE</v>
      </c>
      <c r="I645" t="str">
        <f>VLOOKUP($A645,Clientes!$A$1:$C$1999,3,0)</f>
        <v>MILAGRO QUINTER</v>
      </c>
      <c r="J645" s="16">
        <v>99</v>
      </c>
      <c r="K645" s="16" t="str">
        <f>VLOOKUP($J645,'ESTRUCTURA P&amp;B - LP'!$A$1:$F$40,5,0)</f>
        <v>E-COMMERCE</v>
      </c>
      <c r="L645" s="16">
        <f>IFERROR(VLOOKUP($J645,'[2]POTENCIAL X ZONA'!$B$4:$G$21,6,0),0)</f>
        <v>0</v>
      </c>
      <c r="M645" s="16" t="str">
        <f>IFERROR(VLOOKUP($A645,'Convenio Clientes'!$D:$F,3,0),"SN CNV")</f>
        <v>50</v>
      </c>
      <c r="N645" s="60" t="s">
        <v>2469</v>
      </c>
      <c r="O645" s="16">
        <v>0</v>
      </c>
      <c r="P645" t="s">
        <v>2235</v>
      </c>
      <c r="Q645" t="s">
        <v>2236</v>
      </c>
      <c r="R645" t="str">
        <f>VLOOKUP($N645,Tabla2[#All],3,0)</f>
        <v>ATENCION AL CLIENTE</v>
      </c>
      <c r="S645">
        <v>0</v>
      </c>
      <c r="T645">
        <v>0</v>
      </c>
      <c r="U645" t="s">
        <v>51</v>
      </c>
    </row>
    <row r="646" spans="1:21" ht="15" customHeight="1">
      <c r="A646" s="50" t="s">
        <v>1974</v>
      </c>
      <c r="B646" s="19" t="s">
        <v>1975</v>
      </c>
      <c r="C646" s="16">
        <v>99</v>
      </c>
      <c r="D646" s="84">
        <v>99</v>
      </c>
      <c r="E646" t="str">
        <f>VLOOKUP($D646,'ESTRUCTURA P&amp;B - LP'!$A$1:$F$31,5,0)</f>
        <v>E-COMMERCE</v>
      </c>
      <c r="F646" t="str">
        <f>VLOOKUP($D646,'ESTRUCTURA P&amp;B - LP'!$A$1:$F$31,6,0)</f>
        <v>E-COMMERCE</v>
      </c>
      <c r="G646" t="s">
        <v>113</v>
      </c>
      <c r="H646" t="str">
        <f>VLOOKUP(Tabla3[[#This Row],[NUEVA RUTA]],Tabla1[#All],2,0)</f>
        <v>E-COMMERCE</v>
      </c>
      <c r="I646" t="str">
        <f>VLOOKUP($A646,Clientes!$A$1:$C$1999,3,0)</f>
        <v>MILAGRO SALCED</v>
      </c>
      <c r="J646" s="16">
        <v>99</v>
      </c>
      <c r="K646" s="16" t="str">
        <f>VLOOKUP($J646,'ESTRUCTURA P&amp;B - LP'!$A$1:$F$40,5,0)</f>
        <v>E-COMMERCE</v>
      </c>
      <c r="L646" s="16">
        <f>IFERROR(VLOOKUP($J646,'[2]POTENCIAL X ZONA'!$B$4:$G$21,6,0),0)</f>
        <v>0</v>
      </c>
      <c r="M646" s="16" t="str">
        <f>IFERROR(VLOOKUP($A646,'Convenio Clientes'!$D:$F,3,0),"SN CNV")</f>
        <v>50</v>
      </c>
      <c r="N646" s="60" t="s">
        <v>2469</v>
      </c>
      <c r="O646" s="16">
        <v>0</v>
      </c>
      <c r="P646" t="s">
        <v>2235</v>
      </c>
      <c r="Q646" t="s">
        <v>2236</v>
      </c>
      <c r="R646" t="str">
        <f>VLOOKUP($N646,Tabla2[#All],3,0)</f>
        <v>ATENCION AL CLIENTE</v>
      </c>
      <c r="S646" t="s">
        <v>3597</v>
      </c>
      <c r="T646" t="s">
        <v>3598</v>
      </c>
      <c r="U646" t="s">
        <v>113</v>
      </c>
    </row>
    <row r="647" spans="1:21" ht="15" customHeight="1">
      <c r="A647" s="50" t="s">
        <v>1490</v>
      </c>
      <c r="B647" s="19" t="s">
        <v>1491</v>
      </c>
      <c r="C647" s="16">
        <v>60</v>
      </c>
      <c r="D647" s="84">
        <v>60</v>
      </c>
      <c r="E647" t="str">
        <f>VLOOKUP($D647,'ESTRUCTURA P&amp;B - LP'!$A$1:$F$31,5,0)</f>
        <v>JOSEPH PADILLA</v>
      </c>
      <c r="F647" t="str">
        <f>VLOOKUP($D647,'ESTRUCTURA P&amp;B - LP'!$A$1:$F$31,6,0)</f>
        <v>ANDREINA RANGEL</v>
      </c>
      <c r="G647" t="s">
        <v>70</v>
      </c>
      <c r="H647" t="str">
        <f>VLOOKUP(Tabla3[[#This Row],[NUEVA RUTA]],Tabla1[#All],2,0)</f>
        <v>OCCIDENTE</v>
      </c>
      <c r="I647" t="str">
        <f>VLOOKUP($A647,Clientes!$A$1:$C$1999,3,0)</f>
        <v>DIST MEDICA AND</v>
      </c>
      <c r="J647" s="16">
        <v>0</v>
      </c>
      <c r="K647" s="16" t="str">
        <f>VLOOKUP($J647,'ESTRUCTURA P&amp;B - LP'!$A$1:$F$40,5,0)</f>
        <v>INACTIVO</v>
      </c>
      <c r="L647" s="16">
        <f>IFERROR(VLOOKUP($J647,'[2]POTENCIAL X ZONA'!$B$4:$G$21,6,0),0)</f>
        <v>0</v>
      </c>
      <c r="M647" s="16" t="str">
        <f>IFERROR(VLOOKUP($A647,'Convenio Clientes'!$D:$F,3,0),"SN CNV")</f>
        <v>01</v>
      </c>
      <c r="N647" s="16" t="s">
        <v>2227</v>
      </c>
      <c r="O647" s="16">
        <v>0</v>
      </c>
      <c r="P647" t="s">
        <v>163</v>
      </c>
      <c r="Q647" t="s">
        <v>2228</v>
      </c>
      <c r="R647" t="str">
        <f>VLOOKUP($N647,Tabla2[#All],3,0)</f>
        <v>DISTRIBUIDOR</v>
      </c>
      <c r="S647" t="s">
        <v>3232</v>
      </c>
      <c r="T647" t="s">
        <v>3233</v>
      </c>
      <c r="U647" t="s">
        <v>6720</v>
      </c>
    </row>
    <row r="648" spans="1:21" ht="15" customHeight="1">
      <c r="A648" s="50" t="s">
        <v>1047</v>
      </c>
      <c r="B648" s="19" t="s">
        <v>1048</v>
      </c>
      <c r="C648" s="16">
        <v>51</v>
      </c>
      <c r="D648" s="84">
        <v>51</v>
      </c>
      <c r="E648" t="str">
        <f>VLOOKUP($D648,'ESTRUCTURA P&amp;B - LP'!$A$1:$F$31,5,0)</f>
        <v>DIANA DELGADO 51</v>
      </c>
      <c r="F648" t="str">
        <f>VLOOKUP($D648,'ESTRUCTURA P&amp;B - LP'!$A$1:$F$31,6,0)</f>
        <v>DIANA DELGADO</v>
      </c>
      <c r="G648" t="s">
        <v>281</v>
      </c>
      <c r="H648" t="str">
        <f>VLOOKUP(Tabla3[[#This Row],[NUEVA RUTA]],Tabla1[#All],2,0)</f>
        <v>ORIENTE NORTE</v>
      </c>
      <c r="I648" t="str">
        <f>VLOOKUP($A648,Clientes!$A$1:$C$1999,3,0)</f>
        <v>MOAD, C.A</v>
      </c>
      <c r="J648" s="16">
        <v>0</v>
      </c>
      <c r="K648" s="16" t="str">
        <f>VLOOKUP($J648,'ESTRUCTURA P&amp;B - LP'!$A$1:$F$40,5,0)</f>
        <v>INACTIVO</v>
      </c>
      <c r="L648" s="16">
        <f>IFERROR(VLOOKUP($J648,'[2]POTENCIAL X ZONA'!$B$4:$G$21,6,0),0)</f>
        <v>0</v>
      </c>
      <c r="M648" s="16" t="str">
        <f>IFERROR(VLOOKUP($A648,'Convenio Clientes'!$D:$F,3,0),"SN CNV")</f>
        <v>01</v>
      </c>
      <c r="N648" s="16" t="s">
        <v>2227</v>
      </c>
      <c r="O648" s="16">
        <v>0</v>
      </c>
      <c r="P648" t="s">
        <v>163</v>
      </c>
      <c r="Q648" t="s">
        <v>2228</v>
      </c>
      <c r="R648" t="str">
        <f>VLOOKUP($N648,Tabla2[#All],3,0)</f>
        <v>DISTRIBUIDOR</v>
      </c>
      <c r="S648" t="s">
        <v>3234</v>
      </c>
      <c r="T648" t="s">
        <v>3235</v>
      </c>
      <c r="U648" t="s">
        <v>6721</v>
      </c>
    </row>
    <row r="649" spans="1:21" ht="15" customHeight="1">
      <c r="A649" s="50" t="s">
        <v>1049</v>
      </c>
      <c r="B649" s="19" t="s">
        <v>1050</v>
      </c>
      <c r="C649" s="16">
        <v>98</v>
      </c>
      <c r="D649" s="84">
        <v>98</v>
      </c>
      <c r="E649" t="str">
        <f>VLOOKUP($D649,'ESTRUCTURA P&amp;B - LP'!$A$1:$F$31,5,0)</f>
        <v>INACTIVO</v>
      </c>
      <c r="F649" t="str">
        <f>VLOOKUP($D649,'ESTRUCTURA P&amp;B - LP'!$A$1:$F$31,6,0)</f>
        <v>INACTIVO</v>
      </c>
      <c r="G649" t="s">
        <v>70</v>
      </c>
      <c r="H649" t="str">
        <f>VLOOKUP(Tabla3[[#This Row],[NUEVA RUTA]],Tabla1[#All],2,0)</f>
        <v>INACTIVO</v>
      </c>
      <c r="I649" t="str">
        <f>VLOOKUP($A649,Clientes!$A$1:$C$1999,3,0)</f>
        <v>86 SODICA</v>
      </c>
      <c r="J649" s="16">
        <v>0</v>
      </c>
      <c r="K649" s="16" t="str">
        <f>VLOOKUP($J649,'ESTRUCTURA P&amp;B - LP'!$A$1:$F$40,5,0)</f>
        <v>INACTIVO</v>
      </c>
      <c r="L649" s="16">
        <f>IFERROR(VLOOKUP($J649,'[2]POTENCIAL X ZONA'!$B$4:$G$21,6,0),0)</f>
        <v>0</v>
      </c>
      <c r="M649" s="16" t="str">
        <f>IFERROR(VLOOKUP($A649,'Convenio Clientes'!$D:$F,3,0),"SN CNV")</f>
        <v>01</v>
      </c>
      <c r="N649" s="16" t="s">
        <v>2227</v>
      </c>
      <c r="O649" s="16">
        <v>0</v>
      </c>
      <c r="P649" t="s">
        <v>163</v>
      </c>
      <c r="Q649" t="s">
        <v>2228</v>
      </c>
      <c r="R649" t="str">
        <f>VLOOKUP($N649,Tabla2[#All],3,0)</f>
        <v>DISTRIBUIDOR</v>
      </c>
      <c r="S649" t="s">
        <v>3236</v>
      </c>
      <c r="T649" t="s">
        <v>3237</v>
      </c>
      <c r="U649" t="s">
        <v>137</v>
      </c>
    </row>
    <row r="650" spans="1:21" ht="15" customHeight="1">
      <c r="A650" s="50" t="s">
        <v>1053</v>
      </c>
      <c r="B650" s="19" t="s">
        <v>1054</v>
      </c>
      <c r="C650" s="16">
        <v>98</v>
      </c>
      <c r="D650" s="84">
        <v>98</v>
      </c>
      <c r="E650" t="str">
        <f>VLOOKUP($D650,'ESTRUCTURA P&amp;B - LP'!$A$1:$F$31,5,0)</f>
        <v>INACTIVO</v>
      </c>
      <c r="F650" t="str">
        <f>VLOOKUP($D650,'ESTRUCTURA P&amp;B - LP'!$A$1:$F$31,6,0)</f>
        <v>INACTIVO</v>
      </c>
      <c r="G650" t="s">
        <v>188</v>
      </c>
      <c r="H650" t="str">
        <f>VLOOKUP(Tabla3[[#This Row],[NUEVA RUTA]],Tabla1[#All],2,0)</f>
        <v>INACTIVO</v>
      </c>
      <c r="I650" t="str">
        <f>VLOOKUP($A650,Clientes!$A$1:$C$1999,3,0)</f>
        <v>86 SODICA</v>
      </c>
      <c r="J650" s="16">
        <v>0</v>
      </c>
      <c r="K650" s="16" t="str">
        <f>VLOOKUP($J650,'ESTRUCTURA P&amp;B - LP'!$A$1:$F$40,5,0)</f>
        <v>INACTIVO</v>
      </c>
      <c r="L650" s="16">
        <f>IFERROR(VLOOKUP($J650,'[2]POTENCIAL X ZONA'!$B$4:$G$21,6,0),0)</f>
        <v>0</v>
      </c>
      <c r="M650" s="16" t="str">
        <f>IFERROR(VLOOKUP($A650,'Convenio Clientes'!$D:$F,3,0),"SN CNV")</f>
        <v>01</v>
      </c>
      <c r="N650" s="16" t="s">
        <v>2227</v>
      </c>
      <c r="O650" s="16">
        <v>0</v>
      </c>
      <c r="P650" t="s">
        <v>163</v>
      </c>
      <c r="Q650" t="s">
        <v>2228</v>
      </c>
      <c r="R650" t="str">
        <f>VLOOKUP($N650,Tabla2[#All],3,0)</f>
        <v>DISTRIBUIDOR</v>
      </c>
      <c r="S650" t="s">
        <v>3238</v>
      </c>
      <c r="T650" t="s">
        <v>3239</v>
      </c>
      <c r="U650" t="s">
        <v>6711</v>
      </c>
    </row>
    <row r="651" spans="1:21" ht="15" customHeight="1">
      <c r="A651" s="50" t="s">
        <v>1055</v>
      </c>
      <c r="B651" s="19" t="s">
        <v>1056</v>
      </c>
      <c r="C651" s="16">
        <v>98</v>
      </c>
      <c r="D651" s="84">
        <v>98</v>
      </c>
      <c r="E651" t="str">
        <f>VLOOKUP($D651,'ESTRUCTURA P&amp;B - LP'!$A$1:$F$31,5,0)</f>
        <v>INACTIVO</v>
      </c>
      <c r="F651" t="str">
        <f>VLOOKUP($D651,'ESTRUCTURA P&amp;B - LP'!$A$1:$F$31,6,0)</f>
        <v>INACTIVO</v>
      </c>
      <c r="G651" t="s">
        <v>215</v>
      </c>
      <c r="H651" t="str">
        <f>VLOOKUP(Tabla3[[#This Row],[NUEVA RUTA]],Tabla1[#All],2,0)</f>
        <v>INACTIVO</v>
      </c>
      <c r="I651" t="str">
        <f>VLOOKUP($A651,Clientes!$A$1:$C$1999,3,0)</f>
        <v>86 SODICA</v>
      </c>
      <c r="J651" s="16">
        <v>0</v>
      </c>
      <c r="K651" s="16" t="str">
        <f>VLOOKUP($J651,'ESTRUCTURA P&amp;B - LP'!$A$1:$F$40,5,0)</f>
        <v>INACTIVO</v>
      </c>
      <c r="L651" s="16">
        <f>IFERROR(VLOOKUP($J651,'[2]POTENCIAL X ZONA'!$B$4:$G$21,6,0),0)</f>
        <v>0</v>
      </c>
      <c r="M651" s="16" t="str">
        <f>IFERROR(VLOOKUP($A651,'Convenio Clientes'!$D:$F,3,0),"SN CNV")</f>
        <v>01</v>
      </c>
      <c r="N651" s="16" t="s">
        <v>2227</v>
      </c>
      <c r="O651" s="16">
        <v>0</v>
      </c>
      <c r="P651" t="s">
        <v>163</v>
      </c>
      <c r="Q651" t="s">
        <v>2228</v>
      </c>
      <c r="R651" t="str">
        <f>VLOOKUP($N651,Tabla2[#All],3,0)</f>
        <v>DISTRIBUIDOR</v>
      </c>
      <c r="S651" t="s">
        <v>3240</v>
      </c>
      <c r="T651" t="s">
        <v>3241</v>
      </c>
      <c r="U651" t="s">
        <v>210</v>
      </c>
    </row>
    <row r="652" spans="1:21" ht="15" customHeight="1">
      <c r="A652" s="50" t="s">
        <v>1057</v>
      </c>
      <c r="B652" s="19" t="s">
        <v>1058</v>
      </c>
      <c r="C652" s="16">
        <v>98</v>
      </c>
      <c r="D652" s="84">
        <v>98</v>
      </c>
      <c r="E652" t="str">
        <f>VLOOKUP($D652,'ESTRUCTURA P&amp;B - LP'!$A$1:$F$31,5,0)</f>
        <v>INACTIVO</v>
      </c>
      <c r="F652" t="str">
        <f>VLOOKUP($D652,'ESTRUCTURA P&amp;B - LP'!$A$1:$F$31,6,0)</f>
        <v>INACTIVO</v>
      </c>
      <c r="G652" t="s">
        <v>31</v>
      </c>
      <c r="H652" t="str">
        <f>VLOOKUP(Tabla3[[#This Row],[NUEVA RUTA]],Tabla1[#All],2,0)</f>
        <v>INACTIVO</v>
      </c>
      <c r="I652" t="str">
        <f>VLOOKUP($A652,Clientes!$A$1:$C$1999,3,0)</f>
        <v>86 SODICA</v>
      </c>
      <c r="J652" s="16">
        <v>0</v>
      </c>
      <c r="K652" s="16" t="str">
        <f>VLOOKUP($J652,'ESTRUCTURA P&amp;B - LP'!$A$1:$F$40,5,0)</f>
        <v>INACTIVO</v>
      </c>
      <c r="L652" s="16">
        <f>IFERROR(VLOOKUP($J652,'[2]POTENCIAL X ZONA'!$B$4:$G$21,6,0),0)</f>
        <v>0</v>
      </c>
      <c r="M652" s="16" t="str">
        <f>IFERROR(VLOOKUP($A652,'Convenio Clientes'!$D:$F,3,0),"SN CNV")</f>
        <v>01</v>
      </c>
      <c r="N652" s="16" t="s">
        <v>2227</v>
      </c>
      <c r="O652" s="16">
        <v>0</v>
      </c>
      <c r="P652" t="s">
        <v>163</v>
      </c>
      <c r="Q652" t="s">
        <v>2228</v>
      </c>
      <c r="R652" t="str">
        <f>VLOOKUP($N652,Tabla2[#All],3,0)</f>
        <v>DISTRIBUIDOR</v>
      </c>
      <c r="S652" t="s">
        <v>3242</v>
      </c>
      <c r="T652" t="s">
        <v>3243</v>
      </c>
      <c r="U652" t="s">
        <v>131</v>
      </c>
    </row>
    <row r="653" spans="1:21" ht="15" customHeight="1">
      <c r="A653" s="50" t="s">
        <v>1746</v>
      </c>
      <c r="B653" s="19" t="s">
        <v>1747</v>
      </c>
      <c r="C653" s="16">
        <v>98</v>
      </c>
      <c r="D653" s="16">
        <v>98</v>
      </c>
      <c r="E653" t="str">
        <f>VLOOKUP($D653,'ESTRUCTURA P&amp;B - LP'!$A$1:$F$31,5,0)</f>
        <v>INACTIVO</v>
      </c>
      <c r="F653" t="str">
        <f>VLOOKUP($D653,'ESTRUCTURA P&amp;B - LP'!$A$1:$F$31,6,0)</f>
        <v>INACTIVO</v>
      </c>
      <c r="G653" t="s">
        <v>47</v>
      </c>
      <c r="H653" t="str">
        <f>VLOOKUP(Tabla3[[#This Row],[NUEVA RUTA]],Tabla1[#All],2,0)</f>
        <v>INACTIVO</v>
      </c>
      <c r="I653" t="str">
        <f>VLOOKUP($A653,Clientes!$A$1:$C$1999,3,0)</f>
        <v>MONROCK, C.A.</v>
      </c>
      <c r="J653" s="16">
        <f>+D653</f>
        <v>98</v>
      </c>
      <c r="K653" s="16" t="str">
        <f>VLOOKUP($J653,'ESTRUCTURA P&amp;B - LP'!$A$1:$F$40,5,0)</f>
        <v>INACTIVO</v>
      </c>
      <c r="L653" s="16">
        <f>IFERROR(VLOOKUP($J653,'[2]POTENCIAL X ZONA'!$B$4:$G$21,6,0),0)</f>
        <v>0</v>
      </c>
      <c r="M653" s="16" t="str">
        <f>IFERROR(VLOOKUP($A653,'Convenio Clientes'!$D:$F,3,0),"SN CNV")</f>
        <v>21</v>
      </c>
      <c r="N653" s="60" t="s">
        <v>2278</v>
      </c>
      <c r="O653" s="16">
        <v>7</v>
      </c>
      <c r="P653" t="s">
        <v>163</v>
      </c>
      <c r="Q653" t="s">
        <v>2228</v>
      </c>
      <c r="R653" t="str">
        <f>VLOOKUP($N653,Tabla2[#All],3,0)</f>
        <v>SUPERMERCADOS INDEPENDIENTES</v>
      </c>
      <c r="S653" t="s">
        <v>3244</v>
      </c>
      <c r="T653" t="s">
        <v>3245</v>
      </c>
      <c r="U653" t="s">
        <v>1587</v>
      </c>
    </row>
    <row r="654" spans="1:21" ht="15" customHeight="1">
      <c r="A654" s="50" t="s">
        <v>2004</v>
      </c>
      <c r="B654" s="19" t="s">
        <v>2005</v>
      </c>
      <c r="C654" s="16">
        <v>21</v>
      </c>
      <c r="D654" s="84">
        <v>62</v>
      </c>
      <c r="E654" t="str">
        <f>VLOOKUP($D654,'ESTRUCTURA P&amp;B - LP'!$A$1:$F$31,5,0)</f>
        <v>ANDREINA RANGEL 62</v>
      </c>
      <c r="F654" t="str">
        <f>VLOOKUP($D654,'ESTRUCTURA P&amp;B - LP'!$A$1:$F$31,6,0)</f>
        <v>ANDREINA RANGEL</v>
      </c>
      <c r="G654" t="s">
        <v>31</v>
      </c>
      <c r="H654" t="str">
        <f>VLOOKUP(Tabla3[[#This Row],[NUEVA RUTA]],Tabla1[#All],2,0)</f>
        <v>OCCIDENTE</v>
      </c>
      <c r="I654" t="str">
        <f>VLOOKUP($A654,Clientes!$A$1:$C$1999,3,0)</f>
        <v>MULT FARMAPLUS</v>
      </c>
      <c r="J654" s="16">
        <v>21</v>
      </c>
      <c r="K654" s="16" t="str">
        <f>VLOOKUP($J654,'ESTRUCTURA P&amp;B - LP'!$A$1:$F$40,5,0)</f>
        <v>ANDREINA RANGEL 21</v>
      </c>
      <c r="L654" s="16" t="str">
        <f>IFERROR(VLOOKUP($J654,'[2]POTENCIAL X ZONA'!$B$4:$G$21,6,0),0)</f>
        <v>S</v>
      </c>
      <c r="M654" s="16" t="str">
        <f>IFERROR(VLOOKUP($A654,'Convenio Clientes'!$D:$F,3,0),"SN CNV")</f>
        <v>21</v>
      </c>
      <c r="N654" s="16" t="s">
        <v>2253</v>
      </c>
      <c r="O654" s="16">
        <v>7</v>
      </c>
      <c r="P654" t="s">
        <v>2235</v>
      </c>
      <c r="Q654" t="s">
        <v>2240</v>
      </c>
      <c r="R654" t="str">
        <f>VLOOKUP($N654,Tabla2[#All],3,0)</f>
        <v>CADENAS - FARMACIAS</v>
      </c>
      <c r="S654">
        <v>0</v>
      </c>
      <c r="T654">
        <v>0</v>
      </c>
      <c r="U654" t="s">
        <v>6718</v>
      </c>
    </row>
    <row r="655" spans="1:21" ht="15" customHeight="1">
      <c r="A655" s="50" t="s">
        <v>2088</v>
      </c>
      <c r="B655" s="19" t="s">
        <v>2089</v>
      </c>
      <c r="C655" s="16">
        <v>62</v>
      </c>
      <c r="D655" s="84">
        <v>61</v>
      </c>
      <c r="E655" t="str">
        <f>VLOOKUP($D655,'ESTRUCTURA P&amp;B - LP'!$A$1:$F$31,5,0)</f>
        <v>JOSEPH PADILLA 61</v>
      </c>
      <c r="F655" t="str">
        <f>VLOOKUP($D655,'ESTRUCTURA P&amp;B - LP'!$A$1:$F$31,6,0)</f>
        <v>ANDREINA RANGEL</v>
      </c>
      <c r="G655" t="s">
        <v>1872</v>
      </c>
      <c r="H655" t="str">
        <f>VLOOKUP(Tabla3[[#This Row],[NUEVA RUTA]],Tabla1[#All],2,0)</f>
        <v>OCCIDENTE</v>
      </c>
      <c r="I655" t="str">
        <f>VLOOKUP($A655,Clientes!$A$1:$C$1999,3,0)</f>
        <v>INV NEG PLANET</v>
      </c>
      <c r="J655" s="16">
        <v>61</v>
      </c>
      <c r="K655" s="16" t="str">
        <f>VLOOKUP($J655,'ESTRUCTURA P&amp;B - LP'!$A$1:$F$40,5,0)</f>
        <v>JOSEPH PADILLA 61</v>
      </c>
      <c r="L655" s="16" t="str">
        <f>IFERROR(VLOOKUP($J655,'[2]POTENCIAL X ZONA'!$B$4:$G$21,6,0),0)</f>
        <v>P</v>
      </c>
      <c r="M655" s="16" t="str">
        <f>IFERROR(VLOOKUP($A655,'Convenio Clientes'!$D:$F,3,0),"SN CNV")</f>
        <v>20</v>
      </c>
      <c r="N655" s="60" t="s">
        <v>2227</v>
      </c>
      <c r="O655" s="16">
        <v>21</v>
      </c>
      <c r="P655" t="s">
        <v>2239</v>
      </c>
      <c r="Q655" t="s">
        <v>2240</v>
      </c>
      <c r="R655" t="str">
        <f>VLOOKUP($N655,Tabla2[#All],3,0)</f>
        <v>DISTRIBUIDOR</v>
      </c>
      <c r="U655" t="s">
        <v>260</v>
      </c>
    </row>
    <row r="656" spans="1:21" ht="15" customHeight="1">
      <c r="A656" s="50" t="s">
        <v>1067</v>
      </c>
      <c r="B656" s="19" t="s">
        <v>1068</v>
      </c>
      <c r="C656" s="16">
        <v>21</v>
      </c>
      <c r="D656" s="84">
        <v>21</v>
      </c>
      <c r="E656" t="str">
        <f>VLOOKUP($D656,'ESTRUCTURA P&amp;B - LP'!$A$1:$F$31,5,0)</f>
        <v>ANDREINA RANGEL 21</v>
      </c>
      <c r="F656" t="str">
        <f>VLOOKUP($D656,'ESTRUCTURA P&amp;B - LP'!$A$1:$F$31,6,0)</f>
        <v>ANDREINA RANGEL</v>
      </c>
      <c r="G656" t="s">
        <v>31</v>
      </c>
      <c r="H656" t="str">
        <f>VLOOKUP(Tabla3[[#This Row],[NUEVA RUTA]],Tabla1[#All],2,0)</f>
        <v>OCCIDENTE</v>
      </c>
      <c r="I656" t="str">
        <f>VLOOKUP($A656,Clientes!$A$1:$C$1999,3,0)</f>
        <v>NASA NAC D ALIM</v>
      </c>
      <c r="J656" s="16">
        <v>0</v>
      </c>
      <c r="K656" s="16" t="str">
        <f>VLOOKUP($J656,'ESTRUCTURA P&amp;B - LP'!$A$1:$F$40,5,0)</f>
        <v>INACTIVO</v>
      </c>
      <c r="L656" s="16">
        <f>IFERROR(VLOOKUP($J656,'[2]POTENCIAL X ZONA'!$B$4:$G$21,6,0),0)</f>
        <v>0</v>
      </c>
      <c r="M656" s="16" t="str">
        <f>IFERROR(VLOOKUP($A656,'Convenio Clientes'!$D:$F,3,0),"SN CNV")</f>
        <v>01</v>
      </c>
      <c r="N656" s="16" t="s">
        <v>2227</v>
      </c>
      <c r="O656" s="16">
        <v>0</v>
      </c>
      <c r="P656" t="s">
        <v>163</v>
      </c>
      <c r="Q656" t="s">
        <v>2228</v>
      </c>
      <c r="R656" t="str">
        <f>VLOOKUP($N656,Tabla2[#All],3,0)</f>
        <v>DISTRIBUIDOR</v>
      </c>
      <c r="S656" t="s">
        <v>3246</v>
      </c>
      <c r="T656" t="s">
        <v>3247</v>
      </c>
      <c r="U656" t="s">
        <v>131</v>
      </c>
    </row>
    <row r="657" spans="1:21" ht="15" customHeight="1">
      <c r="A657" s="50" t="s">
        <v>1069</v>
      </c>
      <c r="B657" s="19" t="s">
        <v>1070</v>
      </c>
      <c r="C657" s="16">
        <v>98</v>
      </c>
      <c r="D657" s="84">
        <f>+C657</f>
        <v>98</v>
      </c>
      <c r="E657" t="str">
        <f>VLOOKUP($D657,'ESTRUCTURA P&amp;B - LP'!$A$1:$F$31,5,0)</f>
        <v>INACTIVO</v>
      </c>
      <c r="F657" t="str">
        <f>VLOOKUP($D657,'ESTRUCTURA P&amp;B - LP'!$A$1:$F$31,6,0)</f>
        <v>INACTIVO</v>
      </c>
      <c r="G657" t="s">
        <v>31</v>
      </c>
      <c r="H657" t="str">
        <f>VLOOKUP(Tabla3[[#This Row],[NUEVA RUTA]],Tabla1[#All],2,0)</f>
        <v>INACTIVO</v>
      </c>
      <c r="I657" t="str">
        <f>VLOOKUP($A657,Clientes!$A$1:$C$1999,3,0)</f>
        <v>NEKSO</v>
      </c>
      <c r="J657" s="16">
        <v>95</v>
      </c>
      <c r="K657" s="16" t="str">
        <f>VLOOKUP($J657,'ESTRUCTURA P&amp;B - LP'!$A$1:$F$40,5,0)</f>
        <v>EVENTUALES</v>
      </c>
      <c r="L657" s="16">
        <f>IFERROR(VLOOKUP($J657,'[2]POTENCIAL X ZONA'!$B$4:$G$21,6,0),0)</f>
        <v>0</v>
      </c>
      <c r="M657" s="60" t="str">
        <f>IFERROR(VLOOKUP($A657,'Convenio Clientes'!$D:$F,3,0),"SN CNV")</f>
        <v>21</v>
      </c>
      <c r="N657" s="16" t="s">
        <v>2234</v>
      </c>
      <c r="O657" s="16">
        <v>0</v>
      </c>
      <c r="P657" t="s">
        <v>2235</v>
      </c>
      <c r="Q657" t="s">
        <v>2236</v>
      </c>
      <c r="R657" t="str">
        <f>VLOOKUP($N657,Tabla2[#All],3,0)</f>
        <v>INSTITUCIONAL</v>
      </c>
      <c r="S657" t="s">
        <v>3248</v>
      </c>
      <c r="T657" t="s">
        <v>3249</v>
      </c>
      <c r="U657" t="s">
        <v>495</v>
      </c>
    </row>
    <row r="658" spans="1:21" ht="15" customHeight="1">
      <c r="A658" s="50" t="s">
        <v>2060</v>
      </c>
      <c r="B658" s="19" t="s">
        <v>2061</v>
      </c>
      <c r="C658" s="16">
        <v>61</v>
      </c>
      <c r="D658" s="84">
        <v>61</v>
      </c>
      <c r="E658" t="str">
        <f>VLOOKUP($D658,'ESTRUCTURA P&amp;B - LP'!$A$1:$F$31,5,0)</f>
        <v>JOSEPH PADILLA 61</v>
      </c>
      <c r="F658" t="str">
        <f>VLOOKUP($D658,'ESTRUCTURA P&amp;B - LP'!$A$1:$F$31,6,0)</f>
        <v>ANDREINA RANGEL</v>
      </c>
      <c r="G658" t="s">
        <v>44</v>
      </c>
      <c r="H658" t="str">
        <f>VLOOKUP(Tabla3[[#This Row],[NUEVA RUTA]],Tabla1[#All],2,0)</f>
        <v>OCCIDENTE</v>
      </c>
      <c r="I658" t="str">
        <f>VLOOKUP($A658,Clientes!$A$1:$C$1999,3,0)</f>
        <v>SABORES SUJER</v>
      </c>
      <c r="J658" s="16">
        <v>61</v>
      </c>
      <c r="K658" s="16" t="str">
        <f>VLOOKUP($J658,'ESTRUCTURA P&amp;B - LP'!$A$1:$F$40,5,0)</f>
        <v>JOSEPH PADILLA 61</v>
      </c>
      <c r="L658" s="16" t="str">
        <f>IFERROR(VLOOKUP($J658,'[2]POTENCIAL X ZONA'!$B$4:$G$21,6,0),0)</f>
        <v>P</v>
      </c>
      <c r="M658" s="16" t="str">
        <f>IFERROR(VLOOKUP($A658,'Convenio Clientes'!$D:$F,3,0),"SN CNV")</f>
        <v>26</v>
      </c>
      <c r="N658" s="60" t="s">
        <v>2278</v>
      </c>
      <c r="O658" s="16">
        <v>7</v>
      </c>
      <c r="P658" t="s">
        <v>2235</v>
      </c>
      <c r="Q658" t="s">
        <v>2240</v>
      </c>
      <c r="R658" t="str">
        <f>VLOOKUP($N658,Tabla2[#All],3,0)</f>
        <v>SUPERMERCADOS INDEPENDIENTES</v>
      </c>
      <c r="U658" t="s">
        <v>44</v>
      </c>
    </row>
    <row r="659" spans="1:21" ht="15" customHeight="1">
      <c r="A659" s="50" t="s">
        <v>1073</v>
      </c>
      <c r="B659" s="19" t="s">
        <v>1074</v>
      </c>
      <c r="C659" s="16">
        <v>23</v>
      </c>
      <c r="D659" s="84">
        <v>23</v>
      </c>
      <c r="E659" t="str">
        <f>VLOOKUP($D659,'ESTRUCTURA P&amp;B - LP'!$A$1:$F$31,5,0)</f>
        <v>MARTHA VILORIA</v>
      </c>
      <c r="F659" t="str">
        <f>VLOOKUP($D659,'ESTRUCTURA P&amp;B - LP'!$A$1:$F$31,6,0)</f>
        <v>DUBRASKA PÉREZ</v>
      </c>
      <c r="G659" t="s">
        <v>215</v>
      </c>
      <c r="H659" t="str">
        <f>VLOOKUP(Tabla3[[#This Row],[NUEVA RUTA]],Tabla1[#All],2,0)</f>
        <v>CENTRO-OCCIDENTE</v>
      </c>
      <c r="I659" t="str">
        <f>VLOOKUP($A659,Clientes!$A$1:$C$1999,3,0)</f>
        <v>27 NUEVO SIGLO</v>
      </c>
      <c r="J659" s="16">
        <v>23</v>
      </c>
      <c r="K659" s="16" t="str">
        <f>VLOOKUP($J659,'ESTRUCTURA P&amp;B - LP'!$A$1:$F$40,5,0)</f>
        <v>MARTHA VILORIA</v>
      </c>
      <c r="L659" s="16" t="str">
        <f>IFERROR(VLOOKUP($J659,'[2]POTENCIAL X ZONA'!$B$4:$G$21,6,0),0)</f>
        <v>S</v>
      </c>
      <c r="M659" s="60" t="str">
        <f>IFERROR(VLOOKUP($A659,'Convenio Clientes'!$D:$F,3,0),"SN CNV")</f>
        <v>21</v>
      </c>
      <c r="N659" s="16" t="s">
        <v>2336</v>
      </c>
      <c r="O659" s="16">
        <v>21</v>
      </c>
      <c r="P659" s="259" t="s">
        <v>2235</v>
      </c>
      <c r="Q659" t="s">
        <v>2240</v>
      </c>
      <c r="R659" t="str">
        <f>VLOOKUP($N659,Tabla2[#All],3,0)</f>
        <v>FARMACIAS INDEPENDIENTES</v>
      </c>
      <c r="S659" t="s">
        <v>3250</v>
      </c>
      <c r="T659" t="s">
        <v>3251</v>
      </c>
      <c r="U659" t="s">
        <v>210</v>
      </c>
    </row>
    <row r="660" spans="1:21" ht="15" customHeight="1">
      <c r="A660" s="50" t="s">
        <v>1653</v>
      </c>
      <c r="B660" s="19" t="s">
        <v>1654</v>
      </c>
      <c r="C660" s="16">
        <v>58</v>
      </c>
      <c r="D660" s="84">
        <v>99</v>
      </c>
      <c r="E660" t="str">
        <f>VLOOKUP($D660,'ESTRUCTURA P&amp;B - LP'!$A$1:$F$31,5,0)</f>
        <v>E-COMMERCE</v>
      </c>
      <c r="F660" t="str">
        <f>VLOOKUP($D660,'ESTRUCTURA P&amp;B - LP'!$A$1:$F$31,6,0)</f>
        <v>E-COMMERCE</v>
      </c>
      <c r="G660" t="s">
        <v>55</v>
      </c>
      <c r="H660" t="str">
        <f>VLOOKUP(Tabla3[[#This Row],[NUEVA RUTA]],Tabla1[#All],2,0)</f>
        <v>E-COMMERCE</v>
      </c>
      <c r="I660" t="str">
        <f>VLOOKUP($A660,Clientes!$A$1:$C$1999,3,0)</f>
        <v>OFICENTER 48</v>
      </c>
      <c r="J660" s="16">
        <v>99</v>
      </c>
      <c r="K660" s="16" t="str">
        <f>VLOOKUP($J660,'ESTRUCTURA P&amp;B - LP'!$A$1:$F$40,5,0)</f>
        <v>E-COMMERCE</v>
      </c>
      <c r="L660" s="16">
        <f>IFERROR(VLOOKUP($J660,'[2]POTENCIAL X ZONA'!$B$4:$G$21,6,0),0)</f>
        <v>0</v>
      </c>
      <c r="M660" s="16" t="str">
        <f>IFERROR(VLOOKUP($A660,'Convenio Clientes'!$D:$F,3,0),"SN CNV")</f>
        <v>50</v>
      </c>
      <c r="N660" s="16" t="s">
        <v>2350</v>
      </c>
      <c r="O660" s="16">
        <v>0</v>
      </c>
      <c r="P660" t="s">
        <v>2235</v>
      </c>
      <c r="Q660" t="s">
        <v>2240</v>
      </c>
      <c r="R660" t="str">
        <f>VLOOKUP($N660,Tabla2[#All],3,0)</f>
        <v>PERFUMERIAS INDEPENDIENTES</v>
      </c>
      <c r="S660" t="s">
        <v>3252</v>
      </c>
      <c r="T660" t="s">
        <v>3253</v>
      </c>
      <c r="U660" t="s">
        <v>1587</v>
      </c>
    </row>
    <row r="661" spans="1:21" ht="15" customHeight="1">
      <c r="A661" s="50" t="s">
        <v>1563</v>
      </c>
      <c r="B661" s="19" t="s">
        <v>1564</v>
      </c>
      <c r="C661" s="16">
        <v>10</v>
      </c>
      <c r="D661" s="84">
        <v>10</v>
      </c>
      <c r="E661" t="str">
        <f>VLOOKUP($D661,'ESTRUCTURA P&amp;B - LP'!$A$1:$F$31,5,0)</f>
        <v>MILAGROS FERNANDEZ 10</v>
      </c>
      <c r="F661" t="str">
        <f>VLOOKUP($D661,'ESTRUCTURA P&amp;B - LP'!$A$1:$F$31,6,0)</f>
        <v>MILAGROS FERNANDEZ</v>
      </c>
      <c r="G661" t="s">
        <v>47</v>
      </c>
      <c r="H661" t="str">
        <f>VLOOKUP(Tabla3[[#This Row],[NUEVA RUTA]],Tabla1[#All],2,0)</f>
        <v>CAPITAL</v>
      </c>
      <c r="I661" t="str">
        <f>VLOOKUP($A661,Clientes!$A$1:$C$1999,3,0)</f>
        <v>OK MART, C.A.</v>
      </c>
      <c r="J661" s="16">
        <v>10</v>
      </c>
      <c r="K661" s="16" t="str">
        <f>VLOOKUP($J661,'ESTRUCTURA P&amp;B - LP'!$A$1:$F$40,5,0)</f>
        <v>MILAGROS FERNANDEZ 10</v>
      </c>
      <c r="L661" s="16" t="str">
        <f>IFERROR(VLOOKUP($J661,'[2]POTENCIAL X ZONA'!$B$4:$G$21,6,0),0)</f>
        <v>B</v>
      </c>
      <c r="M661" s="16" t="str">
        <f>IFERROR(VLOOKUP($A661,'Convenio Clientes'!$D:$F,3,0),"SN CNV")</f>
        <v>21</v>
      </c>
      <c r="N661" s="16" t="s">
        <v>2278</v>
      </c>
      <c r="O661" s="16">
        <v>0</v>
      </c>
      <c r="P661" t="s">
        <v>163</v>
      </c>
      <c r="Q661" t="s">
        <v>2228</v>
      </c>
      <c r="R661" t="str">
        <f>VLOOKUP($N661,Tabla2[#All],3,0)</f>
        <v>SUPERMERCADOS INDEPENDIENTES</v>
      </c>
      <c r="S661" t="s">
        <v>3254</v>
      </c>
      <c r="T661" t="s">
        <v>3255</v>
      </c>
      <c r="U661" t="s">
        <v>1587</v>
      </c>
    </row>
    <row r="662" spans="1:21" ht="15" customHeight="1">
      <c r="A662" s="52" t="s">
        <v>2174</v>
      </c>
      <c r="B662" s="53" t="s">
        <v>2175</v>
      </c>
      <c r="C662" s="54">
        <v>99</v>
      </c>
      <c r="D662" s="85">
        <v>99</v>
      </c>
      <c r="E662" s="55" t="str">
        <f>VLOOKUP($D662,'ESTRUCTURA P&amp;B - LP'!$A$1:$F$31,5,0)</f>
        <v>E-COMMERCE</v>
      </c>
      <c r="F662" s="55" t="str">
        <f>VLOOKUP($D662,'ESTRUCTURA P&amp;B - LP'!$A$1:$F$31,6,0)</f>
        <v>E-COMMERCE</v>
      </c>
      <c r="G662" t="s">
        <v>47</v>
      </c>
      <c r="H662" t="str">
        <f>VLOOKUP(Tabla3[[#This Row],[NUEVA RUTA]],Tabla1[#All],2,0)</f>
        <v>E-COMMERCE</v>
      </c>
      <c r="I662" t="str">
        <f>VLOOKUP($A662,Clientes!$A$1:$C$1999,3,0)</f>
        <v>OMAR GARCIA</v>
      </c>
      <c r="J662" s="16">
        <v>99</v>
      </c>
      <c r="K662" s="16" t="str">
        <f>VLOOKUP($J662,'ESTRUCTURA P&amp;B - LP'!$A$1:$F$40,5,0)</f>
        <v>E-COMMERCE</v>
      </c>
      <c r="L662" s="16">
        <f>IFERROR(VLOOKUP($J662,'[2]POTENCIAL X ZONA'!$B$4:$G$21,6,0),0)</f>
        <v>0</v>
      </c>
      <c r="M662" s="16" t="str">
        <f>IFERROR(VLOOKUP($A662,'Convenio Clientes'!$D:$F,3,0),"SN CNV")</f>
        <v>50</v>
      </c>
      <c r="N662" s="60" t="s">
        <v>2469</v>
      </c>
      <c r="O662" s="16">
        <v>0</v>
      </c>
      <c r="P662" t="s">
        <v>2235</v>
      </c>
      <c r="Q662" t="s">
        <v>2236</v>
      </c>
      <c r="R662" t="str">
        <f>VLOOKUP($N662,Tabla2[#All],3,0)</f>
        <v>ATENCION AL CLIENTE</v>
      </c>
      <c r="U662" t="s">
        <v>1587</v>
      </c>
    </row>
    <row r="663" spans="1:21" ht="15" customHeight="1">
      <c r="A663" s="50" t="s">
        <v>1075</v>
      </c>
      <c r="B663" s="19" t="s">
        <v>1076</v>
      </c>
      <c r="C663" s="16">
        <v>11</v>
      </c>
      <c r="D663" s="84">
        <v>62</v>
      </c>
      <c r="E663" t="str">
        <f>VLOOKUP($D663,'ESTRUCTURA P&amp;B - LP'!$A$1:$F$31,5,0)</f>
        <v>ANDREINA RANGEL 62</v>
      </c>
      <c r="F663" t="str">
        <f>VLOOKUP($D663,'ESTRUCTURA P&amp;B - LP'!$A$1:$F$31,6,0)</f>
        <v>ANDREINA RANGEL</v>
      </c>
      <c r="G663" t="s">
        <v>27</v>
      </c>
      <c r="H663" t="str">
        <f>VLOOKUP(Tabla3[[#This Row],[NUEVA RUTA]],Tabla1[#All],2,0)</f>
        <v>OCCIDENTE</v>
      </c>
      <c r="I663" t="str">
        <f>VLOOKUP($A663,Clientes!$A$1:$C$1999,3,0)</f>
        <v>65 LOCATEL</v>
      </c>
      <c r="J663" s="16">
        <v>0</v>
      </c>
      <c r="K663" s="16" t="str">
        <f>VLOOKUP($J663,'ESTRUCTURA P&amp;B - LP'!$A$1:$F$40,5,0)</f>
        <v>INACTIVO</v>
      </c>
      <c r="L663" s="16">
        <f>IFERROR(VLOOKUP($J663,'[2]POTENCIAL X ZONA'!$B$4:$G$21,6,0),0)</f>
        <v>0</v>
      </c>
      <c r="M663" s="16" t="str">
        <f>IFERROR(VLOOKUP($A663,'Convenio Clientes'!$D:$F,3,0),"SN CNV")</f>
        <v>01</v>
      </c>
      <c r="N663" s="16" t="s">
        <v>2253</v>
      </c>
      <c r="O663" s="16">
        <v>15</v>
      </c>
      <c r="P663" t="s">
        <v>163</v>
      </c>
      <c r="Q663" t="s">
        <v>2228</v>
      </c>
      <c r="R663" t="str">
        <f>VLOOKUP($N663,Tabla2[#All],3,0)</f>
        <v>CADENAS - FARMACIAS</v>
      </c>
      <c r="S663" t="s">
        <v>3256</v>
      </c>
      <c r="T663" t="s">
        <v>3257</v>
      </c>
      <c r="U663" t="s">
        <v>6722</v>
      </c>
    </row>
    <row r="664" spans="1:21" ht="15" customHeight="1">
      <c r="A664" s="50" t="s">
        <v>1077</v>
      </c>
      <c r="B664" s="19" t="s">
        <v>1078</v>
      </c>
      <c r="C664" s="16">
        <v>98</v>
      </c>
      <c r="D664" s="84">
        <v>98</v>
      </c>
      <c r="E664" t="str">
        <f>VLOOKUP($D664,'ESTRUCTURA P&amp;B - LP'!$A$1:$F$31,5,0)</f>
        <v>INACTIVO</v>
      </c>
      <c r="F664" t="str">
        <f>VLOOKUP($D664,'ESTRUCTURA P&amp;B - LP'!$A$1:$F$31,6,0)</f>
        <v>INACTIVO</v>
      </c>
      <c r="G664" t="s">
        <v>31</v>
      </c>
      <c r="H664" t="str">
        <f>VLOOKUP(Tabla3[[#This Row],[NUEVA RUTA]],Tabla1[#All],2,0)</f>
        <v>INACTIVO</v>
      </c>
      <c r="I664" t="str">
        <f>VLOOKUP($A664,Clientes!$A$1:$C$1999,3,0)</f>
        <v>OPTIMA DISTRIBU</v>
      </c>
      <c r="J664" s="16">
        <f>+D664</f>
        <v>98</v>
      </c>
      <c r="K664" s="16" t="str">
        <f>VLOOKUP($J664,'ESTRUCTURA P&amp;B - LP'!$A$1:$F$40,5,0)</f>
        <v>INACTIVO</v>
      </c>
      <c r="L664" s="16">
        <f>IFERROR(VLOOKUP($J664,'[2]POTENCIAL X ZONA'!$B$4:$G$21,6,0),0)</f>
        <v>0</v>
      </c>
      <c r="M664" s="60" t="str">
        <f>IFERROR(VLOOKUP($A664,'Convenio Clientes'!$D:$F,3,0),"SN CNV")</f>
        <v>21</v>
      </c>
      <c r="N664" s="16" t="s">
        <v>2227</v>
      </c>
      <c r="O664" s="16">
        <v>0</v>
      </c>
      <c r="P664" t="s">
        <v>163</v>
      </c>
      <c r="Q664" t="s">
        <v>2228</v>
      </c>
      <c r="R664" t="str">
        <f>VLOOKUP($N664,Tabla2[#All],3,0)</f>
        <v>DISTRIBUIDOR</v>
      </c>
      <c r="S664" t="s">
        <v>3258</v>
      </c>
      <c r="T664" t="s">
        <v>3259</v>
      </c>
      <c r="U664" t="s">
        <v>131</v>
      </c>
    </row>
    <row r="665" spans="1:21" ht="15" customHeight="1">
      <c r="A665" s="50" t="s">
        <v>2112</v>
      </c>
      <c r="B665" s="19" t="s">
        <v>2113</v>
      </c>
      <c r="C665" s="16">
        <v>52</v>
      </c>
      <c r="D665" s="84">
        <v>52</v>
      </c>
      <c r="E665" t="str">
        <f>VLOOKUP($D665,'ESTRUCTURA P&amp;B - LP'!$A$1:$F$31,5,0)</f>
        <v>DIANA DELGADO 52</v>
      </c>
      <c r="F665" t="str">
        <f>VLOOKUP($D665,'ESTRUCTURA P&amp;B - LP'!$A$1:$F$31,6,0)</f>
        <v>DIANA DELGADO</v>
      </c>
      <c r="G665" t="s">
        <v>188</v>
      </c>
      <c r="H665" t="str">
        <f>VLOOKUP(Tabla3[[#This Row],[NUEVA RUTA]],Tabla1[#All],2,0)</f>
        <v>ORIENTE SUR</v>
      </c>
      <c r="I665" t="str">
        <f>VLOOKUP($A665,Clientes!$A$1:$C$1999,3,0)</f>
        <v>RORAIMA DISTRIB</v>
      </c>
      <c r="J665" s="16">
        <v>52</v>
      </c>
      <c r="K665" s="16" t="str">
        <f>VLOOKUP($J665,'ESTRUCTURA P&amp;B - LP'!$A$1:$F$40,5,0)</f>
        <v>DIANA DELGADO 52</v>
      </c>
      <c r="L665" s="16" t="str">
        <f>IFERROR(VLOOKUP($J665,'[2]POTENCIAL X ZONA'!$B$4:$G$21,6,0),0)</f>
        <v>S</v>
      </c>
      <c r="M665" s="16" t="str">
        <f>IFERROR(VLOOKUP($A665,'Convenio Clientes'!$D:$F,3,0),"SN CNV")</f>
        <v>20</v>
      </c>
      <c r="N665" s="60" t="s">
        <v>2227</v>
      </c>
      <c r="O665" s="16">
        <v>15</v>
      </c>
      <c r="P665" s="259" t="s">
        <v>2239</v>
      </c>
      <c r="Q665" t="s">
        <v>2240</v>
      </c>
      <c r="R665" t="str">
        <f>VLOOKUP($N665,Tabla2[#All],3,0)</f>
        <v>DISTRIBUIDOR</v>
      </c>
      <c r="U665" t="s">
        <v>6705</v>
      </c>
    </row>
    <row r="666" spans="1:21" ht="15" customHeight="1">
      <c r="A666" s="50" t="s">
        <v>1083</v>
      </c>
      <c r="B666" s="19" t="s">
        <v>1084</v>
      </c>
      <c r="C666" s="16">
        <v>23</v>
      </c>
      <c r="D666" s="84">
        <v>23</v>
      </c>
      <c r="E666" t="str">
        <f>VLOOKUP($D666,'ESTRUCTURA P&amp;B - LP'!$A$1:$F$31,5,0)</f>
        <v>MARTHA VILORIA</v>
      </c>
      <c r="F666" t="str">
        <f>VLOOKUP($D666,'ESTRUCTURA P&amp;B - LP'!$A$1:$F$31,6,0)</f>
        <v>DUBRASKA PÉREZ</v>
      </c>
      <c r="G666" t="s">
        <v>215</v>
      </c>
      <c r="H666" t="str">
        <f>VLOOKUP(Tabla3[[#This Row],[NUEVA RUTA]],Tabla1[#All],2,0)</f>
        <v>CENTRO-OCCIDENTE</v>
      </c>
      <c r="I666" t="str">
        <f>VLOOKUP($A666,Clientes!$A$1:$C$1999,3,0)</f>
        <v>PAÑALES BQMTO</v>
      </c>
      <c r="J666" s="16">
        <v>23</v>
      </c>
      <c r="K666" s="16" t="str">
        <f>VLOOKUP($J666,'ESTRUCTURA P&amp;B - LP'!$A$1:$F$40,5,0)</f>
        <v>MARTHA VILORIA</v>
      </c>
      <c r="L666" s="16" t="str">
        <f>IFERROR(VLOOKUP($J666,'[2]POTENCIAL X ZONA'!$B$4:$G$21,6,0),0)</f>
        <v>S</v>
      </c>
      <c r="M666" s="60" t="str">
        <f>IFERROR(VLOOKUP($A666,'Convenio Clientes'!$D:$F,3,0),"SN CNV")</f>
        <v>21</v>
      </c>
      <c r="N666" s="16" t="s">
        <v>2227</v>
      </c>
      <c r="O666" s="16">
        <v>15</v>
      </c>
      <c r="P666" s="216" t="s">
        <v>163</v>
      </c>
      <c r="Q666" s="216" t="s">
        <v>2228</v>
      </c>
      <c r="R666" s="217" t="str">
        <f>VLOOKUP($N666,Tabla2[#All],3,0)</f>
        <v>DISTRIBUIDOR</v>
      </c>
      <c r="S666" t="s">
        <v>3260</v>
      </c>
      <c r="T666" t="s">
        <v>3261</v>
      </c>
      <c r="U666" t="s">
        <v>210</v>
      </c>
    </row>
    <row r="667" spans="1:21" ht="15" customHeight="1">
      <c r="A667" s="50" t="s">
        <v>1091</v>
      </c>
      <c r="B667" s="19" t="s">
        <v>1092</v>
      </c>
      <c r="C667" s="16">
        <v>98</v>
      </c>
      <c r="D667" s="84">
        <v>98</v>
      </c>
      <c r="E667" t="str">
        <f>VLOOKUP($D667,'ESTRUCTURA P&amp;B - LP'!$A$1:$F$31,5,0)</f>
        <v>INACTIVO</v>
      </c>
      <c r="F667" t="str">
        <f>VLOOKUP($D667,'ESTRUCTURA P&amp;B - LP'!$A$1:$F$31,6,0)</f>
        <v>INACTIVO</v>
      </c>
      <c r="G667" t="s">
        <v>47</v>
      </c>
      <c r="H667" t="str">
        <f>VLOOKUP(Tabla3[[#This Row],[NUEVA RUTA]],Tabla1[#All],2,0)</f>
        <v>INACTIVO</v>
      </c>
      <c r="I667" t="str">
        <f>VLOOKUP($A667,Clientes!$A$1:$C$1999,3,0)</f>
        <v>PEPSICO</v>
      </c>
      <c r="J667" s="16">
        <v>0</v>
      </c>
      <c r="K667" s="16" t="str">
        <f>VLOOKUP($J667,'ESTRUCTURA P&amp;B - LP'!$A$1:$F$40,5,0)</f>
        <v>INACTIVO</v>
      </c>
      <c r="L667" s="16">
        <f>IFERROR(VLOOKUP($J667,'[2]POTENCIAL X ZONA'!$B$4:$G$21,6,0),0)</f>
        <v>0</v>
      </c>
      <c r="M667" s="16" t="str">
        <f>IFERROR(VLOOKUP($A667,'Convenio Clientes'!$D:$F,3,0),"SN CNV")</f>
        <v>01</v>
      </c>
      <c r="N667" s="16" t="s">
        <v>2234</v>
      </c>
      <c r="O667" s="16">
        <v>0</v>
      </c>
      <c r="P667" t="s">
        <v>163</v>
      </c>
      <c r="Q667" t="s">
        <v>2228</v>
      </c>
      <c r="R667" t="str">
        <f>VLOOKUP($N667,Tabla2[#All],3,0)</f>
        <v>INSTITUCIONAL</v>
      </c>
      <c r="S667" t="s">
        <v>3262</v>
      </c>
      <c r="T667" t="s">
        <v>3263</v>
      </c>
      <c r="U667" t="s">
        <v>1587</v>
      </c>
    </row>
    <row r="668" spans="1:21" ht="15" customHeight="1">
      <c r="A668" s="50" t="s">
        <v>1101</v>
      </c>
      <c r="B668" s="19" t="s">
        <v>1102</v>
      </c>
      <c r="C668" s="16">
        <v>50</v>
      </c>
      <c r="D668" s="84">
        <v>50</v>
      </c>
      <c r="E668" t="str">
        <f>VLOOKUP($D668,'ESTRUCTURA P&amp;B - LP'!$A$1:$F$31,5,0)</f>
        <v>BETSY CASTRO</v>
      </c>
      <c r="F668" t="str">
        <f>VLOOKUP($D668,'ESTRUCTURA P&amp;B - LP'!$A$1:$F$31,6,0)</f>
        <v>MILAGROS FERNANDEZ</v>
      </c>
      <c r="G668" t="s">
        <v>47</v>
      </c>
      <c r="H668" t="str">
        <f>VLOOKUP(Tabla3[[#This Row],[NUEVA RUTA]],Tabla1[#All],2,0)</f>
        <v>CAPITAL</v>
      </c>
      <c r="I668" t="str">
        <f>VLOOKUP($A668,Clientes!$A$1:$C$1999,3,0)</f>
        <v>PER K-SA-BLANCA</v>
      </c>
      <c r="J668" s="16">
        <v>50</v>
      </c>
      <c r="K668" s="16" t="str">
        <f>VLOOKUP($J668,'ESTRUCTURA P&amp;B - LP'!$A$1:$F$40,5,0)</f>
        <v>BETSY CASTRO</v>
      </c>
      <c r="L668" s="16" t="str">
        <f>IFERROR(VLOOKUP($J668,'[2]POTENCIAL X ZONA'!$B$4:$G$21,6,0),0)</f>
        <v>B</v>
      </c>
      <c r="M668" s="16" t="str">
        <f>IFERROR(VLOOKUP($A668,'Convenio Clientes'!$D:$F,3,0),"SN CNV")</f>
        <v>22</v>
      </c>
      <c r="N668" s="16" t="s">
        <v>2405</v>
      </c>
      <c r="O668" s="16">
        <v>15</v>
      </c>
      <c r="P668" s="259" t="s">
        <v>2235</v>
      </c>
      <c r="Q668" s="115" t="s">
        <v>2240</v>
      </c>
      <c r="R668" t="str">
        <f>VLOOKUP($N668,Tabla2[#All],3,0)</f>
        <v>CADENAS - PERFUMERIAS</v>
      </c>
      <c r="S668" t="s">
        <v>3264</v>
      </c>
      <c r="U668" t="s">
        <v>6723</v>
      </c>
    </row>
    <row r="669" spans="1:21" ht="15" customHeight="1">
      <c r="A669" s="50" t="s">
        <v>1103</v>
      </c>
      <c r="B669" s="19" t="s">
        <v>1104</v>
      </c>
      <c r="C669" s="16">
        <v>98</v>
      </c>
      <c r="D669" s="84">
        <v>98</v>
      </c>
      <c r="E669" t="str">
        <f>VLOOKUP($D669,'ESTRUCTURA P&amp;B - LP'!$A$1:$F$31,5,0)</f>
        <v>INACTIVO</v>
      </c>
      <c r="F669" t="str">
        <f>VLOOKUP($D669,'ESTRUCTURA P&amp;B - LP'!$A$1:$F$31,6,0)</f>
        <v>INACTIVO</v>
      </c>
      <c r="G669" t="s">
        <v>215</v>
      </c>
      <c r="H669" t="str">
        <f>VLOOKUP(Tabla3[[#This Row],[NUEVA RUTA]],Tabla1[#All],2,0)</f>
        <v>INACTIVO</v>
      </c>
      <c r="I669" t="str">
        <f>VLOOKUP($A669,Clientes!$A$1:$C$1999,3,0)</f>
        <v>PERF SUPER ORIE</v>
      </c>
      <c r="J669" s="16">
        <v>0</v>
      </c>
      <c r="K669" s="16" t="str">
        <f>VLOOKUP($J669,'ESTRUCTURA P&amp;B - LP'!$A$1:$F$40,5,0)</f>
        <v>INACTIVO</v>
      </c>
      <c r="L669" s="16">
        <f>IFERROR(VLOOKUP($J669,'[2]POTENCIAL X ZONA'!$B$4:$G$21,6,0),0)</f>
        <v>0</v>
      </c>
      <c r="M669" s="16" t="str">
        <f>IFERROR(VLOOKUP($A669,'Convenio Clientes'!$D:$F,3,0),"SN CNV")</f>
        <v>01</v>
      </c>
      <c r="N669" s="16" t="s">
        <v>2227</v>
      </c>
      <c r="O669" s="16">
        <v>0</v>
      </c>
      <c r="P669" t="s">
        <v>163</v>
      </c>
      <c r="Q669" t="s">
        <v>2228</v>
      </c>
      <c r="R669" t="str">
        <f>VLOOKUP($N669,Tabla2[#All],3,0)</f>
        <v>DISTRIBUIDOR</v>
      </c>
      <c r="S669" t="s">
        <v>3265</v>
      </c>
      <c r="T669">
        <v>0</v>
      </c>
      <c r="U669" t="s">
        <v>210</v>
      </c>
    </row>
    <row r="670" spans="1:21" ht="15" customHeight="1">
      <c r="A670" s="50" t="s">
        <v>1109</v>
      </c>
      <c r="B670" s="19" t="s">
        <v>1110</v>
      </c>
      <c r="C670" s="16">
        <v>23</v>
      </c>
      <c r="D670" s="84">
        <v>23</v>
      </c>
      <c r="E670" t="str">
        <f>VLOOKUP($D670,'ESTRUCTURA P&amp;B - LP'!$A$1:$F$31,5,0)</f>
        <v>MARTHA VILORIA</v>
      </c>
      <c r="F670" t="str">
        <f>VLOOKUP($D670,'ESTRUCTURA P&amp;B - LP'!$A$1:$F$31,6,0)</f>
        <v>DUBRASKA PÉREZ</v>
      </c>
      <c r="G670" t="s">
        <v>215</v>
      </c>
      <c r="H670" t="str">
        <f>VLOOKUP(Tabla3[[#This Row],[NUEVA RUTA]],Tabla1[#All],2,0)</f>
        <v>CENTRO-OCCIDENTE</v>
      </c>
      <c r="I670" t="str">
        <f>VLOOKUP($A670,Clientes!$A$1:$C$1999,3,0)</f>
        <v>PERF ROYAL CENT</v>
      </c>
      <c r="J670" s="16">
        <v>23</v>
      </c>
      <c r="K670" s="16" t="str">
        <f>VLOOKUP($J670,'ESTRUCTURA P&amp;B - LP'!$A$1:$F$40,5,0)</f>
        <v>MARTHA VILORIA</v>
      </c>
      <c r="L670" s="16" t="str">
        <f>IFERROR(VLOOKUP($J670,'[2]POTENCIAL X ZONA'!$B$4:$G$21,6,0),0)</f>
        <v>S</v>
      </c>
      <c r="M670" s="60" t="str">
        <f>IFERROR(VLOOKUP($A670,'Convenio Clientes'!$D:$F,3,0),"SN CNV")</f>
        <v>21</v>
      </c>
      <c r="N670" s="16" t="s">
        <v>2350</v>
      </c>
      <c r="O670" s="16">
        <v>15</v>
      </c>
      <c r="P670" s="259" t="s">
        <v>2239</v>
      </c>
      <c r="Q670" t="s">
        <v>2240</v>
      </c>
      <c r="R670" t="str">
        <f>VLOOKUP($N670,Tabla2[#All],3,0)</f>
        <v>PERFUMERIAS INDEPENDIENTES</v>
      </c>
      <c r="S670" t="s">
        <v>3266</v>
      </c>
      <c r="T670" t="s">
        <v>3267</v>
      </c>
      <c r="U670" t="s">
        <v>210</v>
      </c>
    </row>
    <row r="671" spans="1:21" ht="15" customHeight="1">
      <c r="A671" s="50" t="s">
        <v>1111</v>
      </c>
      <c r="B671" s="19" t="s">
        <v>1112</v>
      </c>
      <c r="C671" s="16">
        <v>98</v>
      </c>
      <c r="D671" s="84">
        <v>98</v>
      </c>
      <c r="E671" t="str">
        <f>VLOOKUP($D671,'ESTRUCTURA P&amp;B - LP'!$A$1:$F$31,5,0)</f>
        <v>INACTIVO</v>
      </c>
      <c r="F671" t="str">
        <f>VLOOKUP($D671,'ESTRUCTURA P&amp;B - LP'!$A$1:$F$31,6,0)</f>
        <v>INACTIVO</v>
      </c>
      <c r="G671" t="s">
        <v>215</v>
      </c>
      <c r="H671" t="str">
        <f>VLOOKUP(Tabla3[[#This Row],[NUEVA RUTA]],Tabla1[#All],2,0)</f>
        <v>INACTIVO</v>
      </c>
      <c r="I671" t="str">
        <f>VLOOKUP($A671,Clientes!$A$1:$C$1999,3,0)</f>
        <v>49 SANDRITA</v>
      </c>
      <c r="J671" s="16">
        <v>23</v>
      </c>
      <c r="K671" s="16" t="str">
        <f>VLOOKUP($J671,'ESTRUCTURA P&amp;B - LP'!$A$1:$F$40,5,0)</f>
        <v>MARTHA VILORIA</v>
      </c>
      <c r="L671" s="16" t="str">
        <f>IFERROR(VLOOKUP($J671,'[2]POTENCIAL X ZONA'!$B$4:$G$21,6,0),0)</f>
        <v>S</v>
      </c>
      <c r="M671" s="60" t="str">
        <f>IFERROR(VLOOKUP($A671,'Convenio Clientes'!$D:$F,3,0),"SN CNV")</f>
        <v>21</v>
      </c>
      <c r="N671" s="16" t="s">
        <v>2405</v>
      </c>
      <c r="O671" s="16">
        <v>15</v>
      </c>
      <c r="P671" t="s">
        <v>163</v>
      </c>
      <c r="Q671" t="s">
        <v>2228</v>
      </c>
      <c r="R671" t="str">
        <f>VLOOKUP($N671,Tabla2[#All],3,0)</f>
        <v>CADENAS - PERFUMERIAS</v>
      </c>
      <c r="S671" t="s">
        <v>3268</v>
      </c>
      <c r="T671" t="s">
        <v>3269</v>
      </c>
      <c r="U671" t="s">
        <v>210</v>
      </c>
    </row>
    <row r="672" spans="1:21" ht="15" customHeight="1">
      <c r="A672" s="50" t="s">
        <v>1423</v>
      </c>
      <c r="B672" s="19" t="s">
        <v>1424</v>
      </c>
      <c r="C672" s="16">
        <v>50</v>
      </c>
      <c r="D672" s="84">
        <v>50</v>
      </c>
      <c r="E672" t="str">
        <f>VLOOKUP($D672,'ESTRUCTURA P&amp;B - LP'!$A$1:$F$31,5,0)</f>
        <v>BETSY CASTRO</v>
      </c>
      <c r="F672" t="str">
        <f>VLOOKUP($D672,'ESTRUCTURA P&amp;B - LP'!$A$1:$F$31,6,0)</f>
        <v>MILAGROS FERNANDEZ</v>
      </c>
      <c r="G672" t="s">
        <v>47</v>
      </c>
      <c r="H672" t="str">
        <f>VLOOKUP(Tabla3[[#This Row],[NUEVA RUTA]],Tabla1[#All],2,0)</f>
        <v>CAPITAL</v>
      </c>
      <c r="I672" t="str">
        <f>VLOOKUP($A672,Clientes!$A$1:$C$1999,3,0)</f>
        <v>PHAMACIE CITYFA</v>
      </c>
      <c r="J672" s="16">
        <v>0</v>
      </c>
      <c r="K672" s="16" t="str">
        <f>VLOOKUP($J672,'ESTRUCTURA P&amp;B - LP'!$A$1:$F$40,5,0)</f>
        <v>INACTIVO</v>
      </c>
      <c r="L672" s="16">
        <f>IFERROR(VLOOKUP($J672,'[2]POTENCIAL X ZONA'!$B$4:$G$21,6,0),0)</f>
        <v>0</v>
      </c>
      <c r="M672" s="16" t="str">
        <f>IFERROR(VLOOKUP($A672,'Convenio Clientes'!$D:$F,3,0),"SN CNV")</f>
        <v>01</v>
      </c>
      <c r="N672" s="16" t="s">
        <v>2227</v>
      </c>
      <c r="O672" s="16">
        <v>0</v>
      </c>
      <c r="P672" t="s">
        <v>163</v>
      </c>
      <c r="Q672" t="s">
        <v>2228</v>
      </c>
      <c r="R672" t="str">
        <f>VLOOKUP($N672,Tabla2[#All],3,0)</f>
        <v>DISTRIBUIDOR</v>
      </c>
      <c r="S672" t="s">
        <v>3270</v>
      </c>
      <c r="T672" t="s">
        <v>3271</v>
      </c>
      <c r="U672" t="s">
        <v>6717</v>
      </c>
    </row>
    <row r="673" spans="1:21" ht="15" customHeight="1">
      <c r="A673" s="50" t="s">
        <v>2052</v>
      </c>
      <c r="B673" s="19" t="s">
        <v>2053</v>
      </c>
      <c r="C673" s="16">
        <v>95</v>
      </c>
      <c r="D673" s="84">
        <v>95</v>
      </c>
      <c r="E673" t="str">
        <f>VLOOKUP($D673,'ESTRUCTURA P&amp;B - LP'!$A$1:$F$31,5,0)</f>
        <v>EVENTUALES</v>
      </c>
      <c r="F673" t="str">
        <f>VLOOKUP($D673,'ESTRUCTURA P&amp;B - LP'!$A$1:$F$31,6,0)</f>
        <v>ROSLI APONTE</v>
      </c>
      <c r="G673" t="s">
        <v>47</v>
      </c>
      <c r="H673" t="str">
        <f>VLOOKUP(Tabla3[[#This Row],[NUEVA RUTA]],Tabla1[#All],2,0)</f>
        <v>OFICINA</v>
      </c>
      <c r="I673" t="str">
        <f>VLOOKUP($A673,Clientes!$A$1:$C$1999,3,0)</f>
        <v>PHARMA INT GROU</v>
      </c>
      <c r="J673" s="16">
        <v>95</v>
      </c>
      <c r="K673" s="16" t="str">
        <f>VLOOKUP($J673,'ESTRUCTURA P&amp;B - LP'!$A$1:$F$40,5,0)</f>
        <v>EVENTUALES</v>
      </c>
      <c r="L673" s="16">
        <f>IFERROR(VLOOKUP($J673,'[2]POTENCIAL X ZONA'!$B$4:$G$21,6,0),0)</f>
        <v>0</v>
      </c>
      <c r="M673" s="16" t="str">
        <f>IFERROR(VLOOKUP($A673,'Convenio Clientes'!$D:$F,3,0),"SN CNV")</f>
        <v>21</v>
      </c>
      <c r="N673" s="60" t="s">
        <v>2469</v>
      </c>
      <c r="O673" s="16">
        <v>0</v>
      </c>
      <c r="P673" t="s">
        <v>2235</v>
      </c>
      <c r="Q673" t="s">
        <v>2236</v>
      </c>
      <c r="R673" t="str">
        <f>VLOOKUP($N673,Tabla2[#All],3,0)</f>
        <v>ATENCION AL CLIENTE</v>
      </c>
      <c r="U673" t="s">
        <v>1587</v>
      </c>
    </row>
    <row r="674" spans="1:21" ht="15" customHeight="1">
      <c r="A674" s="50" t="s">
        <v>1115</v>
      </c>
      <c r="B674" s="19" t="s">
        <v>1116</v>
      </c>
      <c r="C674" s="16">
        <v>10</v>
      </c>
      <c r="D674" s="84">
        <v>10</v>
      </c>
      <c r="E674" t="str">
        <f>VLOOKUP($D674,'ESTRUCTURA P&amp;B - LP'!$A$1:$F$31,5,0)</f>
        <v>MILAGROS FERNANDEZ 10</v>
      </c>
      <c r="F674" t="str">
        <f>VLOOKUP($D674,'ESTRUCTURA P&amp;B - LP'!$A$1:$F$31,6,0)</f>
        <v>MILAGROS FERNANDEZ</v>
      </c>
      <c r="G674" t="s">
        <v>47</v>
      </c>
      <c r="H674" t="str">
        <f>VLOOKUP(Tabla3[[#This Row],[NUEVA RUTA]],Tabla1[#All],2,0)</f>
        <v>CAPITAL</v>
      </c>
      <c r="I674" t="str">
        <f>VLOOKUP($A674,Clientes!$A$1:$C$1999,3,0)</f>
        <v>55 PLANSUAREZ</v>
      </c>
      <c r="J674" s="16">
        <v>10</v>
      </c>
      <c r="K674" s="16" t="str">
        <f>VLOOKUP($J674,'ESTRUCTURA P&amp;B - LP'!$A$1:$F$40,5,0)</f>
        <v>MILAGROS FERNANDEZ 10</v>
      </c>
      <c r="L674" s="16" t="str">
        <f>IFERROR(VLOOKUP($J674,'[2]POTENCIAL X ZONA'!$B$4:$G$21,6,0),0)</f>
        <v>B</v>
      </c>
      <c r="M674" s="60" t="str">
        <f>IFERROR(VLOOKUP($A674,'Convenio Clientes'!$D:$F,3,0),"SN CNV")</f>
        <v>22</v>
      </c>
      <c r="N674" s="16" t="s">
        <v>2231</v>
      </c>
      <c r="O674" s="16">
        <v>30</v>
      </c>
      <c r="P674" t="s">
        <v>2239</v>
      </c>
      <c r="Q674" t="s">
        <v>2240</v>
      </c>
      <c r="R674" t="str">
        <f>VLOOKUP($N674,Tabla2[#All],3,0)</f>
        <v>CADENAS - SUPERMERCADOS</v>
      </c>
      <c r="S674" t="s">
        <v>3272</v>
      </c>
      <c r="T674" t="s">
        <v>3273</v>
      </c>
      <c r="U674" t="s">
        <v>1587</v>
      </c>
    </row>
    <row r="675" spans="1:21" ht="15" customHeight="1">
      <c r="A675" s="50" t="s">
        <v>1655</v>
      </c>
      <c r="B675" s="19" t="s">
        <v>1656</v>
      </c>
      <c r="C675" s="16">
        <v>98</v>
      </c>
      <c r="D675" s="84">
        <v>95</v>
      </c>
      <c r="E675" t="str">
        <f>VLOOKUP($D675,'ESTRUCTURA P&amp;B - LP'!$A$1:$F$31,5,0)</f>
        <v>EVENTUALES</v>
      </c>
      <c r="F675" t="str">
        <f>VLOOKUP($D675,'ESTRUCTURA P&amp;B - LP'!$A$1:$F$31,6,0)</f>
        <v>ROSLI APONTE</v>
      </c>
      <c r="G675" t="s">
        <v>55</v>
      </c>
      <c r="H675" t="str">
        <f>VLOOKUP(Tabla3[[#This Row],[NUEVA RUTA]],Tabla1[#All],2,0)</f>
        <v>OFICINA</v>
      </c>
      <c r="I675" t="str">
        <f>VLOOKUP($A675,Clientes!$A$1:$C$1999,3,0)</f>
        <v>POL LA ARBOLEDA</v>
      </c>
      <c r="J675" s="16">
        <v>95</v>
      </c>
      <c r="K675" s="16" t="str">
        <f>VLOOKUP($J675,'ESTRUCTURA P&amp;B - LP'!$A$1:$F$40,5,0)</f>
        <v>EVENTUALES</v>
      </c>
      <c r="L675" s="16">
        <f>IFERROR(VLOOKUP($J675,'[2]POTENCIAL X ZONA'!$B$4:$G$21,6,0),0)</f>
        <v>0</v>
      </c>
      <c r="M675" s="16" t="str">
        <f>IFERROR(VLOOKUP($A675,'Convenio Clientes'!$D:$F,3,0),"SN CNV")</f>
        <v>21</v>
      </c>
      <c r="N675" s="60" t="s">
        <v>2234</v>
      </c>
      <c r="O675" s="16">
        <v>0</v>
      </c>
      <c r="P675" t="s">
        <v>2235</v>
      </c>
      <c r="Q675" t="s">
        <v>2236</v>
      </c>
      <c r="R675" t="str">
        <f>VLOOKUP($N675,Tabla2[#All],3,0)</f>
        <v>INSTITUCIONAL</v>
      </c>
      <c r="S675" t="s">
        <v>2599</v>
      </c>
      <c r="T675" t="s">
        <v>3274</v>
      </c>
      <c r="U675" t="s">
        <v>1587</v>
      </c>
    </row>
    <row r="676" spans="1:21" ht="15" customHeight="1">
      <c r="A676" s="50" t="s">
        <v>1121</v>
      </c>
      <c r="B676" s="19" t="s">
        <v>1122</v>
      </c>
      <c r="C676" s="16">
        <v>95</v>
      </c>
      <c r="D676" s="84">
        <f>+C676</f>
        <v>95</v>
      </c>
      <c r="E676" t="str">
        <f>VLOOKUP($D676,'ESTRUCTURA P&amp;B - LP'!$A$1:$F$31,5,0)</f>
        <v>EVENTUALES</v>
      </c>
      <c r="F676" t="str">
        <f>VLOOKUP($D676,'ESTRUCTURA P&amp;B - LP'!$A$1:$F$31,6,0)</f>
        <v>ROSLI APONTE</v>
      </c>
      <c r="G676" t="s">
        <v>47</v>
      </c>
      <c r="H676" t="str">
        <f>VLOOKUP(Tabla3[[#This Row],[NUEVA RUTA]],Tabla1[#All],2,0)</f>
        <v>OFICINA</v>
      </c>
      <c r="I676" t="str">
        <f>VLOOKUP($A676,Clientes!$A$1:$C$1999,3,0)</f>
        <v>PONCE &amp; BENZO</v>
      </c>
      <c r="J676" s="16">
        <v>90</v>
      </c>
      <c r="K676" s="16" t="str">
        <f>VLOOKUP($J676,'ESTRUCTURA P&amp;B - LP'!$A$1:$F$40,5,0)</f>
        <v>INTER-COMPAÑÍA</v>
      </c>
      <c r="L676" s="16">
        <f>IFERROR(VLOOKUP($J676,'[2]POTENCIAL X ZONA'!$B$4:$G$21,6,0),0)</f>
        <v>0</v>
      </c>
      <c r="M676" s="60" t="str">
        <f>IFERROR(VLOOKUP($A676,'Convenio Clientes'!$D:$F,3,0),"SN CNV")</f>
        <v>13</v>
      </c>
      <c r="N676" s="16" t="s">
        <v>2839</v>
      </c>
      <c r="O676" s="16">
        <v>0</v>
      </c>
      <c r="P676" t="s">
        <v>2235</v>
      </c>
      <c r="Q676" t="s">
        <v>2236</v>
      </c>
      <c r="R676" t="str">
        <f>VLOOKUP($N676,Tabla2[#All],3,0)</f>
        <v>INTERCOMPAÑIA</v>
      </c>
      <c r="S676" t="s">
        <v>3275</v>
      </c>
      <c r="T676" t="s">
        <v>3276</v>
      </c>
      <c r="U676" t="s">
        <v>1587</v>
      </c>
    </row>
    <row r="677" spans="1:21" ht="15" customHeight="1">
      <c r="A677" s="50" t="s">
        <v>1127</v>
      </c>
      <c r="B677" s="19" t="s">
        <v>1128</v>
      </c>
      <c r="C677" s="16">
        <v>98</v>
      </c>
      <c r="D677" s="84">
        <v>98</v>
      </c>
      <c r="E677" t="str">
        <f>VLOOKUP($D677,'ESTRUCTURA P&amp;B - LP'!$A$1:$F$31,5,0)</f>
        <v>INACTIVO</v>
      </c>
      <c r="F677" t="str">
        <f>VLOOKUP($D677,'ESTRUCTURA P&amp;B - LP'!$A$1:$F$31,6,0)</f>
        <v>INACTIVO</v>
      </c>
      <c r="G677" t="s">
        <v>47</v>
      </c>
      <c r="H677" t="str">
        <f>VLOOKUP(Tabla3[[#This Row],[NUEVA RUTA]],Tabla1[#All],2,0)</f>
        <v>INACTIVO</v>
      </c>
      <c r="I677" t="str">
        <f>VLOOKUP($A677,Clientes!$A$1:$C$1999,3,0)</f>
        <v>PORTUPINTURA</v>
      </c>
      <c r="J677" s="16">
        <v>0</v>
      </c>
      <c r="K677" s="16" t="str">
        <f>VLOOKUP($J677,'ESTRUCTURA P&amp;B - LP'!$A$1:$F$40,5,0)</f>
        <v>INACTIVO</v>
      </c>
      <c r="L677" s="16">
        <f>IFERROR(VLOOKUP($J677,'[2]POTENCIAL X ZONA'!$B$4:$G$21,6,0),0)</f>
        <v>0</v>
      </c>
      <c r="M677" s="16" t="str">
        <f>IFERROR(VLOOKUP($A677,'Convenio Clientes'!$D:$F,3,0),"SN CNV")</f>
        <v>01</v>
      </c>
      <c r="N677" s="16" t="s">
        <v>2227</v>
      </c>
      <c r="O677" s="16">
        <v>0</v>
      </c>
      <c r="P677" t="s">
        <v>163</v>
      </c>
      <c r="Q677" t="s">
        <v>2228</v>
      </c>
      <c r="R677" t="str">
        <f>VLOOKUP($N677,Tabla2[#All],3,0)</f>
        <v>DISTRIBUIDOR</v>
      </c>
      <c r="S677" t="s">
        <v>3277</v>
      </c>
      <c r="T677" t="s">
        <v>3278</v>
      </c>
      <c r="U677" t="s">
        <v>1587</v>
      </c>
    </row>
    <row r="678" spans="1:21" ht="15" customHeight="1">
      <c r="A678" s="50" t="s">
        <v>1407</v>
      </c>
      <c r="B678" s="19" t="s">
        <v>1408</v>
      </c>
      <c r="C678" s="16">
        <v>98</v>
      </c>
      <c r="D678" s="84">
        <v>98</v>
      </c>
      <c r="E678" t="str">
        <f>VLOOKUP($D678,'ESTRUCTURA P&amp;B - LP'!$A$1:$F$31,5,0)</f>
        <v>INACTIVO</v>
      </c>
      <c r="F678" t="str">
        <f>VLOOKUP($D678,'ESTRUCTURA P&amp;B - LP'!$A$1:$F$31,6,0)</f>
        <v>INACTIVO</v>
      </c>
      <c r="G678" t="s">
        <v>215</v>
      </c>
      <c r="H678" t="str">
        <f>VLOOKUP(Tabla3[[#This Row],[NUEVA RUTA]],Tabla1[#All],2,0)</f>
        <v>INACTIVO</v>
      </c>
      <c r="I678" t="str">
        <f>VLOOKUP($A678,Clientes!$A$1:$C$1999,3,0)</f>
        <v>PRECA,S.A</v>
      </c>
      <c r="J678" s="16">
        <v>0</v>
      </c>
      <c r="K678" s="16" t="str">
        <f>VLOOKUP($J678,'ESTRUCTURA P&amp;B - LP'!$A$1:$F$40,5,0)</f>
        <v>INACTIVO</v>
      </c>
      <c r="L678" s="16">
        <f>IFERROR(VLOOKUP($J678,'[2]POTENCIAL X ZONA'!$B$4:$G$21,6,0),0)</f>
        <v>0</v>
      </c>
      <c r="M678" s="16" t="str">
        <f>IFERROR(VLOOKUP($A678,'Convenio Clientes'!$D:$F,3,0),"SN CNV")</f>
        <v>01</v>
      </c>
      <c r="N678" s="16" t="s">
        <v>2231</v>
      </c>
      <c r="O678" s="16">
        <v>0</v>
      </c>
      <c r="P678" t="s">
        <v>163</v>
      </c>
      <c r="Q678" t="s">
        <v>2228</v>
      </c>
      <c r="R678" t="str">
        <f>VLOOKUP($N678,Tabla2[#All],3,0)</f>
        <v>CADENAS - SUPERMERCADOS</v>
      </c>
      <c r="S678" t="s">
        <v>3279</v>
      </c>
      <c r="T678" t="s">
        <v>3280</v>
      </c>
      <c r="U678" t="s">
        <v>210</v>
      </c>
    </row>
    <row r="679" spans="1:21" ht="15" customHeight="1">
      <c r="A679" s="50" t="s">
        <v>1801</v>
      </c>
      <c r="B679" s="19" t="s">
        <v>1802</v>
      </c>
      <c r="C679" s="16">
        <v>60</v>
      </c>
      <c r="D679" s="84">
        <v>60</v>
      </c>
      <c r="E679" t="str">
        <f>VLOOKUP($D679,'ESTRUCTURA P&amp;B - LP'!$A$1:$F$31,5,0)</f>
        <v>JOSEPH PADILLA</v>
      </c>
      <c r="F679" t="str">
        <f>VLOOKUP($D679,'ESTRUCTURA P&amp;B - LP'!$A$1:$F$31,6,0)</f>
        <v>ANDREINA RANGEL</v>
      </c>
      <c r="G679" t="s">
        <v>70</v>
      </c>
      <c r="H679" t="str">
        <f>VLOOKUP(Tabla3[[#This Row],[NUEVA RUTA]],Tabla1[#All],2,0)</f>
        <v>OCCIDENTE</v>
      </c>
      <c r="I679" t="str">
        <f>VLOOKUP($A679,Clientes!$A$1:$C$1999,3,0)</f>
        <v>PRODALCA DISTRI</v>
      </c>
      <c r="J679" s="16">
        <f>+D679</f>
        <v>60</v>
      </c>
      <c r="K679" s="16" t="str">
        <f>VLOOKUP($J679,'ESTRUCTURA P&amp;B - LP'!$A$1:$F$40,5,0)</f>
        <v>JOSEPH PADILLA</v>
      </c>
      <c r="L679" s="16" t="str">
        <f>IFERROR(VLOOKUP($J679,'[2]POTENCIAL X ZONA'!$B$4:$G$21,6,0),0)</f>
        <v>S</v>
      </c>
      <c r="M679" s="60" t="str">
        <f>IFERROR(VLOOKUP($A679,'Convenio Clientes'!$D:$F,3,0),"SN CNV")</f>
        <v>26</v>
      </c>
      <c r="N679" s="60" t="s">
        <v>2227</v>
      </c>
      <c r="O679" s="16">
        <v>15</v>
      </c>
      <c r="P679" t="s">
        <v>2239</v>
      </c>
      <c r="Q679" t="s">
        <v>2240</v>
      </c>
      <c r="R679" t="str">
        <f>VLOOKUP($N679,Tabla2[#All],3,0)</f>
        <v>DISTRIBUIDOR</v>
      </c>
      <c r="S679" t="s">
        <v>3468</v>
      </c>
      <c r="T679" t="s">
        <v>3469</v>
      </c>
      <c r="U679" t="s">
        <v>137</v>
      </c>
    </row>
    <row r="680" spans="1:21" ht="15" customHeight="1">
      <c r="A680" s="50" t="s">
        <v>1135</v>
      </c>
      <c r="B680" s="19" t="s">
        <v>1136</v>
      </c>
      <c r="C680" s="16">
        <v>98</v>
      </c>
      <c r="D680" s="84">
        <v>98</v>
      </c>
      <c r="E680" t="str">
        <f>VLOOKUP($D680,'ESTRUCTURA P&amp;B - LP'!$A$1:$F$31,5,0)</f>
        <v>INACTIVO</v>
      </c>
      <c r="F680" t="str">
        <f>VLOOKUP($D680,'ESTRUCTURA P&amp;B - LP'!$A$1:$F$31,6,0)</f>
        <v>INACTIVO</v>
      </c>
      <c r="G680" t="s">
        <v>55</v>
      </c>
      <c r="H680" t="str">
        <f>VLOOKUP(Tabla3[[#This Row],[NUEVA RUTA]],Tabla1[#All],2,0)</f>
        <v>INACTIVO</v>
      </c>
      <c r="I680" t="str">
        <f>VLOOKUP($A680,Clientes!$A$1:$C$1999,3,0)</f>
        <v>VZLANA ALIMENTO</v>
      </c>
      <c r="J680" s="16">
        <v>0</v>
      </c>
      <c r="K680" s="16" t="str">
        <f>VLOOKUP($J680,'ESTRUCTURA P&amp;B - LP'!$A$1:$F$40,5,0)</f>
        <v>INACTIVO</v>
      </c>
      <c r="L680" s="16">
        <f>IFERROR(VLOOKUP($J680,'[2]POTENCIAL X ZONA'!$B$4:$G$21,6,0),0)</f>
        <v>0</v>
      </c>
      <c r="M680" s="16" t="str">
        <f>IFERROR(VLOOKUP($A680,'Convenio Clientes'!$D:$F,3,0),"SN CNV")</f>
        <v>01</v>
      </c>
      <c r="N680" s="16" t="s">
        <v>2231</v>
      </c>
      <c r="O680" s="16">
        <v>0</v>
      </c>
      <c r="P680" t="s">
        <v>163</v>
      </c>
      <c r="Q680" t="s">
        <v>2228</v>
      </c>
      <c r="R680" t="str">
        <f>VLOOKUP($N680,Tabla2[#All],3,0)</f>
        <v>CADENAS - SUPERMERCADOS</v>
      </c>
      <c r="S680" t="s">
        <v>3281</v>
      </c>
      <c r="T680" t="s">
        <v>3282</v>
      </c>
      <c r="U680" t="s">
        <v>1587</v>
      </c>
    </row>
    <row r="681" spans="1:21" ht="15" customHeight="1">
      <c r="A681" s="50" t="s">
        <v>1137</v>
      </c>
      <c r="B681" s="19" t="s">
        <v>1138</v>
      </c>
      <c r="C681" s="16">
        <v>12</v>
      </c>
      <c r="D681" s="84">
        <v>12</v>
      </c>
      <c r="E681" t="str">
        <f>VLOOKUP($D681,'ESTRUCTURA P&amp;B - LP'!$A$1:$F$31,5,0)</f>
        <v>JUAN LEÓN 12</v>
      </c>
      <c r="F681" t="str">
        <f>VLOOKUP($D681,'ESTRUCTURA P&amp;B - LP'!$A$1:$F$31,6,0)</f>
        <v>DUBRASKA PÉREZ</v>
      </c>
      <c r="G681" t="s">
        <v>13</v>
      </c>
      <c r="H681" t="str">
        <f>VLOOKUP(Tabla3[[#This Row],[NUEVA RUTA]],Tabla1[#All],2,0)</f>
        <v>CENTRO-OCCIDENTE</v>
      </c>
      <c r="I681" t="str">
        <f>VLOOKUP($A681,Clientes!$A$1:$C$1999,3,0)</f>
        <v>PROD Y SUM P&amp;M</v>
      </c>
      <c r="J681" s="16">
        <v>12</v>
      </c>
      <c r="K681" s="16" t="str">
        <f>VLOOKUP($J681,'ESTRUCTURA P&amp;B - LP'!$A$1:$F$40,5,0)</f>
        <v>JUAN LEÓN 12</v>
      </c>
      <c r="L681" s="16" t="str">
        <f>IFERROR(VLOOKUP($J681,'[2]POTENCIAL X ZONA'!$B$4:$G$21,6,0),0)</f>
        <v>P</v>
      </c>
      <c r="M681" s="16" t="str">
        <f>IFERROR(VLOOKUP($A681,'Convenio Clientes'!$D:$F,3,0),"SN CNV")</f>
        <v>20</v>
      </c>
      <c r="N681" s="16" t="s">
        <v>2227</v>
      </c>
      <c r="O681" s="16">
        <v>0</v>
      </c>
      <c r="P681" s="259" t="s">
        <v>2235</v>
      </c>
      <c r="Q681" t="s">
        <v>2240</v>
      </c>
      <c r="R681" t="str">
        <f>VLOOKUP($N681,Tabla2[#All],3,0)</f>
        <v>DISTRIBUIDOR</v>
      </c>
      <c r="S681" t="s">
        <v>3283</v>
      </c>
      <c r="T681" t="s">
        <v>3284</v>
      </c>
      <c r="U681" t="s">
        <v>1652</v>
      </c>
    </row>
    <row r="682" spans="1:21" ht="15" customHeight="1">
      <c r="A682" s="50" t="s">
        <v>1139</v>
      </c>
      <c r="B682" s="19" t="s">
        <v>1140</v>
      </c>
      <c r="C682" s="16">
        <v>62</v>
      </c>
      <c r="D682" s="84">
        <v>62</v>
      </c>
      <c r="E682" t="str">
        <f>VLOOKUP($D682,'ESTRUCTURA P&amp;B - LP'!$A$1:$F$31,5,0)</f>
        <v>ANDREINA RANGEL 62</v>
      </c>
      <c r="F682" t="str">
        <f>VLOOKUP($D682,'ESTRUCTURA P&amp;B - LP'!$A$1:$F$31,6,0)</f>
        <v>ANDREINA RANGEL</v>
      </c>
      <c r="G682" t="s">
        <v>31</v>
      </c>
      <c r="H682" t="str">
        <f>VLOOKUP(Tabla3[[#This Row],[NUEVA RUTA]],Tabla1[#All],2,0)</f>
        <v>OCCIDENTE</v>
      </c>
      <c r="I682" t="str">
        <f>VLOOKUP($A682,Clientes!$A$1:$C$1999,3,0)</f>
        <v>PRODUCTOS, C.A.</v>
      </c>
      <c r="J682" s="16">
        <v>0</v>
      </c>
      <c r="K682" s="16" t="str">
        <f>VLOOKUP($J682,'ESTRUCTURA P&amp;B - LP'!$A$1:$F$40,5,0)</f>
        <v>INACTIVO</v>
      </c>
      <c r="L682" s="16">
        <f>IFERROR(VLOOKUP($J682,'[2]POTENCIAL X ZONA'!$B$4:$G$21,6,0),0)</f>
        <v>0</v>
      </c>
      <c r="M682" s="16" t="str">
        <f>IFERROR(VLOOKUP($A682,'Convenio Clientes'!$D:$F,3,0),"SN CNV")</f>
        <v>01</v>
      </c>
      <c r="N682" s="16" t="s">
        <v>2227</v>
      </c>
      <c r="O682" s="16">
        <v>0</v>
      </c>
      <c r="P682" t="s">
        <v>163</v>
      </c>
      <c r="Q682" t="s">
        <v>2228</v>
      </c>
      <c r="R682" t="str">
        <f>VLOOKUP($N682,Tabla2[#All],3,0)</f>
        <v>DISTRIBUIDOR</v>
      </c>
      <c r="S682" t="s">
        <v>3285</v>
      </c>
      <c r="T682" t="s">
        <v>3286</v>
      </c>
      <c r="U682" t="s">
        <v>6718</v>
      </c>
    </row>
    <row r="683" spans="1:21" ht="15" customHeight="1">
      <c r="A683" s="50" t="s">
        <v>1141</v>
      </c>
      <c r="B683" s="19" t="s">
        <v>1142</v>
      </c>
      <c r="C683" s="16">
        <v>98</v>
      </c>
      <c r="D683" s="84">
        <v>98</v>
      </c>
      <c r="E683" t="str">
        <f>VLOOKUP($D683,'ESTRUCTURA P&amp;B - LP'!$A$1:$F$31,5,0)</f>
        <v>INACTIVO</v>
      </c>
      <c r="F683" t="str">
        <f>VLOOKUP($D683,'ESTRUCTURA P&amp;B - LP'!$A$1:$F$31,6,0)</f>
        <v>INACTIVO</v>
      </c>
      <c r="G683" t="s">
        <v>102</v>
      </c>
      <c r="H683" t="str">
        <f>VLOOKUP(Tabla3[[#This Row],[NUEVA RUTA]],Tabla1[#All],2,0)</f>
        <v>INACTIVO</v>
      </c>
      <c r="I683" t="str">
        <f>VLOOKUP($A683,Clientes!$A$1:$C$1999,3,0)</f>
        <v>PRODUPLUS DISTR</v>
      </c>
      <c r="J683" s="16">
        <v>0</v>
      </c>
      <c r="K683" s="16" t="str">
        <f>VLOOKUP($J683,'ESTRUCTURA P&amp;B - LP'!$A$1:$F$40,5,0)</f>
        <v>INACTIVO</v>
      </c>
      <c r="L683" s="16">
        <f>IFERROR(VLOOKUP($J683,'[2]POTENCIAL X ZONA'!$B$4:$G$21,6,0),0)</f>
        <v>0</v>
      </c>
      <c r="M683" s="16" t="str">
        <f>IFERROR(VLOOKUP($A683,'Convenio Clientes'!$D:$F,3,0),"SN CNV")</f>
        <v>01</v>
      </c>
      <c r="N683" s="16" t="s">
        <v>2227</v>
      </c>
      <c r="O683" s="16">
        <v>0</v>
      </c>
      <c r="P683" t="s">
        <v>163</v>
      </c>
      <c r="Q683" t="s">
        <v>2228</v>
      </c>
      <c r="R683" t="str">
        <f>VLOOKUP($N683,Tabla2[#All],3,0)</f>
        <v>DISTRIBUIDOR</v>
      </c>
      <c r="S683" t="s">
        <v>3287</v>
      </c>
      <c r="T683" t="s">
        <v>3288</v>
      </c>
      <c r="U683" t="s">
        <v>51</v>
      </c>
    </row>
    <row r="684" spans="1:21">
      <c r="A684" s="50" t="s">
        <v>1143</v>
      </c>
      <c r="B684" s="19" t="s">
        <v>1144</v>
      </c>
      <c r="C684" s="16">
        <v>98</v>
      </c>
      <c r="D684" s="84">
        <v>98</v>
      </c>
      <c r="E684" t="str">
        <f>VLOOKUP($D684,'ESTRUCTURA P&amp;B - LP'!$A$1:$F$31,5,0)</f>
        <v>INACTIVO</v>
      </c>
      <c r="F684" t="str">
        <f>VLOOKUP($D684,'ESTRUCTURA P&amp;B - LP'!$A$1:$F$31,6,0)</f>
        <v>INACTIVO</v>
      </c>
      <c r="G684" t="s">
        <v>13</v>
      </c>
      <c r="H684" t="str">
        <f>VLOOKUP(Tabla3[[#This Row],[NUEVA RUTA]],Tabla1[#All],2,0)</f>
        <v>INACTIVO</v>
      </c>
      <c r="I684" t="str">
        <f>VLOOKUP($A684,Clientes!$A$1:$C$1999,3,0)</f>
        <v>PROMEDICAL SAL</v>
      </c>
      <c r="J684" s="16">
        <v>0</v>
      </c>
      <c r="K684" s="16" t="str">
        <f>VLOOKUP($J684,'ESTRUCTURA P&amp;B - LP'!$A$1:$F$40,5,0)</f>
        <v>INACTIVO</v>
      </c>
      <c r="L684" s="16">
        <f>IFERROR(VLOOKUP($J684,'[2]POTENCIAL X ZONA'!$B$4:$G$21,6,0),0)</f>
        <v>0</v>
      </c>
      <c r="M684" s="16" t="str">
        <f>IFERROR(VLOOKUP($A684,'Convenio Clientes'!$D:$F,3,0),"SN CNV")</f>
        <v>01</v>
      </c>
      <c r="N684" s="16" t="s">
        <v>2234</v>
      </c>
      <c r="O684" s="16">
        <v>0</v>
      </c>
      <c r="P684" t="s">
        <v>163</v>
      </c>
      <c r="Q684" t="s">
        <v>2228</v>
      </c>
      <c r="R684" t="str">
        <f>VLOOKUP($N684,Tabla2[#All],3,0)</f>
        <v>INSTITUCIONAL</v>
      </c>
      <c r="S684" t="s">
        <v>3289</v>
      </c>
      <c r="T684" t="s">
        <v>3290</v>
      </c>
      <c r="U684" t="s">
        <v>1652</v>
      </c>
    </row>
    <row r="685" spans="1:21">
      <c r="A685" s="50" t="s">
        <v>1403</v>
      </c>
      <c r="B685" s="19" t="s">
        <v>1404</v>
      </c>
      <c r="C685" s="16">
        <v>10</v>
      </c>
      <c r="D685" s="84">
        <v>99</v>
      </c>
      <c r="E685" t="str">
        <f>VLOOKUP($D685,'ESTRUCTURA P&amp;B - LP'!$A$1:$F$31,5,0)</f>
        <v>E-COMMERCE</v>
      </c>
      <c r="F685" t="str">
        <f>VLOOKUP($D685,'ESTRUCTURA P&amp;B - LP'!$A$1:$F$31,6,0)</f>
        <v>E-COMMERCE</v>
      </c>
      <c r="G685" t="s">
        <v>47</v>
      </c>
      <c r="H685" t="str">
        <f>VLOOKUP(Tabla3[[#This Row],[NUEVA RUTA]],Tabla1[#All],2,0)</f>
        <v>E-COMMERCE</v>
      </c>
      <c r="I685" t="str">
        <f>VLOOKUP($A685,Clientes!$A$1:$C$1999,3,0)</f>
        <v>PROSALMED, C.A</v>
      </c>
      <c r="J685" s="16">
        <v>99</v>
      </c>
      <c r="K685" s="16" t="str">
        <f>VLOOKUP($J685,'ESTRUCTURA P&amp;B - LP'!$A$1:$F$40,5,0)</f>
        <v>E-COMMERCE</v>
      </c>
      <c r="L685" s="16">
        <f>IFERROR(VLOOKUP($J685,'[2]POTENCIAL X ZONA'!$B$4:$G$21,6,0),0)</f>
        <v>0</v>
      </c>
      <c r="M685" s="16" t="str">
        <f>IFERROR(VLOOKUP($A685,'Convenio Clientes'!$D:$F,3,0),"SN CNV")</f>
        <v>50</v>
      </c>
      <c r="N685" s="16" t="s">
        <v>2336</v>
      </c>
      <c r="O685" s="16">
        <v>0</v>
      </c>
      <c r="P685" t="s">
        <v>2235</v>
      </c>
      <c r="Q685" t="s">
        <v>2228</v>
      </c>
      <c r="R685" t="str">
        <f>VLOOKUP($N685,Tabla2[#All],3,0)</f>
        <v>FARMACIAS INDEPENDIENTES</v>
      </c>
      <c r="S685" t="s">
        <v>3291</v>
      </c>
      <c r="T685" t="s">
        <v>3292</v>
      </c>
      <c r="U685" t="s">
        <v>1587</v>
      </c>
    </row>
    <row r="686" spans="1:21">
      <c r="A686" s="50" t="s">
        <v>2069</v>
      </c>
      <c r="B686" s="19" t="s">
        <v>2070</v>
      </c>
      <c r="C686" s="16">
        <v>99</v>
      </c>
      <c r="D686" s="84">
        <v>99</v>
      </c>
      <c r="E686" t="str">
        <f>VLOOKUP($D686,'ESTRUCTURA P&amp;B - LP'!$A$1:$F$31,5,0)</f>
        <v>E-COMMERCE</v>
      </c>
      <c r="F686" t="str">
        <f>VLOOKUP($D686,'ESTRUCTURA P&amp;B - LP'!$A$1:$F$31,6,0)</f>
        <v>E-COMMERCE</v>
      </c>
      <c r="G686" t="s">
        <v>215</v>
      </c>
      <c r="H686" t="str">
        <f>VLOOKUP(Tabla3[[#This Row],[NUEVA RUTA]],Tabla1[#All],2,0)</f>
        <v>E-COMMERCE</v>
      </c>
      <c r="I686" t="str">
        <f>VLOOKUP($A686,Clientes!$A$1:$C$1999,3,0)</f>
        <v>PROVERMEDICAL</v>
      </c>
      <c r="J686" s="16">
        <v>99</v>
      </c>
      <c r="K686" s="16" t="str">
        <f>VLOOKUP($J686,'ESTRUCTURA P&amp;B - LP'!$A$1:$F$40,5,0)</f>
        <v>E-COMMERCE</v>
      </c>
      <c r="L686" s="16">
        <f>IFERROR(VLOOKUP($J686,'[2]POTENCIAL X ZONA'!$B$4:$G$21,6,0),0)</f>
        <v>0</v>
      </c>
      <c r="M686" s="16" t="str">
        <f>IFERROR(VLOOKUP($A686,'Convenio Clientes'!$D:$F,3,0),"SN CNV")</f>
        <v>50</v>
      </c>
      <c r="N686" s="60" t="s">
        <v>2469</v>
      </c>
      <c r="O686" s="16">
        <v>0</v>
      </c>
      <c r="P686" t="s">
        <v>2235</v>
      </c>
      <c r="Q686" t="s">
        <v>2236</v>
      </c>
      <c r="R686" t="str">
        <f>VLOOKUP($N686,Tabla2[#All],3,0)</f>
        <v>ATENCION AL CLIENTE</v>
      </c>
      <c r="U686" t="s">
        <v>210</v>
      </c>
    </row>
    <row r="687" spans="1:21">
      <c r="A687" s="50" t="s">
        <v>2095</v>
      </c>
      <c r="B687" s="19" t="s">
        <v>2096</v>
      </c>
      <c r="C687" s="16">
        <v>99</v>
      </c>
      <c r="D687" s="16">
        <v>99</v>
      </c>
      <c r="E687" t="str">
        <f>VLOOKUP($D687,'ESTRUCTURA P&amp;B - LP'!$A$1:$F$31,5,0)</f>
        <v>E-COMMERCE</v>
      </c>
      <c r="F687" t="str">
        <f>VLOOKUP($D687,'ESTRUCTURA P&amp;B - LP'!$A$1:$F$31,6,0)</f>
        <v>E-COMMERCE</v>
      </c>
      <c r="G687" t="s">
        <v>281</v>
      </c>
      <c r="H687" t="str">
        <f>VLOOKUP(Tabla3[[#This Row],[NUEVA RUTA]],Tabla1[#All],2,0)</f>
        <v>E-COMMERCE</v>
      </c>
      <c r="I687" t="str">
        <f>VLOOKUP($A687,Clientes!$A$1:$C$1999,3,0)</f>
        <v>PTO DEL JEAN´S</v>
      </c>
      <c r="J687" s="16">
        <v>99</v>
      </c>
      <c r="K687" s="16" t="str">
        <f>VLOOKUP($J687,'ESTRUCTURA P&amp;B - LP'!$A$1:$F$40,5,0)</f>
        <v>E-COMMERCE</v>
      </c>
      <c r="L687" s="16">
        <f>IFERROR(VLOOKUP($J687,'[2]POTENCIAL X ZONA'!$B$4:$G$21,6,0),0)</f>
        <v>0</v>
      </c>
      <c r="M687" s="16" t="str">
        <f>IFERROR(VLOOKUP($A687,'Convenio Clientes'!$D:$F,3,0),"SN CNV")</f>
        <v>50</v>
      </c>
      <c r="N687" s="60" t="s">
        <v>2469</v>
      </c>
      <c r="O687" s="16">
        <v>0</v>
      </c>
      <c r="P687" t="s">
        <v>2235</v>
      </c>
      <c r="Q687" t="s">
        <v>2236</v>
      </c>
      <c r="R687" t="str">
        <f>VLOOKUP($N687,Tabla2[#All],3,0)</f>
        <v>ATENCION AL CLIENTE</v>
      </c>
      <c r="U687" t="s">
        <v>6724</v>
      </c>
    </row>
    <row r="688" spans="1:21">
      <c r="A688" s="50" t="s">
        <v>1685</v>
      </c>
      <c r="B688" s="19" t="s">
        <v>1686</v>
      </c>
      <c r="C688" s="16">
        <v>54</v>
      </c>
      <c r="D688" s="84">
        <v>54</v>
      </c>
      <c r="E688" t="str">
        <f>VLOOKUP($D688,'ESTRUCTURA P&amp;B - LP'!$A$1:$F$31,5,0)</f>
        <v>EDUWARD MARTÍNEZ</v>
      </c>
      <c r="F688" t="str">
        <f>VLOOKUP($D688,'ESTRUCTURA P&amp;B - LP'!$A$1:$F$31,6,0)</f>
        <v>MILAGROS FERNANDEZ</v>
      </c>
      <c r="G688" t="s">
        <v>47</v>
      </c>
      <c r="H688" t="str">
        <f>VLOOKUP(Tabla3[[#This Row],[NUEVA RUTA]],Tabla1[#All],2,0)</f>
        <v>CAPITAL</v>
      </c>
      <c r="I688" t="str">
        <f>VLOOKUP($A688,Clientes!$A$1:$C$1999,3,0)</f>
        <v>QUE PAPAYA</v>
      </c>
      <c r="J688" s="16">
        <v>54</v>
      </c>
      <c r="K688" s="16" t="str">
        <f>VLOOKUP($J688,'ESTRUCTURA P&amp;B - LP'!$A$1:$F$40,5,0)</f>
        <v>EDUWARD MARTÍNEZ</v>
      </c>
      <c r="L688" s="16" t="str">
        <f>IFERROR(VLOOKUP($J688,'[2]POTENCIAL X ZONA'!$B$4:$G$21,6,0),0)</f>
        <v>B</v>
      </c>
      <c r="M688" s="16" t="str">
        <f>IFERROR(VLOOKUP($A688,'Convenio Clientes'!$D:$F,3,0),"SN CNV")</f>
        <v>21</v>
      </c>
      <c r="N688" s="60" t="s">
        <v>2231</v>
      </c>
      <c r="O688" s="16">
        <v>15</v>
      </c>
      <c r="P688" s="172" t="s">
        <v>163</v>
      </c>
      <c r="Q688" s="172" t="s">
        <v>2228</v>
      </c>
      <c r="R688" t="str">
        <f>VLOOKUP($N688,Tabla2[#All],3,0)</f>
        <v>CADENAS - SUPERMERCADOS</v>
      </c>
      <c r="S688" t="s">
        <v>3293</v>
      </c>
      <c r="T688" t="s">
        <v>2394</v>
      </c>
      <c r="U688" t="s">
        <v>1587</v>
      </c>
    </row>
    <row r="689" spans="1:21">
      <c r="A689" s="50" t="s">
        <v>1145</v>
      </c>
      <c r="B689" s="19" t="s">
        <v>1146</v>
      </c>
      <c r="C689" s="16">
        <v>23</v>
      </c>
      <c r="D689" s="84">
        <v>23</v>
      </c>
      <c r="E689" t="str">
        <f>VLOOKUP($D689,'ESTRUCTURA P&amp;B - LP'!$A$1:$F$31,5,0)</f>
        <v>MARTHA VILORIA</v>
      </c>
      <c r="F689" t="str">
        <f>VLOOKUP($D689,'ESTRUCTURA P&amp;B - LP'!$A$1:$F$31,6,0)</f>
        <v>DUBRASKA PÉREZ</v>
      </c>
      <c r="G689" t="s">
        <v>215</v>
      </c>
      <c r="H689" t="str">
        <f>VLOOKUP(Tabla3[[#This Row],[NUEVA RUTA]],Tabla1[#All],2,0)</f>
        <v>CENTRO-OCCIDENTE</v>
      </c>
      <c r="I689" t="str">
        <f>VLOOKUP($A689,Clientes!$A$1:$C$1999,3,0)</f>
        <v>QUIN LA REFORMA</v>
      </c>
      <c r="J689" s="16">
        <v>23</v>
      </c>
      <c r="K689" s="16" t="str">
        <f>VLOOKUP($J689,'ESTRUCTURA P&amp;B - LP'!$A$1:$F$40,5,0)</f>
        <v>MARTHA VILORIA</v>
      </c>
      <c r="L689" s="16" t="str">
        <f>IFERROR(VLOOKUP($J689,'[2]POTENCIAL X ZONA'!$B$4:$G$21,6,0),0)</f>
        <v>S</v>
      </c>
      <c r="M689" s="16" t="str">
        <f>IFERROR(VLOOKUP($A689,'Convenio Clientes'!$D:$F,3,0),"SN CNV")</f>
        <v>21</v>
      </c>
      <c r="N689" s="16" t="s">
        <v>2350</v>
      </c>
      <c r="O689" s="16">
        <v>15</v>
      </c>
      <c r="P689" s="259" t="s">
        <v>2235</v>
      </c>
      <c r="Q689" t="s">
        <v>2240</v>
      </c>
      <c r="R689" t="str">
        <f>VLOOKUP($N689,Tabla2[#All],3,0)</f>
        <v>PERFUMERIAS INDEPENDIENTES</v>
      </c>
      <c r="S689" t="s">
        <v>3294</v>
      </c>
      <c r="T689" t="s">
        <v>3295</v>
      </c>
      <c r="U689" t="s">
        <v>210</v>
      </c>
    </row>
    <row r="690" spans="1:21">
      <c r="A690" s="50" t="s">
        <v>1970</v>
      </c>
      <c r="B690" s="19" t="s">
        <v>1971</v>
      </c>
      <c r="C690" s="16">
        <v>99</v>
      </c>
      <c r="D690" s="84">
        <v>99</v>
      </c>
      <c r="E690" t="str">
        <f>VLOOKUP($D690,'ESTRUCTURA P&amp;B - LP'!$A$1:$F$31,5,0)</f>
        <v>E-COMMERCE</v>
      </c>
      <c r="F690" t="str">
        <f>VLOOKUP($D690,'ESTRUCTURA P&amp;B - LP'!$A$1:$F$31,6,0)</f>
        <v>E-COMMERCE</v>
      </c>
      <c r="G690" t="s">
        <v>47</v>
      </c>
      <c r="H690" t="str">
        <f>VLOOKUP(Tabla3[[#This Row],[NUEVA RUTA]],Tabla1[#All],2,0)</f>
        <v>E-COMMERCE</v>
      </c>
      <c r="I690" t="str">
        <f>VLOOKUP($A690,Clientes!$A$1:$C$1999,3,0)</f>
        <v>QUIROP BLANCO</v>
      </c>
      <c r="J690" s="16">
        <v>99</v>
      </c>
      <c r="K690" s="16" t="str">
        <f>VLOOKUP($J690,'ESTRUCTURA P&amp;B - LP'!$A$1:$F$40,5,0)</f>
        <v>E-COMMERCE</v>
      </c>
      <c r="L690" s="16">
        <f>IFERROR(VLOOKUP($J690,'[2]POTENCIAL X ZONA'!$B$4:$G$21,6,0),0)</f>
        <v>0</v>
      </c>
      <c r="M690" s="16" t="str">
        <f>IFERROR(VLOOKUP($A690,'Convenio Clientes'!$D:$F,3,0),"SN CNV")</f>
        <v>50</v>
      </c>
      <c r="N690" s="60" t="s">
        <v>2469</v>
      </c>
      <c r="O690" s="16">
        <v>0</v>
      </c>
      <c r="P690" t="s">
        <v>2235</v>
      </c>
      <c r="Q690" t="s">
        <v>2236</v>
      </c>
      <c r="R690" t="str">
        <f>VLOOKUP($N690,Tabla2[#All],3,0)</f>
        <v>ATENCION AL CLIENTE</v>
      </c>
      <c r="S690" t="s">
        <v>3593</v>
      </c>
      <c r="T690" t="s">
        <v>3594</v>
      </c>
      <c r="U690" t="s">
        <v>1587</v>
      </c>
    </row>
    <row r="691" spans="1:21">
      <c r="A691" s="50" t="s">
        <v>1151</v>
      </c>
      <c r="B691" s="19" t="s">
        <v>1152</v>
      </c>
      <c r="C691" s="16">
        <v>23</v>
      </c>
      <c r="D691" s="84">
        <v>23</v>
      </c>
      <c r="E691" t="str">
        <f>VLOOKUP($D691,'ESTRUCTURA P&amp;B - LP'!$A$1:$F$31,5,0)</f>
        <v>MARTHA VILORIA</v>
      </c>
      <c r="F691" t="str">
        <f>VLOOKUP($D691,'ESTRUCTURA P&amp;B - LP'!$A$1:$F$31,6,0)</f>
        <v>DUBRASKA PÉREZ</v>
      </c>
      <c r="G691" t="s">
        <v>215</v>
      </c>
      <c r="H691" t="str">
        <f>VLOOKUP(Tabla3[[#This Row],[NUEVA RUTA]],Tabla1[#All],2,0)</f>
        <v>CENTRO-OCCIDENTE</v>
      </c>
      <c r="I691" t="str">
        <f>VLOOKUP($A691,Clientes!$A$1:$C$1999,3,0)</f>
        <v>56 R&amp;B COSMET</v>
      </c>
      <c r="J691" s="16">
        <v>23</v>
      </c>
      <c r="K691" s="16" t="str">
        <f>VLOOKUP($J691,'ESTRUCTURA P&amp;B - LP'!$A$1:$F$40,5,0)</f>
        <v>MARTHA VILORIA</v>
      </c>
      <c r="L691" s="16" t="str">
        <f>IFERROR(VLOOKUP($J691,'[2]POTENCIAL X ZONA'!$B$4:$G$21,6,0),0)</f>
        <v>S</v>
      </c>
      <c r="M691" s="16" t="str">
        <f>IFERROR(VLOOKUP($A691,'Convenio Clientes'!$D:$F,3,0),"SN CNV")</f>
        <v>21</v>
      </c>
      <c r="N691" s="16" t="s">
        <v>2227</v>
      </c>
      <c r="O691" s="16">
        <v>30</v>
      </c>
      <c r="P691" t="s">
        <v>163</v>
      </c>
      <c r="Q691" t="s">
        <v>2228</v>
      </c>
      <c r="R691" t="str">
        <f>VLOOKUP($N691,Tabla2[#All],3,0)</f>
        <v>DISTRIBUIDOR</v>
      </c>
      <c r="S691" t="s">
        <v>3296</v>
      </c>
      <c r="T691" t="s">
        <v>3297</v>
      </c>
      <c r="U691" t="s">
        <v>210</v>
      </c>
    </row>
    <row r="692" spans="1:21">
      <c r="A692" s="50" t="s">
        <v>1158</v>
      </c>
      <c r="B692" s="19" t="s">
        <v>1159</v>
      </c>
      <c r="C692" s="16">
        <v>20</v>
      </c>
      <c r="D692" s="84">
        <v>20</v>
      </c>
      <c r="E692" t="str">
        <f>VLOOKUP($D692,'ESTRUCTURA P&amp;B - LP'!$A$1:$F$31,5,0)</f>
        <v>JUAN LEÓN 20</v>
      </c>
      <c r="F692" t="str">
        <f>VLOOKUP($D692,'ESTRUCTURA P&amp;B - LP'!$A$1:$F$31,6,0)</f>
        <v>DUBRASKA PÉREZ</v>
      </c>
      <c r="G692" t="s">
        <v>102</v>
      </c>
      <c r="H692" t="str">
        <f>VLOOKUP(Tabla3[[#This Row],[NUEVA RUTA]],Tabla1[#All],2,0)</f>
        <v>CENTRO-OCCIDENTE</v>
      </c>
      <c r="I692" t="str">
        <f>VLOOKUP($A692,Clientes!$A$1:$C$1999,3,0)</f>
        <v>RECARE VZLA</v>
      </c>
      <c r="J692" s="16">
        <v>20</v>
      </c>
      <c r="K692" s="16" t="str">
        <f>VLOOKUP($J692,'ESTRUCTURA P&amp;B - LP'!$A$1:$F$40,5,0)</f>
        <v>JUAN LEÓN 20</v>
      </c>
      <c r="L692" s="16" t="str">
        <f>IFERROR(VLOOKUP($J692,'[2]POTENCIAL X ZONA'!$B$4:$G$21,6,0),0)</f>
        <v>P</v>
      </c>
      <c r="M692" s="16" t="str">
        <f>IFERROR(VLOOKUP($A692,'Convenio Clientes'!$D:$F,3,0),"SN CNV")</f>
        <v>01</v>
      </c>
      <c r="N692" s="16" t="s">
        <v>2227</v>
      </c>
      <c r="O692" s="16">
        <v>7</v>
      </c>
      <c r="P692" t="s">
        <v>163</v>
      </c>
      <c r="Q692" t="s">
        <v>2228</v>
      </c>
      <c r="R692" t="str">
        <f>VLOOKUP($N692,Tabla2[#All],3,0)</f>
        <v>DISTRIBUIDOR</v>
      </c>
      <c r="S692" t="s">
        <v>3298</v>
      </c>
      <c r="T692" t="s">
        <v>3299</v>
      </c>
      <c r="U692" t="s">
        <v>51</v>
      </c>
    </row>
    <row r="693" spans="1:21">
      <c r="A693" s="50" t="s">
        <v>1164</v>
      </c>
      <c r="B693" s="19" t="s">
        <v>1165</v>
      </c>
      <c r="C693" s="16">
        <v>10</v>
      </c>
      <c r="D693" s="84">
        <v>11</v>
      </c>
      <c r="E693" t="str">
        <f>VLOOKUP($D693,'ESTRUCTURA P&amp;B - LP'!$A$1:$F$31,5,0)</f>
        <v>DUBRASKA PÉREZ 11</v>
      </c>
      <c r="F693" t="str">
        <f>VLOOKUP($D693,'ESTRUCTURA P&amp;B - LP'!$A$1:$F$31,6,0)</f>
        <v>DUBRASKA PÉREZ</v>
      </c>
      <c r="G693" t="s">
        <v>55</v>
      </c>
      <c r="H693" t="str">
        <f>VLOOKUP(Tabla3[[#This Row],[NUEVA RUTA]],Tabla1[#All],2,0)</f>
        <v>CAPITAL</v>
      </c>
      <c r="I693" t="str">
        <f>VLOOKUP($A693,Clientes!$A$1:$C$1999,3,0)</f>
        <v>RED DE ABASTOS</v>
      </c>
      <c r="J693" s="16">
        <v>11</v>
      </c>
      <c r="K693" s="16" t="str">
        <f>VLOOKUP($J693,'ESTRUCTURA P&amp;B - LP'!$A$1:$F$40,5,0)</f>
        <v>DUBRASKA PÉREZ 11</v>
      </c>
      <c r="L693" s="16" t="str">
        <f>IFERROR(VLOOKUP($J693,'[2]POTENCIAL X ZONA'!$B$4:$G$21,6,0),0)</f>
        <v>B</v>
      </c>
      <c r="M693" s="16" t="str">
        <f>IFERROR(VLOOKUP($A693,'Convenio Clientes'!$D:$F,3,0),"SN CNV")</f>
        <v>01</v>
      </c>
      <c r="N693" s="16" t="s">
        <v>2231</v>
      </c>
      <c r="O693" s="16">
        <v>0</v>
      </c>
      <c r="P693" t="s">
        <v>163</v>
      </c>
      <c r="Q693" t="s">
        <v>2228</v>
      </c>
      <c r="R693" t="str">
        <f>VLOOKUP($N693,Tabla2[#All],3,0)</f>
        <v>CADENAS - SUPERMERCADOS</v>
      </c>
      <c r="S693" t="s">
        <v>3300</v>
      </c>
      <c r="T693" t="s">
        <v>3301</v>
      </c>
      <c r="U693" t="s">
        <v>1587</v>
      </c>
    </row>
    <row r="694" spans="1:21">
      <c r="A694" s="75" t="s">
        <v>6021</v>
      </c>
      <c r="B694" s="76" t="s">
        <v>6022</v>
      </c>
      <c r="C694" s="77">
        <v>20</v>
      </c>
      <c r="D694" s="88">
        <v>20</v>
      </c>
      <c r="E694" s="78" t="str">
        <f>VLOOKUP($D694,'ESTRUCTURA P&amp;B - LP'!$A$1:$F$31,5,0)</f>
        <v>JUAN LEÓN 20</v>
      </c>
      <c r="F694" s="78" t="str">
        <f>VLOOKUP($D694,'ESTRUCTURA P&amp;B - LP'!$A$1:$F$31,6,0)</f>
        <v>DUBRASKA PÉREZ</v>
      </c>
      <c r="G694" t="s">
        <v>102</v>
      </c>
      <c r="H694" t="str">
        <f>VLOOKUP(Tabla3[[#This Row],[NUEVA RUTA]],Tabla1[#All],2,0)</f>
        <v>CENTRO-OCCIDENTE</v>
      </c>
      <c r="I694" t="str">
        <f>VLOOKUP($A694,Clientes!$A$1:$C$1999,3,0)</f>
        <v>DROG PHARMAX</v>
      </c>
      <c r="J694" s="16">
        <v>20</v>
      </c>
      <c r="K694" s="77" t="str">
        <f>VLOOKUP($J694,'ESTRUCTURA P&amp;B - LP'!$A$1:$F$40,5,0)</f>
        <v>JUAN LEÓN 20</v>
      </c>
      <c r="L694" s="16" t="str">
        <f>IFERROR(VLOOKUP($J694,'[2]POTENCIAL X ZONA'!$B$4:$G$21,6,0),0)</f>
        <v>P</v>
      </c>
      <c r="M694" s="16" t="str">
        <f>IFERROR(VLOOKUP($A694,'Convenio Clientes'!$D:$F,3,0),"SN CNV")</f>
        <v>21</v>
      </c>
      <c r="N694" s="60" t="s">
        <v>2327</v>
      </c>
      <c r="O694" s="16">
        <v>45</v>
      </c>
      <c r="P694" s="259" t="s">
        <v>2239</v>
      </c>
      <c r="Q694" t="s">
        <v>2240</v>
      </c>
      <c r="R694" t="str">
        <f>VLOOKUP($N694,Tabla2[#All],3,0)</f>
        <v>DROGUERIAS</v>
      </c>
      <c r="U694" t="s">
        <v>51</v>
      </c>
    </row>
    <row r="695" spans="1:21">
      <c r="A695" s="50" t="s">
        <v>1166</v>
      </c>
      <c r="B695" s="19" t="s">
        <v>1167</v>
      </c>
      <c r="C695" s="16">
        <v>98</v>
      </c>
      <c r="D695" s="84">
        <v>98</v>
      </c>
      <c r="E695" t="str">
        <f>VLOOKUP($D695,'ESTRUCTURA P&amp;B - LP'!$A$1:$F$31,5,0)</f>
        <v>INACTIVO</v>
      </c>
      <c r="F695" t="str">
        <f>VLOOKUP($D695,'ESTRUCTURA P&amp;B - LP'!$A$1:$F$31,6,0)</f>
        <v>INACTIVO</v>
      </c>
      <c r="G695" t="s">
        <v>55</v>
      </c>
      <c r="H695" t="str">
        <f>VLOOKUP(Tabla3[[#This Row],[NUEVA RUTA]],Tabla1[#All],2,0)</f>
        <v>INACTIVO</v>
      </c>
      <c r="I695" t="str">
        <f>VLOOKUP($A695,Clientes!$A$1:$C$1999,3,0)</f>
        <v>REPRES GREMA</v>
      </c>
      <c r="J695" s="16">
        <v>57</v>
      </c>
      <c r="K695" s="16" t="str">
        <f>VLOOKUP($J695,'ESTRUCTURA P&amp;B - LP'!$A$1:$F$40,5,0)</f>
        <v>CARLOS ZURITA</v>
      </c>
      <c r="L695" s="16">
        <f>IFERROR(VLOOKUP($J695,'[2]POTENCIAL X ZONA'!$B$4:$G$21,6,0),0)</f>
        <v>0</v>
      </c>
      <c r="M695" s="16" t="str">
        <f>IFERROR(VLOOKUP($A695,'Convenio Clientes'!$D:$F,3,0),"SN CNV")</f>
        <v>21</v>
      </c>
      <c r="N695" s="16" t="s">
        <v>2275</v>
      </c>
      <c r="O695" s="16">
        <v>15</v>
      </c>
      <c r="P695" t="s">
        <v>163</v>
      </c>
      <c r="Q695" t="s">
        <v>2228</v>
      </c>
      <c r="R695" t="str">
        <f>VLOOKUP($N695,Tabla2[#All],3,0)</f>
        <v>MAYORISTAS</v>
      </c>
      <c r="S695" t="s">
        <v>3302</v>
      </c>
      <c r="T695" t="s">
        <v>3303</v>
      </c>
      <c r="U695" t="s">
        <v>1587</v>
      </c>
    </row>
    <row r="696" spans="1:21">
      <c r="A696" s="50" t="s">
        <v>1168</v>
      </c>
      <c r="B696" s="19" t="s">
        <v>1169</v>
      </c>
      <c r="C696" s="16">
        <v>98</v>
      </c>
      <c r="D696" s="84">
        <v>98</v>
      </c>
      <c r="E696" t="str">
        <f>VLOOKUP($D696,'ESTRUCTURA P&amp;B - LP'!$A$1:$F$31,5,0)</f>
        <v>INACTIVO</v>
      </c>
      <c r="F696" t="str">
        <f>VLOOKUP($D696,'ESTRUCTURA P&amp;B - LP'!$A$1:$F$31,6,0)</f>
        <v>INACTIVO</v>
      </c>
      <c r="G696" t="s">
        <v>47</v>
      </c>
      <c r="H696" t="str">
        <f>VLOOKUP(Tabla3[[#This Row],[NUEVA RUTA]],Tabla1[#All],2,0)</f>
        <v>INACTIVO</v>
      </c>
      <c r="I696" t="str">
        <f>VLOOKUP($A696,Clientes!$A$1:$C$1999,3,0)</f>
        <v>REPRE LATIFARMA</v>
      </c>
      <c r="J696" s="16">
        <v>0</v>
      </c>
      <c r="K696" s="16" t="str">
        <f>VLOOKUP($J696,'ESTRUCTURA P&amp;B - LP'!$A$1:$F$40,5,0)</f>
        <v>INACTIVO</v>
      </c>
      <c r="L696" s="16">
        <f>IFERROR(VLOOKUP($J696,'[2]POTENCIAL X ZONA'!$B$4:$G$21,6,0),0)</f>
        <v>0</v>
      </c>
      <c r="M696" s="16" t="str">
        <f>IFERROR(VLOOKUP($A696,'Convenio Clientes'!$D:$F,3,0),"SN CNV")</f>
        <v>01</v>
      </c>
      <c r="N696" s="16" t="s">
        <v>2227</v>
      </c>
      <c r="O696" s="16">
        <v>0</v>
      </c>
      <c r="P696" t="s">
        <v>163</v>
      </c>
      <c r="Q696" t="s">
        <v>2228</v>
      </c>
      <c r="R696" t="str">
        <f>VLOOKUP($N696,Tabla2[#All],3,0)</f>
        <v>DISTRIBUIDOR</v>
      </c>
      <c r="S696" t="s">
        <v>3304</v>
      </c>
      <c r="T696" t="s">
        <v>3305</v>
      </c>
      <c r="U696" t="s">
        <v>1587</v>
      </c>
    </row>
    <row r="697" spans="1:21" ht="15.75" customHeight="1">
      <c r="A697" s="50" t="s">
        <v>1923</v>
      </c>
      <c r="B697" s="19" t="s">
        <v>1924</v>
      </c>
      <c r="C697" s="16">
        <v>20</v>
      </c>
      <c r="D697" s="84">
        <v>20</v>
      </c>
      <c r="E697" t="str">
        <f>VLOOKUP($D697,'ESTRUCTURA P&amp;B - LP'!$A$1:$F$31,5,0)</f>
        <v>JUAN LEÓN 20</v>
      </c>
      <c r="F697" t="str">
        <f>VLOOKUP($D697,'ESTRUCTURA P&amp;B - LP'!$A$1:$F$31,6,0)</f>
        <v>DUBRASKA PÉREZ</v>
      </c>
      <c r="G697" t="s">
        <v>102</v>
      </c>
      <c r="H697" t="str">
        <f>VLOOKUP(Tabla3[[#This Row],[NUEVA RUTA]],Tabla1[#All],2,0)</f>
        <v>CENTRO-OCCIDENTE</v>
      </c>
      <c r="I697" t="str">
        <f>VLOOKUP($A697,Clientes!$A$1:$C$1999,3,0)</f>
        <v>REP MEDICA RY</v>
      </c>
      <c r="J697" s="16">
        <v>20</v>
      </c>
      <c r="K697" s="16" t="str">
        <f>VLOOKUP($J697,'ESTRUCTURA P&amp;B - LP'!$A$1:$F$40,5,0)</f>
        <v>JUAN LEÓN 20</v>
      </c>
      <c r="L697" s="16" t="str">
        <f>IFERROR(VLOOKUP($J697,'[2]POTENCIAL X ZONA'!$B$4:$G$21,6,0),0)</f>
        <v>P</v>
      </c>
      <c r="M697" s="16" t="str">
        <f>IFERROR(VLOOKUP($A697,'Convenio Clientes'!$D:$F,3,0),"SN CNV")</f>
        <v>26</v>
      </c>
      <c r="N697" s="60" t="s">
        <v>2327</v>
      </c>
      <c r="O697" s="16">
        <v>0</v>
      </c>
      <c r="P697" t="s">
        <v>163</v>
      </c>
      <c r="Q697" t="s">
        <v>2228</v>
      </c>
      <c r="R697" t="str">
        <f>VLOOKUP($N697,Tabla2[#All],3,0)</f>
        <v>DROGUERIAS</v>
      </c>
      <c r="S697" t="s">
        <v>3559</v>
      </c>
      <c r="T697" t="s">
        <v>3560</v>
      </c>
      <c r="U697" t="s">
        <v>51</v>
      </c>
    </row>
    <row r="698" spans="1:21">
      <c r="A698" s="50" t="s">
        <v>1895</v>
      </c>
      <c r="B698" s="19" t="s">
        <v>1896</v>
      </c>
      <c r="C698" s="16">
        <v>98</v>
      </c>
      <c r="D698" s="84">
        <v>98</v>
      </c>
      <c r="E698" t="str">
        <f>VLOOKUP($D698,'ESTRUCTURA P&amp;B - LP'!$A$1:$F$31,5,0)</f>
        <v>INACTIVO</v>
      </c>
      <c r="F698" t="str">
        <f>VLOOKUP($D698,'ESTRUCTURA P&amp;B - LP'!$A$1:$F$31,6,0)</f>
        <v>INACTIVO</v>
      </c>
      <c r="G698" t="s">
        <v>47</v>
      </c>
      <c r="H698" t="str">
        <f>VLOOKUP(Tabla3[[#This Row],[NUEVA RUTA]],Tabla1[#All],2,0)</f>
        <v>INACTIVO</v>
      </c>
      <c r="I698" t="str">
        <f>VLOOKUP($A698,Clientes!$A$1:$C$1999,3,0)</f>
        <v>REPR OFICTOTAL</v>
      </c>
      <c r="J698" s="16">
        <v>10</v>
      </c>
      <c r="K698" s="16" t="str">
        <f>VLOOKUP($J698,'ESTRUCTURA P&amp;B - LP'!$A$1:$F$40,5,0)</f>
        <v>MILAGROS FERNANDEZ 10</v>
      </c>
      <c r="L698" s="16" t="str">
        <f>IFERROR(VLOOKUP($J698,'[2]POTENCIAL X ZONA'!$B$4:$G$21,6,0),0)</f>
        <v>B</v>
      </c>
      <c r="M698" s="16" t="str">
        <f>IFERROR(VLOOKUP($A698,'Convenio Clientes'!$D:$F,3,0),"SN CNV")</f>
        <v>20</v>
      </c>
      <c r="N698" s="60" t="s">
        <v>2327</v>
      </c>
      <c r="O698" s="16">
        <v>0</v>
      </c>
      <c r="P698" t="s">
        <v>163</v>
      </c>
      <c r="Q698" t="s">
        <v>2228</v>
      </c>
      <c r="R698" t="str">
        <f>VLOOKUP($N698,Tabla2[#All],3,0)</f>
        <v>DROGUERIAS</v>
      </c>
      <c r="S698" t="s">
        <v>3537</v>
      </c>
      <c r="T698" t="s">
        <v>3538</v>
      </c>
      <c r="U698" t="s">
        <v>1587</v>
      </c>
    </row>
    <row r="699" spans="1:21">
      <c r="A699" s="50" t="s">
        <v>1170</v>
      </c>
      <c r="B699" s="19" t="s">
        <v>1171</v>
      </c>
      <c r="C699" s="16">
        <v>50</v>
      </c>
      <c r="D699" s="84">
        <v>99</v>
      </c>
      <c r="E699" t="str">
        <f>VLOOKUP($D699,'ESTRUCTURA P&amp;B - LP'!$A$1:$F$31,5,0)</f>
        <v>E-COMMERCE</v>
      </c>
      <c r="F699" t="str">
        <f>VLOOKUP($D699,'ESTRUCTURA P&amp;B - LP'!$A$1:$F$31,6,0)</f>
        <v>E-COMMERCE</v>
      </c>
      <c r="G699" t="s">
        <v>47</v>
      </c>
      <c r="H699" t="str">
        <f>VLOOKUP(Tabla3[[#This Row],[NUEVA RUTA]],Tabla1[#All],2,0)</f>
        <v>E-COMMERCE</v>
      </c>
      <c r="I699" t="str">
        <f>VLOOKUP($A699,Clientes!$A$1:$C$1999,3,0)</f>
        <v>REPRES SURTIGAM</v>
      </c>
      <c r="J699" s="16">
        <v>99</v>
      </c>
      <c r="K699" s="16" t="str">
        <f>VLOOKUP($J699,'ESTRUCTURA P&amp;B - LP'!$A$1:$F$40,5,0)</f>
        <v>E-COMMERCE</v>
      </c>
      <c r="L699" s="16">
        <f>IFERROR(VLOOKUP($J699,'[2]POTENCIAL X ZONA'!$B$4:$G$21,6,0),0)</f>
        <v>0</v>
      </c>
      <c r="M699" s="16" t="str">
        <f>IFERROR(VLOOKUP($A699,'Convenio Clientes'!$D:$F,3,0),"SN CNV")</f>
        <v>50</v>
      </c>
      <c r="N699" s="16" t="s">
        <v>2227</v>
      </c>
      <c r="O699" s="16">
        <v>0</v>
      </c>
      <c r="P699" t="s">
        <v>2235</v>
      </c>
      <c r="Q699" t="s">
        <v>2240</v>
      </c>
      <c r="R699" t="str">
        <f>VLOOKUP($N699,Tabla2[#All],3,0)</f>
        <v>DISTRIBUIDOR</v>
      </c>
      <c r="S699" t="s">
        <v>3306</v>
      </c>
      <c r="T699" t="s">
        <v>3307</v>
      </c>
      <c r="U699" t="s">
        <v>6703</v>
      </c>
    </row>
    <row r="700" spans="1:21">
      <c r="A700" s="50" t="s">
        <v>1852</v>
      </c>
      <c r="B700" s="19" t="s">
        <v>1853</v>
      </c>
      <c r="C700" s="16">
        <v>98</v>
      </c>
      <c r="D700" s="84">
        <v>98</v>
      </c>
      <c r="E700" t="str">
        <f>VLOOKUP($D700,'ESTRUCTURA P&amp;B - LP'!$A$1:$F$31,5,0)</f>
        <v>INACTIVO</v>
      </c>
      <c r="F700" t="str">
        <f>VLOOKUP($D700,'ESTRUCTURA P&amp;B - LP'!$A$1:$F$31,6,0)</f>
        <v>INACTIVO</v>
      </c>
      <c r="G700" t="s">
        <v>1758</v>
      </c>
      <c r="H700" t="str">
        <f>VLOOKUP(Tabla3[[#This Row],[NUEVA RUTA]],Tabla1[#All],2,0)</f>
        <v>INACTIVO</v>
      </c>
      <c r="I700" t="str">
        <f>VLOOKUP($A700,Clientes!$A$1:$C$1999,3,0)</f>
        <v>REP TATI-MAR</v>
      </c>
      <c r="J700" s="16">
        <v>10</v>
      </c>
      <c r="K700" s="16" t="str">
        <f>VLOOKUP($J700,'ESTRUCTURA P&amp;B - LP'!$A$1:$F$40,5,0)</f>
        <v>MILAGROS FERNANDEZ 10</v>
      </c>
      <c r="L700" s="16" t="str">
        <f>IFERROR(VLOOKUP($J700,'[2]POTENCIAL X ZONA'!$B$4:$G$21,6,0),0)</f>
        <v>B</v>
      </c>
      <c r="M700" s="60" t="str">
        <f>IFERROR(VLOOKUP($A700,'Convenio Clientes'!$D:$F,3,0),"SN CNV")</f>
        <v>20</v>
      </c>
      <c r="N700" s="60" t="s">
        <v>2227</v>
      </c>
      <c r="O700" s="16">
        <v>15</v>
      </c>
      <c r="P700" t="s">
        <v>163</v>
      </c>
      <c r="Q700" t="s">
        <v>2228</v>
      </c>
      <c r="R700" t="str">
        <f>VLOOKUP($N700,Tabla2[#All],3,0)</f>
        <v>DISTRIBUIDOR</v>
      </c>
      <c r="S700" t="s">
        <v>3511</v>
      </c>
      <c r="T700" t="s">
        <v>3512</v>
      </c>
      <c r="U700" t="s">
        <v>6725</v>
      </c>
    </row>
    <row r="701" spans="1:21">
      <c r="A701" s="50" t="s">
        <v>1172</v>
      </c>
      <c r="B701" s="19" t="s">
        <v>1173</v>
      </c>
      <c r="C701" s="16">
        <v>60</v>
      </c>
      <c r="D701" s="84">
        <v>60</v>
      </c>
      <c r="E701" t="str">
        <f>VLOOKUP($D701,'ESTRUCTURA P&amp;B - LP'!$A$1:$F$31,5,0)</f>
        <v>JOSEPH PADILLA</v>
      </c>
      <c r="F701" t="str">
        <f>VLOOKUP($D701,'ESTRUCTURA P&amp;B - LP'!$A$1:$F$31,6,0)</f>
        <v>ANDREINA RANGEL</v>
      </c>
      <c r="G701" t="s">
        <v>70</v>
      </c>
      <c r="H701" t="str">
        <f>VLOOKUP(Tabla3[[#This Row],[NUEVA RUTA]],Tabla1[#All],2,0)</f>
        <v>OCCIDENTE</v>
      </c>
      <c r="I701" t="str">
        <f>VLOOKUP($A701,Clientes!$A$1:$C$1999,3,0)</f>
        <v>REPRES TRIPLE A</v>
      </c>
      <c r="J701" s="16">
        <v>0</v>
      </c>
      <c r="K701" s="16" t="str">
        <f>VLOOKUP($J701,'ESTRUCTURA P&amp;B - LP'!$A$1:$F$40,5,0)</f>
        <v>INACTIVO</v>
      </c>
      <c r="L701" s="16">
        <f>IFERROR(VLOOKUP($J701,'[2]POTENCIAL X ZONA'!$B$4:$G$21,6,0),0)</f>
        <v>0</v>
      </c>
      <c r="M701" s="16" t="str">
        <f>IFERROR(VLOOKUP($A701,'Convenio Clientes'!$D:$F,3,0),"SN CNV")</f>
        <v>01</v>
      </c>
      <c r="N701" s="16" t="s">
        <v>2227</v>
      </c>
      <c r="O701" s="16">
        <v>0</v>
      </c>
      <c r="P701" t="s">
        <v>163</v>
      </c>
      <c r="Q701" t="s">
        <v>2228</v>
      </c>
      <c r="R701" t="str">
        <f>VLOOKUP($N701,Tabla2[#All],3,0)</f>
        <v>DISTRIBUIDOR</v>
      </c>
      <c r="S701" t="s">
        <v>3308</v>
      </c>
      <c r="T701" t="s">
        <v>3309</v>
      </c>
      <c r="U701" t="s">
        <v>137</v>
      </c>
    </row>
    <row r="702" spans="1:21">
      <c r="A702" s="50" t="s">
        <v>1174</v>
      </c>
      <c r="B702" s="19" t="s">
        <v>1175</v>
      </c>
      <c r="C702" s="16">
        <v>98</v>
      </c>
      <c r="D702" s="84">
        <v>98</v>
      </c>
      <c r="E702" t="str">
        <f>VLOOKUP($D702,'ESTRUCTURA P&amp;B - LP'!$A$1:$F$31,5,0)</f>
        <v>INACTIVO</v>
      </c>
      <c r="F702" t="str">
        <f>VLOOKUP($D702,'ESTRUCTURA P&amp;B - LP'!$A$1:$F$31,6,0)</f>
        <v>INACTIVO</v>
      </c>
      <c r="G702" t="s">
        <v>47</v>
      </c>
      <c r="H702" t="str">
        <f>VLOOKUP(Tabla3[[#This Row],[NUEVA RUTA]],Tabla1[#All],2,0)</f>
        <v>INACTIVO</v>
      </c>
      <c r="I702" t="str">
        <f>VLOOKUP($A702,Clientes!$A$1:$C$1999,3,0)</f>
        <v>RESID JARDIN</v>
      </c>
      <c r="J702" s="16">
        <v>95</v>
      </c>
      <c r="K702" s="16" t="str">
        <f>VLOOKUP($J702,'ESTRUCTURA P&amp;B - LP'!$A$1:$F$40,5,0)</f>
        <v>EVENTUALES</v>
      </c>
      <c r="L702" s="16">
        <f>IFERROR(VLOOKUP($J702,'[2]POTENCIAL X ZONA'!$B$4:$G$21,6,0),0)</f>
        <v>0</v>
      </c>
      <c r="M702" s="16" t="str">
        <f>IFERROR(VLOOKUP($A702,'Convenio Clientes'!$D:$F,3,0),"SN CNV")</f>
        <v>01</v>
      </c>
      <c r="N702" s="16" t="s">
        <v>2234</v>
      </c>
      <c r="O702" s="16">
        <v>0</v>
      </c>
      <c r="P702" t="s">
        <v>163</v>
      </c>
      <c r="Q702" t="s">
        <v>2228</v>
      </c>
      <c r="R702" t="str">
        <f>VLOOKUP($N702,Tabla2[#All],3,0)</f>
        <v>INSTITUCIONAL</v>
      </c>
      <c r="S702" t="s">
        <v>3310</v>
      </c>
      <c r="T702" t="s">
        <v>3311</v>
      </c>
      <c r="U702" t="s">
        <v>1587</v>
      </c>
    </row>
    <row r="703" spans="1:21">
      <c r="A703" s="50" t="s">
        <v>1178</v>
      </c>
      <c r="B703" s="19" t="s">
        <v>1179</v>
      </c>
      <c r="C703" s="16">
        <v>98</v>
      </c>
      <c r="D703" s="84">
        <v>98</v>
      </c>
      <c r="E703" t="str">
        <f>VLOOKUP($D703,'ESTRUCTURA P&amp;B - LP'!$A$1:$F$31,5,0)</f>
        <v>INACTIVO</v>
      </c>
      <c r="F703" t="str">
        <f>VLOOKUP($D703,'ESTRUCTURA P&amp;B - LP'!$A$1:$F$31,6,0)</f>
        <v>INACTIVO</v>
      </c>
      <c r="G703" t="s">
        <v>44</v>
      </c>
      <c r="H703" t="str">
        <f>VLOOKUP(Tabla3[[#This Row],[NUEVA RUTA]],Tabla1[#All],2,0)</f>
        <v>INACTIVO</v>
      </c>
      <c r="I703" t="str">
        <f>VLOOKUP($A703,Clientes!$A$1:$C$1999,3,0)</f>
        <v>RINALDICA C.A.</v>
      </c>
      <c r="J703" s="16">
        <v>0</v>
      </c>
      <c r="K703" s="16" t="str">
        <f>VLOOKUP($J703,'ESTRUCTURA P&amp;B - LP'!$A$1:$F$40,5,0)</f>
        <v>INACTIVO</v>
      </c>
      <c r="L703" s="16">
        <f>IFERROR(VLOOKUP($J703,'[2]POTENCIAL X ZONA'!$B$4:$G$21,6,0),0)</f>
        <v>0</v>
      </c>
      <c r="M703" s="16" t="str">
        <f>IFERROR(VLOOKUP($A703,'Convenio Clientes'!$D:$F,3,0),"SN CNV")</f>
        <v>01</v>
      </c>
      <c r="N703" s="16" t="s">
        <v>2227</v>
      </c>
      <c r="O703" s="16">
        <v>0</v>
      </c>
      <c r="P703" t="s">
        <v>163</v>
      </c>
      <c r="Q703" t="s">
        <v>2228</v>
      </c>
      <c r="R703" t="str">
        <f>VLOOKUP($N703,Tabla2[#All],3,0)</f>
        <v>DISTRIBUIDOR</v>
      </c>
      <c r="S703" t="s">
        <v>3312</v>
      </c>
      <c r="T703" t="s">
        <v>3313</v>
      </c>
      <c r="U703" t="s">
        <v>6713</v>
      </c>
    </row>
    <row r="704" spans="1:21">
      <c r="A704" s="50" t="s">
        <v>1644</v>
      </c>
      <c r="B704" s="19" t="s">
        <v>1645</v>
      </c>
      <c r="C704" s="16">
        <v>52</v>
      </c>
      <c r="D704" s="84">
        <v>52</v>
      </c>
      <c r="E704" t="str">
        <f>VLOOKUP($D704,'ESTRUCTURA P&amp;B - LP'!$A$1:$F$31,5,0)</f>
        <v>DIANA DELGADO 52</v>
      </c>
      <c r="F704" t="str">
        <f>VLOOKUP($D704,'ESTRUCTURA P&amp;B - LP'!$A$1:$F$31,6,0)</f>
        <v>DIANA DELGADO</v>
      </c>
      <c r="G704" t="s">
        <v>1479</v>
      </c>
      <c r="H704" t="str">
        <f>VLOOKUP(Tabla3[[#This Row],[NUEVA RUTA]],Tabla1[#All],2,0)</f>
        <v>ORIENTE SUR</v>
      </c>
      <c r="I704" t="str">
        <f>VLOOKUP($A704,Clientes!$A$1:$C$1999,3,0)</f>
        <v>ROJOLUJE, C.A</v>
      </c>
      <c r="J704" s="16">
        <v>52</v>
      </c>
      <c r="K704" s="16" t="str">
        <f>VLOOKUP($J704,'ESTRUCTURA P&amp;B - LP'!$A$1:$F$40,5,0)</f>
        <v>DIANA DELGADO 52</v>
      </c>
      <c r="L704" s="16" t="str">
        <f>IFERROR(VLOOKUP($J704,'[2]POTENCIAL X ZONA'!$B$4:$G$21,6,0),0)</f>
        <v>S</v>
      </c>
      <c r="M704" s="16" t="str">
        <f>IFERROR(VLOOKUP($A704,'Convenio Clientes'!$D:$F,3,0),"SN CNV")</f>
        <v>20</v>
      </c>
      <c r="N704" s="16" t="s">
        <v>2227</v>
      </c>
      <c r="O704" s="16">
        <v>15</v>
      </c>
      <c r="P704" s="259" t="s">
        <v>2239</v>
      </c>
      <c r="Q704" t="s">
        <v>2240</v>
      </c>
      <c r="R704" t="str">
        <f>VLOOKUP($N704,Tabla2[#All],3,0)</f>
        <v>DISTRIBUIDOR</v>
      </c>
      <c r="S704" t="s">
        <v>3314</v>
      </c>
      <c r="T704" t="s">
        <v>3315</v>
      </c>
      <c r="U704" t="s">
        <v>537</v>
      </c>
    </row>
    <row r="705" spans="1:21">
      <c r="A705" s="52" t="s">
        <v>2177</v>
      </c>
      <c r="B705" s="53" t="s">
        <v>2178</v>
      </c>
      <c r="C705" s="54">
        <v>99</v>
      </c>
      <c r="D705" s="85">
        <v>99</v>
      </c>
      <c r="E705" s="55" t="str">
        <f>VLOOKUP($D705,'ESTRUCTURA P&amp;B - LP'!$A$1:$F$31,5,0)</f>
        <v>E-COMMERCE</v>
      </c>
      <c r="F705" s="55" t="str">
        <f>VLOOKUP($D705,'ESTRUCTURA P&amp;B - LP'!$A$1:$F$31,6,0)</f>
        <v>E-COMMERCE</v>
      </c>
      <c r="G705" s="34" t="s">
        <v>55</v>
      </c>
      <c r="H705" t="str">
        <f>VLOOKUP(Tabla3[[#This Row],[NUEVA RUTA]],Tabla1[#All],2,0)</f>
        <v>E-COMMERCE</v>
      </c>
      <c r="I705" t="str">
        <f>VLOOKUP($A705,Clientes!$A$1:$C$1999,3,0)</f>
        <v>RONALD LEON</v>
      </c>
      <c r="J705" s="16">
        <v>99</v>
      </c>
      <c r="K705" s="16" t="str">
        <f>VLOOKUP($J705,'ESTRUCTURA P&amp;B - LP'!$A$1:$F$40,5,0)</f>
        <v>E-COMMERCE</v>
      </c>
      <c r="L705" s="16">
        <f>IFERROR(VLOOKUP($J705,'[2]POTENCIAL X ZONA'!$B$4:$G$21,6,0),0)</f>
        <v>0</v>
      </c>
      <c r="M705" s="16" t="str">
        <f>IFERROR(VLOOKUP($A705,'Convenio Clientes'!$D:$F,3,0),"SN CNV")</f>
        <v>50</v>
      </c>
      <c r="N705" s="60" t="s">
        <v>2469</v>
      </c>
      <c r="O705" s="16">
        <v>0</v>
      </c>
      <c r="P705" t="s">
        <v>2235</v>
      </c>
      <c r="Q705" t="s">
        <v>2236</v>
      </c>
      <c r="R705" t="str">
        <f>VLOOKUP($N705,Tabla2[#All],3,0)</f>
        <v>ATENCION AL CLIENTE</v>
      </c>
      <c r="U705" t="s">
        <v>1587</v>
      </c>
    </row>
    <row r="706" spans="1:21">
      <c r="A706" s="50" t="s">
        <v>1750</v>
      </c>
      <c r="B706" s="19" t="s">
        <v>1751</v>
      </c>
      <c r="C706" s="16">
        <v>52</v>
      </c>
      <c r="D706" s="16">
        <v>52</v>
      </c>
      <c r="E706" t="str">
        <f>VLOOKUP($D706,'ESTRUCTURA P&amp;B - LP'!$A$1:$F$31,5,0)</f>
        <v>DIANA DELGADO 52</v>
      </c>
      <c r="F706" t="str">
        <f>VLOOKUP($D706,'ESTRUCTURA P&amp;B - LP'!$A$1:$F$31,6,0)</f>
        <v>DIANA DELGADO</v>
      </c>
      <c r="G706" t="s">
        <v>188</v>
      </c>
      <c r="H706" t="str">
        <f>VLOOKUP(Tabla3[[#This Row],[NUEVA RUTA]],Tabla1[#All],2,0)</f>
        <v>ORIENTE SUR</v>
      </c>
      <c r="I706" t="str">
        <f>VLOOKUP($A706,Clientes!$A$1:$C$1999,3,0)</f>
        <v>RORAIMA DISTRIB</v>
      </c>
      <c r="J706" s="16">
        <f>+D706</f>
        <v>52</v>
      </c>
      <c r="K706" s="16" t="str">
        <f>VLOOKUP($J706,'ESTRUCTURA P&amp;B - LP'!$A$1:$F$40,5,0)</f>
        <v>DIANA DELGADO 52</v>
      </c>
      <c r="L706" s="16" t="str">
        <f>IFERROR(VLOOKUP($J706,'[2]POTENCIAL X ZONA'!$B$4:$G$21,6,0),0)</f>
        <v>S</v>
      </c>
      <c r="M706" s="16" t="str">
        <f>IFERROR(VLOOKUP($A706,'Convenio Clientes'!$D:$F,3,0),"SN CNV")</f>
        <v>20</v>
      </c>
      <c r="N706" s="60" t="s">
        <v>2227</v>
      </c>
      <c r="O706" s="16">
        <v>15</v>
      </c>
      <c r="P706" t="s">
        <v>163</v>
      </c>
      <c r="Q706" t="s">
        <v>2228</v>
      </c>
      <c r="R706" t="str">
        <f>VLOOKUP($N706,Tabla2[#All],3,0)</f>
        <v>DISTRIBUIDOR</v>
      </c>
      <c r="S706" t="s">
        <v>3316</v>
      </c>
      <c r="T706" t="s">
        <v>3317</v>
      </c>
      <c r="U706" t="s">
        <v>6705</v>
      </c>
    </row>
    <row r="707" spans="1:21">
      <c r="A707" s="50" t="s">
        <v>1379</v>
      </c>
      <c r="B707" s="19" t="s">
        <v>1380</v>
      </c>
      <c r="C707" s="16">
        <v>95</v>
      </c>
      <c r="D707" s="84">
        <v>95</v>
      </c>
      <c r="E707" t="str">
        <f>VLOOKUP($D707,'ESTRUCTURA P&amp;B - LP'!$A$1:$F$31,5,0)</f>
        <v>EVENTUALES</v>
      </c>
      <c r="F707" t="str">
        <f>VLOOKUP($D707,'ESTRUCTURA P&amp;B - LP'!$A$1:$F$31,6,0)</f>
        <v>ROSLI APONTE</v>
      </c>
      <c r="G707" t="s">
        <v>102</v>
      </c>
      <c r="H707" t="str">
        <f>VLOOKUP(Tabla3[[#This Row],[NUEVA RUTA]],Tabla1[#All],2,0)</f>
        <v>OFICINA</v>
      </c>
      <c r="I707" t="str">
        <f>VLOOKUP($A707,Clientes!$A$1:$C$1999,3,0)</f>
        <v>ROSLI APONTE</v>
      </c>
      <c r="J707" s="16">
        <v>95</v>
      </c>
      <c r="K707" s="16" t="str">
        <f>VLOOKUP($J707,'ESTRUCTURA P&amp;B - LP'!$A$1:$F$40,5,0)</f>
        <v>EVENTUALES</v>
      </c>
      <c r="L707" s="16">
        <f>IFERROR(VLOOKUP($J707,'[2]POTENCIAL X ZONA'!$B$4:$G$21,6,0),0)</f>
        <v>0</v>
      </c>
      <c r="M707" s="60" t="str">
        <f>IFERROR(VLOOKUP($A707,'Convenio Clientes'!$D:$F,3,0),"SN CNV")</f>
        <v>21</v>
      </c>
      <c r="N707" s="16" t="s">
        <v>37</v>
      </c>
      <c r="O707" s="16">
        <v>7</v>
      </c>
      <c r="P707" t="s">
        <v>2235</v>
      </c>
      <c r="Q707" t="s">
        <v>2240</v>
      </c>
      <c r="R707" t="str">
        <f>VLOOKUP($N707,Tabla2[#All],3,0)</f>
        <v>EMPLEADOS</v>
      </c>
      <c r="S707" t="s">
        <v>3318</v>
      </c>
      <c r="T707" t="s">
        <v>3319</v>
      </c>
      <c r="U707" t="s">
        <v>51</v>
      </c>
    </row>
    <row r="708" spans="1:21">
      <c r="A708" s="50" t="s">
        <v>1192</v>
      </c>
      <c r="B708" s="19" t="s">
        <v>1193</v>
      </c>
      <c r="C708" s="16">
        <v>11</v>
      </c>
      <c r="D708" s="84">
        <v>11</v>
      </c>
      <c r="E708" t="str">
        <f>VLOOKUP($D708,'ESTRUCTURA P&amp;B - LP'!$A$1:$F$31,5,0)</f>
        <v>DUBRASKA PÉREZ 11</v>
      </c>
      <c r="F708" t="str">
        <f>VLOOKUP($D708,'ESTRUCTURA P&amp;B - LP'!$A$1:$F$31,6,0)</f>
        <v>DUBRASKA PÉREZ</v>
      </c>
      <c r="G708" t="s">
        <v>47</v>
      </c>
      <c r="H708" t="str">
        <f>VLOOKUP(Tabla3[[#This Row],[NUEVA RUTA]],Tabla1[#All],2,0)</f>
        <v>CAPITAL</v>
      </c>
      <c r="I708" t="str">
        <f>VLOOKUP($A708,Clientes!$A$1:$C$1999,3,0)</f>
        <v>14 FARVENCA</v>
      </c>
      <c r="J708" s="16">
        <v>11</v>
      </c>
      <c r="K708" s="16" t="str">
        <f>VLOOKUP($J708,'ESTRUCTURA P&amp;B - LP'!$A$1:$F$40,5,0)</f>
        <v>DUBRASKA PÉREZ 11</v>
      </c>
      <c r="L708" s="16" t="str">
        <f>IFERROR(VLOOKUP($J708,'[2]POTENCIAL X ZONA'!$B$4:$G$21,6,0),0)</f>
        <v>B</v>
      </c>
      <c r="M708" s="60" t="str">
        <f>IFERROR(VLOOKUP($A708,'Convenio Clientes'!$D:$F,3,0),"SN CNV")</f>
        <v>21</v>
      </c>
      <c r="N708" s="60" t="s">
        <v>2253</v>
      </c>
      <c r="O708" s="16">
        <v>30</v>
      </c>
      <c r="P708" t="s">
        <v>163</v>
      </c>
      <c r="Q708" s="174" t="s">
        <v>2228</v>
      </c>
      <c r="R708" t="str">
        <f>VLOOKUP($N708,Tabla2[#All],3,0)</f>
        <v>CADENAS - FARMACIAS</v>
      </c>
      <c r="S708" t="s">
        <v>3320</v>
      </c>
      <c r="T708" t="s">
        <v>3321</v>
      </c>
      <c r="U708" t="s">
        <v>1587</v>
      </c>
    </row>
    <row r="709" spans="1:21">
      <c r="A709" s="50" t="s">
        <v>1910</v>
      </c>
      <c r="B709" s="19" t="s">
        <v>1911</v>
      </c>
      <c r="C709" s="16">
        <v>99</v>
      </c>
      <c r="D709" s="84">
        <v>99</v>
      </c>
      <c r="E709" t="str">
        <f>VLOOKUP($D709,'ESTRUCTURA P&amp;B - LP'!$A$1:$F$31,5,0)</f>
        <v>E-COMMERCE</v>
      </c>
      <c r="F709" t="str">
        <f>VLOOKUP($D709,'ESTRUCTURA P&amp;B - LP'!$A$1:$F$31,6,0)</f>
        <v>E-COMMERCE</v>
      </c>
      <c r="G709" t="s">
        <v>55</v>
      </c>
      <c r="H709" t="str">
        <f>VLOOKUP(Tabla3[[#This Row],[NUEVA RUTA]],Tabla1[#All],2,0)</f>
        <v>E-COMMERCE</v>
      </c>
      <c r="I709" t="str">
        <f>VLOOKUP($A709,Clientes!$A$1:$C$1999,3,0)</f>
        <v>SABUEZOS PETSHO</v>
      </c>
      <c r="J709" s="16">
        <v>99</v>
      </c>
      <c r="K709" s="16" t="str">
        <f>VLOOKUP($J709,'ESTRUCTURA P&amp;B - LP'!$A$1:$F$40,5,0)</f>
        <v>E-COMMERCE</v>
      </c>
      <c r="L709" s="16">
        <f>IFERROR(VLOOKUP($J709,'[2]POTENCIAL X ZONA'!$B$4:$G$21,6,0),0)</f>
        <v>0</v>
      </c>
      <c r="M709" s="16" t="str">
        <f>IFERROR(VLOOKUP($A709,'Convenio Clientes'!$D:$F,3,0),"SN CNV")</f>
        <v>50</v>
      </c>
      <c r="N709" s="60" t="s">
        <v>2469</v>
      </c>
      <c r="O709" s="16">
        <v>0</v>
      </c>
      <c r="P709" t="s">
        <v>2235</v>
      </c>
      <c r="Q709" t="s">
        <v>2236</v>
      </c>
      <c r="R709" t="str">
        <f>VLOOKUP($N709,Tabla2[#All],3,0)</f>
        <v>ATENCION AL CLIENTE</v>
      </c>
      <c r="S709" t="s">
        <v>3548</v>
      </c>
      <c r="T709" t="s">
        <v>3549</v>
      </c>
      <c r="U709" t="s">
        <v>1587</v>
      </c>
    </row>
    <row r="710" spans="1:21">
      <c r="A710" s="50" t="s">
        <v>1679</v>
      </c>
      <c r="B710" s="19" t="s">
        <v>1680</v>
      </c>
      <c r="C710" s="16">
        <v>10</v>
      </c>
      <c r="D710" s="84">
        <v>10</v>
      </c>
      <c r="E710" t="str">
        <f>VLOOKUP($D710,'ESTRUCTURA P&amp;B - LP'!$A$1:$F$31,5,0)</f>
        <v>MILAGROS FERNANDEZ 10</v>
      </c>
      <c r="F710" t="str">
        <f>VLOOKUP($D710,'ESTRUCTURA P&amp;B - LP'!$A$1:$F$31,6,0)</f>
        <v>MILAGROS FERNANDEZ</v>
      </c>
      <c r="G710" t="s">
        <v>55</v>
      </c>
      <c r="H710" t="str">
        <f>VLOOKUP(Tabla3[[#This Row],[NUEVA RUTA]],Tabla1[#All],2,0)</f>
        <v>CAPITAL</v>
      </c>
      <c r="I710" t="str">
        <f>VLOOKUP($A710,Clientes!$A$1:$C$1999,3,0)</f>
        <v>SALVA FOODS2015</v>
      </c>
      <c r="J710" s="16">
        <v>10</v>
      </c>
      <c r="K710" s="16" t="str">
        <f>VLOOKUP($J710,'ESTRUCTURA P&amp;B - LP'!$A$1:$F$40,5,0)</f>
        <v>MILAGROS FERNANDEZ 10</v>
      </c>
      <c r="L710" s="16" t="str">
        <f>IFERROR(VLOOKUP($J710,'[2]POTENCIAL X ZONA'!$B$4:$G$21,6,0),0)</f>
        <v>B</v>
      </c>
      <c r="M710" s="16" t="str">
        <f>IFERROR(VLOOKUP($A710,'Convenio Clientes'!$D:$F,3,0),"SN CNV")</f>
        <v>21</v>
      </c>
      <c r="N710" s="16" t="s">
        <v>2350</v>
      </c>
      <c r="O710" s="16">
        <v>15</v>
      </c>
      <c r="P710" t="s">
        <v>163</v>
      </c>
      <c r="Q710" t="s">
        <v>2228</v>
      </c>
      <c r="R710" t="str">
        <f>VLOOKUP($N710,Tabla2[#All],3,0)</f>
        <v>PERFUMERIAS INDEPENDIENTES</v>
      </c>
      <c r="S710" t="s">
        <v>3322</v>
      </c>
      <c r="T710" t="s">
        <v>3323</v>
      </c>
      <c r="U710" t="s">
        <v>1587</v>
      </c>
    </row>
    <row r="711" spans="1:21">
      <c r="A711" s="50" t="s">
        <v>1194</v>
      </c>
      <c r="B711" s="19" t="s">
        <v>1195</v>
      </c>
      <c r="C711" s="16">
        <v>98</v>
      </c>
      <c r="D711" s="84">
        <v>98</v>
      </c>
      <c r="E711" t="str">
        <f>VLOOKUP($D711,'ESTRUCTURA P&amp;B - LP'!$A$1:$F$31,5,0)</f>
        <v>INACTIVO</v>
      </c>
      <c r="F711" t="str">
        <f>VLOOKUP($D711,'ESTRUCTURA P&amp;B - LP'!$A$1:$F$31,6,0)</f>
        <v>INACTIVO</v>
      </c>
      <c r="G711" t="s">
        <v>215</v>
      </c>
      <c r="H711" t="str">
        <f>VLOOKUP(Tabla3[[#This Row],[NUEVA RUTA]],Tabla1[#All],2,0)</f>
        <v>INACTIVO</v>
      </c>
      <c r="I711" t="str">
        <f>VLOOKUP($A711,Clientes!$A$1:$C$1999,3,0)</f>
        <v>30 SAN JUAN</v>
      </c>
      <c r="J711" s="16">
        <v>23</v>
      </c>
      <c r="K711" s="16" t="str">
        <f>VLOOKUP($J711,'ESTRUCTURA P&amp;B - LP'!$A$1:$F$40,5,0)</f>
        <v>MARTHA VILORIA</v>
      </c>
      <c r="L711" s="16" t="str">
        <f>IFERROR(VLOOKUP($J711,'[2]POTENCIAL X ZONA'!$B$4:$G$21,6,0),0)</f>
        <v>S</v>
      </c>
      <c r="M711" s="16" t="str">
        <f>IFERROR(VLOOKUP($A711,'Convenio Clientes'!$D:$F,3,0),"SN CNV")</f>
        <v>21</v>
      </c>
      <c r="N711" s="16" t="s">
        <v>2227</v>
      </c>
      <c r="O711" s="16">
        <v>0</v>
      </c>
      <c r="P711" t="s">
        <v>163</v>
      </c>
      <c r="Q711" t="s">
        <v>2228</v>
      </c>
      <c r="R711" t="str">
        <f>VLOOKUP($N711,Tabla2[#All],3,0)</f>
        <v>DISTRIBUIDOR</v>
      </c>
      <c r="S711" t="s">
        <v>3324</v>
      </c>
      <c r="T711" t="s">
        <v>3325</v>
      </c>
      <c r="U711" t="s">
        <v>210</v>
      </c>
    </row>
    <row r="712" spans="1:21">
      <c r="A712" s="50" t="s">
        <v>1196</v>
      </c>
      <c r="B712" s="19" t="s">
        <v>1197</v>
      </c>
      <c r="C712" s="16">
        <v>98</v>
      </c>
      <c r="D712" s="84">
        <v>98</v>
      </c>
      <c r="E712" t="str">
        <f>VLOOKUP($D712,'ESTRUCTURA P&amp;B - LP'!$A$1:$F$31,5,0)</f>
        <v>INACTIVO</v>
      </c>
      <c r="F712" t="str">
        <f>VLOOKUP($D712,'ESTRUCTURA P&amp;B - LP'!$A$1:$F$31,6,0)</f>
        <v>INACTIVO</v>
      </c>
      <c r="G712" t="s">
        <v>31</v>
      </c>
      <c r="H712" t="str">
        <f>VLOOKUP(Tabla3[[#This Row],[NUEVA RUTA]],Tabla1[#All],2,0)</f>
        <v>INACTIVO</v>
      </c>
      <c r="I712" t="str">
        <f>VLOOKUP($A712,Clientes!$A$1:$C$1999,3,0)</f>
        <v>30 SAN JUAN</v>
      </c>
      <c r="J712" s="16">
        <v>0</v>
      </c>
      <c r="K712" s="16" t="str">
        <f>VLOOKUP($J712,'ESTRUCTURA P&amp;B - LP'!$A$1:$F$40,5,0)</f>
        <v>INACTIVO</v>
      </c>
      <c r="L712" s="16">
        <f>IFERROR(VLOOKUP($J712,'[2]POTENCIAL X ZONA'!$B$4:$G$21,6,0),0)</f>
        <v>0</v>
      </c>
      <c r="M712" s="16" t="str">
        <f>IFERROR(VLOOKUP($A712,'Convenio Clientes'!$D:$F,3,0),"SN CNV")</f>
        <v>01</v>
      </c>
      <c r="N712" s="16" t="s">
        <v>2227</v>
      </c>
      <c r="O712" s="16">
        <v>0</v>
      </c>
      <c r="P712" t="s">
        <v>163</v>
      </c>
      <c r="Q712" t="s">
        <v>2228</v>
      </c>
      <c r="R712" t="str">
        <f>VLOOKUP($N712,Tabla2[#All],3,0)</f>
        <v>DISTRIBUIDOR</v>
      </c>
      <c r="S712" t="s">
        <v>3326</v>
      </c>
      <c r="T712" t="s">
        <v>3327</v>
      </c>
      <c r="U712" t="s">
        <v>131</v>
      </c>
    </row>
    <row r="713" spans="1:21">
      <c r="A713" s="50" t="s">
        <v>1839</v>
      </c>
      <c r="B713" s="19" t="s">
        <v>1840</v>
      </c>
      <c r="C713" s="16">
        <v>98</v>
      </c>
      <c r="D713" s="84">
        <v>98</v>
      </c>
      <c r="E713" t="str">
        <f>VLOOKUP($D713,'ESTRUCTURA P&amp;B - LP'!$A$1:$F$31,5,0)</f>
        <v>INACTIVO</v>
      </c>
      <c r="F713" t="str">
        <f>VLOOKUP($D713,'ESTRUCTURA P&amp;B - LP'!$A$1:$F$31,6,0)</f>
        <v>INACTIVO</v>
      </c>
      <c r="G713" t="s">
        <v>31</v>
      </c>
      <c r="H713" t="str">
        <f>VLOOKUP(Tabla3[[#This Row],[NUEVA RUTA]],Tabla1[#All],2,0)</f>
        <v>INACTIVO</v>
      </c>
      <c r="I713" t="str">
        <f>VLOOKUP($A713,Clientes!$A$1:$C$1999,3,0)</f>
        <v>30 SAN JUAN</v>
      </c>
      <c r="J713" s="16">
        <v>61</v>
      </c>
      <c r="K713" s="16" t="str">
        <f>VLOOKUP($J713,'ESTRUCTURA P&amp;B - LP'!$A$1:$F$40,5,0)</f>
        <v>JOSEPH PADILLA 61</v>
      </c>
      <c r="L713" s="16" t="str">
        <f>IFERROR(VLOOKUP($J713,'[2]POTENCIAL X ZONA'!$B$4:$G$21,6,0),0)</f>
        <v>P</v>
      </c>
      <c r="M713" s="60" t="str">
        <f>IFERROR(VLOOKUP($A713,'Convenio Clientes'!$D:$F,3,0),"SN CNV")</f>
        <v>21</v>
      </c>
      <c r="N713" s="60" t="s">
        <v>2227</v>
      </c>
      <c r="O713" s="16">
        <v>0</v>
      </c>
      <c r="P713" t="s">
        <v>163</v>
      </c>
      <c r="Q713" t="s">
        <v>2228</v>
      </c>
      <c r="R713" t="str">
        <f>VLOOKUP($N713,Tabla2[#All],3,0)</f>
        <v>DISTRIBUIDOR</v>
      </c>
      <c r="S713" t="s">
        <v>3501</v>
      </c>
      <c r="T713">
        <v>0</v>
      </c>
      <c r="U713" t="s">
        <v>131</v>
      </c>
    </row>
    <row r="714" spans="1:21">
      <c r="A714" s="50" t="s">
        <v>1198</v>
      </c>
      <c r="B714" s="19" t="s">
        <v>1199</v>
      </c>
      <c r="C714" s="16">
        <v>98</v>
      </c>
      <c r="D714" s="84">
        <v>98</v>
      </c>
      <c r="E714" t="str">
        <f>VLOOKUP($D714,'ESTRUCTURA P&amp;B - LP'!$A$1:$F$31,5,0)</f>
        <v>INACTIVO</v>
      </c>
      <c r="F714" t="str">
        <f>VLOOKUP($D714,'ESTRUCTURA P&amp;B - LP'!$A$1:$F$31,6,0)</f>
        <v>INACTIVO</v>
      </c>
      <c r="G714" t="s">
        <v>44</v>
      </c>
      <c r="H714" t="str">
        <f>VLOOKUP(Tabla3[[#This Row],[NUEVA RUTA]],Tabla1[#All],2,0)</f>
        <v>INACTIVO</v>
      </c>
      <c r="I714" t="str">
        <f>VLOOKUP($A714,Clientes!$A$1:$C$1999,3,0)</f>
        <v>30 SAN JUAN</v>
      </c>
      <c r="J714" s="16">
        <v>0</v>
      </c>
      <c r="K714" s="16" t="str">
        <f>VLOOKUP($J714,'ESTRUCTURA P&amp;B - LP'!$A$1:$F$40,5,0)</f>
        <v>INACTIVO</v>
      </c>
      <c r="L714" s="16">
        <f>IFERROR(VLOOKUP($J714,'[2]POTENCIAL X ZONA'!$B$4:$G$21,6,0),0)</f>
        <v>0</v>
      </c>
      <c r="M714" s="16" t="str">
        <f>IFERROR(VLOOKUP($A714,'Convenio Clientes'!$D:$F,3,0),"SN CNV")</f>
        <v>01</v>
      </c>
      <c r="N714" s="16" t="s">
        <v>2227</v>
      </c>
      <c r="O714" s="16">
        <v>0</v>
      </c>
      <c r="P714" t="s">
        <v>163</v>
      </c>
      <c r="Q714" t="s">
        <v>2228</v>
      </c>
      <c r="R714" t="str">
        <f>VLOOKUP($N714,Tabla2[#All],3,0)</f>
        <v>DISTRIBUIDOR</v>
      </c>
      <c r="S714" t="s">
        <v>3328</v>
      </c>
      <c r="T714" t="s">
        <v>3329</v>
      </c>
      <c r="U714" t="s">
        <v>44</v>
      </c>
    </row>
    <row r="715" spans="1:21">
      <c r="A715" s="50" t="s">
        <v>1200</v>
      </c>
      <c r="B715" s="19" t="s">
        <v>1201</v>
      </c>
      <c r="C715" s="16">
        <v>62</v>
      </c>
      <c r="D715" s="84">
        <v>21</v>
      </c>
      <c r="E715" t="str">
        <f>VLOOKUP($D715,'ESTRUCTURA P&amp;B - LP'!$A$1:$F$31,5,0)</f>
        <v>ANDREINA RANGEL 21</v>
      </c>
      <c r="F715" t="str">
        <f>VLOOKUP($D715,'ESTRUCTURA P&amp;B - LP'!$A$1:$F$31,6,0)</f>
        <v>ANDREINA RANGEL</v>
      </c>
      <c r="G715" t="s">
        <v>27</v>
      </c>
      <c r="H715" t="str">
        <f>VLOOKUP(Tabla3[[#This Row],[NUEVA RUTA]],Tabla1[#All],2,0)</f>
        <v>OCCIDENTE</v>
      </c>
      <c r="I715" t="str">
        <f>VLOOKUP($A715,Clientes!$A$1:$C$1999,3,0)</f>
        <v>30 SAN JUAN</v>
      </c>
      <c r="J715" s="16">
        <v>62</v>
      </c>
      <c r="K715" s="16" t="str">
        <f>VLOOKUP($J715,'ESTRUCTURA P&amp;B - LP'!$A$1:$F$40,5,0)</f>
        <v>ANDREINA RANGEL 62</v>
      </c>
      <c r="L715" s="16" t="str">
        <f>IFERROR(VLOOKUP($J715,'[2]POTENCIAL X ZONA'!$B$4:$G$21,6,0),0)</f>
        <v>S</v>
      </c>
      <c r="M715" s="60" t="str">
        <f>IFERROR(VLOOKUP($A715,'Convenio Clientes'!$D:$F,3,0),"SN CNV")</f>
        <v>20</v>
      </c>
      <c r="N715" s="16" t="s">
        <v>2227</v>
      </c>
      <c r="O715" s="16">
        <v>7</v>
      </c>
      <c r="P715" t="s">
        <v>163</v>
      </c>
      <c r="Q715" t="s">
        <v>2228</v>
      </c>
      <c r="R715" t="str">
        <f>VLOOKUP($N715,Tabla2[#All],3,0)</f>
        <v>DISTRIBUIDOR</v>
      </c>
      <c r="S715" t="s">
        <v>3331</v>
      </c>
      <c r="T715" t="s">
        <v>3332</v>
      </c>
      <c r="U715" t="s">
        <v>6722</v>
      </c>
    </row>
    <row r="716" spans="1:21">
      <c r="A716" s="98" t="s">
        <v>6658</v>
      </c>
      <c r="B716" s="99" t="s">
        <v>6656</v>
      </c>
      <c r="C716" s="100">
        <v>99</v>
      </c>
      <c r="D716" s="101">
        <v>99</v>
      </c>
      <c r="E716" s="102" t="str">
        <f>VLOOKUP($D716,'ESTRUCTURA P&amp;B - LP'!$A$1:$F$31,5,0)</f>
        <v>E-COMMERCE</v>
      </c>
      <c r="F716" s="102" t="str">
        <f>VLOOKUP($D716,'ESTRUCTURA P&amp;B - LP'!$A$1:$F$31,6,0)</f>
        <v>E-COMMERCE</v>
      </c>
      <c r="G716" t="s">
        <v>55</v>
      </c>
      <c r="H716" t="s">
        <v>61</v>
      </c>
      <c r="I716" t="str">
        <f>VLOOKUP($A716,Clientes!$A$1:$C$1999,3,0)</f>
        <v>SANTIAGO CASAVE</v>
      </c>
      <c r="J716" s="16">
        <v>99</v>
      </c>
      <c r="K716" s="100" t="str">
        <f>VLOOKUP($J716,'ESTRUCTURA P&amp;B - LP'!$A$1:$F$40,5,0)</f>
        <v>E-COMMERCE</v>
      </c>
      <c r="L716" s="16">
        <f>IFERROR(VLOOKUP($J716,'[2]POTENCIAL X ZONA'!$B$4:$G$21,6,0),0)</f>
        <v>0</v>
      </c>
      <c r="M716" s="16" t="str">
        <f>IFERROR(VLOOKUP($A716,'Convenio Clientes'!$D:$F,3,0),"SN CNV")</f>
        <v>50</v>
      </c>
      <c r="N716" s="16" t="s">
        <v>2469</v>
      </c>
      <c r="O716" s="16">
        <v>0</v>
      </c>
      <c r="P716" t="s">
        <v>2235</v>
      </c>
      <c r="Q716" t="s">
        <v>2236</v>
      </c>
      <c r="R716" t="str">
        <f>VLOOKUP($N716,Tabla2[#All],3,0)</f>
        <v>ATENCION AL CLIENTE</v>
      </c>
      <c r="U716" t="s">
        <v>1587</v>
      </c>
    </row>
    <row r="717" spans="1:21">
      <c r="A717" s="50" t="s">
        <v>1202</v>
      </c>
      <c r="B717" s="19" t="s">
        <v>1203</v>
      </c>
      <c r="C717" s="16">
        <v>98</v>
      </c>
      <c r="D717" s="84">
        <v>98</v>
      </c>
      <c r="E717" t="str">
        <f>VLOOKUP($D717,'ESTRUCTURA P&amp;B - LP'!$A$1:$F$31,5,0)</f>
        <v>INACTIVO</v>
      </c>
      <c r="F717" t="str">
        <f>VLOOKUP($D717,'ESTRUCTURA P&amp;B - LP'!$A$1:$F$31,6,0)</f>
        <v>INACTIVO</v>
      </c>
      <c r="G717" t="s">
        <v>47</v>
      </c>
      <c r="H717" t="str">
        <f>VLOOKUP(Tabla3[[#This Row],[NUEVA RUTA]],Tabla1[#All],2,0)</f>
        <v>INACTIVO</v>
      </c>
      <c r="I717" t="str">
        <f>VLOOKUP($A717,Clientes!$A$1:$C$1999,3,0)</f>
        <v>SAVIA FARMACIAS</v>
      </c>
      <c r="J717" s="16">
        <v>57</v>
      </c>
      <c r="K717" s="16" t="str">
        <f>VLOOKUP($J717,'ESTRUCTURA P&amp;B - LP'!$A$1:$F$40,5,0)</f>
        <v>CARLOS ZURITA</v>
      </c>
      <c r="L717" s="16">
        <f>IFERROR(VLOOKUP($J717,'[2]POTENCIAL X ZONA'!$B$4:$G$21,6,0),0)</f>
        <v>0</v>
      </c>
      <c r="M717" s="16" t="str">
        <f>IFERROR(VLOOKUP($A717,'Convenio Clientes'!$D:$F,3,0),"SN CNV")</f>
        <v>21</v>
      </c>
      <c r="N717" s="16" t="s">
        <v>2336</v>
      </c>
      <c r="O717" s="16">
        <v>15</v>
      </c>
      <c r="P717" t="s">
        <v>163</v>
      </c>
      <c r="Q717" t="s">
        <v>2228</v>
      </c>
      <c r="R717" t="str">
        <f>VLOOKUP($N717,Tabla2[#All],3,0)</f>
        <v>FARMACIAS INDEPENDIENTES</v>
      </c>
      <c r="S717" t="s">
        <v>3333</v>
      </c>
      <c r="T717" t="s">
        <v>3334</v>
      </c>
      <c r="U717" t="s">
        <v>1587</v>
      </c>
    </row>
    <row r="718" spans="1:21">
      <c r="A718" s="50" t="s">
        <v>1208</v>
      </c>
      <c r="B718" s="19" t="s">
        <v>1209</v>
      </c>
      <c r="C718" s="16">
        <v>50</v>
      </c>
      <c r="D718" s="84">
        <v>50</v>
      </c>
      <c r="E718" t="str">
        <f>VLOOKUP($D718,'ESTRUCTURA P&amp;B - LP'!$A$1:$F$31,5,0)</f>
        <v>BETSY CASTRO</v>
      </c>
      <c r="F718" t="str">
        <f>VLOOKUP($D718,'ESTRUCTURA P&amp;B - LP'!$A$1:$F$31,6,0)</f>
        <v>MILAGROS FERNANDEZ</v>
      </c>
      <c r="G718" t="s">
        <v>55</v>
      </c>
      <c r="H718" t="str">
        <f>VLOOKUP(Tabla3[[#This Row],[NUEVA RUTA]],Tabla1[#All],2,0)</f>
        <v>CAPITAL</v>
      </c>
      <c r="I718" t="str">
        <f>VLOOKUP($A718,Clientes!$A$1:$C$1999,3,0)</f>
        <v>SENGE SAS 2013</v>
      </c>
      <c r="J718" s="16">
        <v>0</v>
      </c>
      <c r="K718" s="16" t="str">
        <f>VLOOKUP($J718,'ESTRUCTURA P&amp;B - LP'!$A$1:$F$40,5,0)</f>
        <v>INACTIVO</v>
      </c>
      <c r="L718" s="16">
        <f>IFERROR(VLOOKUP($J718,'[2]POTENCIAL X ZONA'!$B$4:$G$21,6,0),0)</f>
        <v>0</v>
      </c>
      <c r="M718" s="16" t="str">
        <f>IFERROR(VLOOKUP($A718,'Convenio Clientes'!$D:$F,3,0),"SN CNV")</f>
        <v>01</v>
      </c>
      <c r="N718" s="16" t="s">
        <v>2227</v>
      </c>
      <c r="O718" s="16">
        <v>0</v>
      </c>
      <c r="P718" t="s">
        <v>163</v>
      </c>
      <c r="Q718" t="s">
        <v>2228</v>
      </c>
      <c r="R718" t="str">
        <f>VLOOKUP($N718,Tabla2[#All],3,0)</f>
        <v>DISTRIBUIDOR</v>
      </c>
      <c r="S718" t="s">
        <v>3335</v>
      </c>
      <c r="T718" t="s">
        <v>3336</v>
      </c>
      <c r="U718" t="s">
        <v>1587</v>
      </c>
    </row>
    <row r="719" spans="1:21">
      <c r="A719" s="50" t="s">
        <v>1210</v>
      </c>
      <c r="B719" s="19" t="s">
        <v>1211</v>
      </c>
      <c r="C719" s="16">
        <v>98</v>
      </c>
      <c r="D719" s="84">
        <v>98</v>
      </c>
      <c r="E719" t="str">
        <f>VLOOKUP($D719,'ESTRUCTURA P&amp;B - LP'!$A$1:$F$31,5,0)</f>
        <v>INACTIVO</v>
      </c>
      <c r="F719" t="str">
        <f>VLOOKUP($D719,'ESTRUCTURA P&amp;B - LP'!$A$1:$F$31,6,0)</f>
        <v>INACTIVO</v>
      </c>
      <c r="G719" t="s">
        <v>219</v>
      </c>
      <c r="H719" t="str">
        <f>VLOOKUP(Tabla3[[#This Row],[NUEVA RUTA]],Tabla1[#All],2,0)</f>
        <v>INACTIVO</v>
      </c>
      <c r="I719" t="str">
        <f>VLOOKUP($A719,Clientes!$A$1:$C$1999,3,0)</f>
        <v>86 SODICA</v>
      </c>
      <c r="J719" s="16">
        <v>0</v>
      </c>
      <c r="K719" s="16" t="str">
        <f>VLOOKUP($J719,'ESTRUCTURA P&amp;B - LP'!$A$1:$F$40,5,0)</f>
        <v>INACTIVO</v>
      </c>
      <c r="L719" s="16">
        <f>IFERROR(VLOOKUP($J719,'[2]POTENCIAL X ZONA'!$B$4:$G$21,6,0),0)</f>
        <v>0</v>
      </c>
      <c r="M719" s="16" t="str">
        <f>IFERROR(VLOOKUP($A719,'Convenio Clientes'!$D:$F,3,0),"SN CNV")</f>
        <v>01</v>
      </c>
      <c r="N719" s="16" t="s">
        <v>2227</v>
      </c>
      <c r="O719" s="16">
        <v>0</v>
      </c>
      <c r="P719" t="s">
        <v>163</v>
      </c>
      <c r="Q719" t="s">
        <v>2228</v>
      </c>
      <c r="R719" t="str">
        <f>VLOOKUP($N719,Tabla2[#All],3,0)</f>
        <v>DISTRIBUIDOR</v>
      </c>
      <c r="S719" t="s">
        <v>3238</v>
      </c>
      <c r="T719" t="s">
        <v>3337</v>
      </c>
      <c r="U719" t="s">
        <v>6726</v>
      </c>
    </row>
    <row r="720" spans="1:21">
      <c r="A720" s="50" t="s">
        <v>1212</v>
      </c>
      <c r="B720" s="19" t="s">
        <v>1213</v>
      </c>
      <c r="C720" s="16">
        <v>98</v>
      </c>
      <c r="D720" s="84">
        <v>98</v>
      </c>
      <c r="E720" t="str">
        <f>VLOOKUP($D720,'ESTRUCTURA P&amp;B - LP'!$A$1:$F$31,5,0)</f>
        <v>INACTIVO</v>
      </c>
      <c r="F720" t="str">
        <f>VLOOKUP($D720,'ESTRUCTURA P&amp;B - LP'!$A$1:$F$31,6,0)</f>
        <v>INACTIVO</v>
      </c>
      <c r="G720" t="s">
        <v>215</v>
      </c>
      <c r="H720" t="str">
        <f>VLOOKUP(Tabla3[[#This Row],[NUEVA RUTA]],Tabla1[#All],2,0)</f>
        <v>INACTIVO</v>
      </c>
      <c r="I720" t="str">
        <f>VLOOKUP($A720,Clientes!$A$1:$C$1999,3,0)</f>
        <v>86 SODICA</v>
      </c>
      <c r="J720" s="16">
        <v>0</v>
      </c>
      <c r="K720" s="16" t="str">
        <f>VLOOKUP($J720,'ESTRUCTURA P&amp;B - LP'!$A$1:$F$40,5,0)</f>
        <v>INACTIVO</v>
      </c>
      <c r="L720" s="16">
        <f>IFERROR(VLOOKUP($J720,'[2]POTENCIAL X ZONA'!$B$4:$G$21,6,0),0)</f>
        <v>0</v>
      </c>
      <c r="M720" s="16" t="str">
        <f>IFERROR(VLOOKUP($A720,'Convenio Clientes'!$D:$F,3,0),"SN CNV")</f>
        <v>01</v>
      </c>
      <c r="N720" s="16" t="s">
        <v>2227</v>
      </c>
      <c r="O720" s="16">
        <v>0</v>
      </c>
      <c r="P720" t="s">
        <v>163</v>
      </c>
      <c r="Q720" t="s">
        <v>2228</v>
      </c>
      <c r="R720" t="str">
        <f>VLOOKUP($N720,Tabla2[#All],3,0)</f>
        <v>DISTRIBUIDOR</v>
      </c>
      <c r="S720" t="s">
        <v>3338</v>
      </c>
      <c r="T720">
        <v>0</v>
      </c>
      <c r="U720" t="s">
        <v>210</v>
      </c>
    </row>
    <row r="721" spans="1:21">
      <c r="A721" s="50" t="s">
        <v>1592</v>
      </c>
      <c r="B721" s="19" t="s">
        <v>1593</v>
      </c>
      <c r="C721" s="16">
        <v>98</v>
      </c>
      <c r="D721" s="84">
        <v>98</v>
      </c>
      <c r="E721" t="str">
        <f>VLOOKUP($D721,'ESTRUCTURA P&amp;B - LP'!$A$1:$F$31,5,0)</f>
        <v>INACTIVO</v>
      </c>
      <c r="F721" t="str">
        <f>VLOOKUP($D721,'ESTRUCTURA P&amp;B - LP'!$A$1:$F$31,6,0)</f>
        <v>INACTIVO</v>
      </c>
      <c r="G721" t="s">
        <v>55</v>
      </c>
      <c r="H721" t="str">
        <f>VLOOKUP(Tabla3[[#This Row],[NUEVA RUTA]],Tabla1[#All],2,0)</f>
        <v>INACTIVO</v>
      </c>
      <c r="I721" t="str">
        <f>VLOOKUP($A721,Clientes!$A$1:$C$1999,3,0)</f>
        <v>SERV ODONTOL LT</v>
      </c>
      <c r="J721" s="16">
        <v>95</v>
      </c>
      <c r="K721" s="16" t="str">
        <f>VLOOKUP($J721,'ESTRUCTURA P&amp;B - LP'!$A$1:$F$40,5,0)</f>
        <v>EVENTUALES</v>
      </c>
      <c r="L721" s="16">
        <f>IFERROR(VLOOKUP($J721,'[2]POTENCIAL X ZONA'!$B$4:$G$21,6,0),0)</f>
        <v>0</v>
      </c>
      <c r="M721" s="16" t="str">
        <f>IFERROR(VLOOKUP($A721,'Convenio Clientes'!$D:$F,3,0),"SN CNV")</f>
        <v>01</v>
      </c>
      <c r="N721" s="60" t="s">
        <v>2234</v>
      </c>
      <c r="O721" s="16">
        <v>0</v>
      </c>
      <c r="P721" t="s">
        <v>163</v>
      </c>
      <c r="Q721" t="s">
        <v>2228</v>
      </c>
      <c r="R721" t="str">
        <f>VLOOKUP($N721,Tabla2[#All],3,0)</f>
        <v>INSTITUCIONAL</v>
      </c>
      <c r="S721" t="s">
        <v>3339</v>
      </c>
      <c r="T721" t="s">
        <v>3340</v>
      </c>
      <c r="U721" t="s">
        <v>1587</v>
      </c>
    </row>
    <row r="722" spans="1:21">
      <c r="A722" s="50" t="s">
        <v>1216</v>
      </c>
      <c r="B722" s="19" t="s">
        <v>1217</v>
      </c>
      <c r="C722" s="16">
        <v>98</v>
      </c>
      <c r="D722" s="84">
        <v>98</v>
      </c>
      <c r="E722" t="str">
        <f>VLOOKUP($D722,'ESTRUCTURA P&amp;B - LP'!$A$1:$F$31,5,0)</f>
        <v>INACTIVO</v>
      </c>
      <c r="F722" t="str">
        <f>VLOOKUP($D722,'ESTRUCTURA P&amp;B - LP'!$A$1:$F$31,6,0)</f>
        <v>INACTIVO</v>
      </c>
      <c r="G722" t="s">
        <v>47</v>
      </c>
      <c r="H722" t="str">
        <f>VLOOKUP(Tabla3[[#This Row],[NUEVA RUTA]],Tabla1[#All],2,0)</f>
        <v>INACTIVO</v>
      </c>
      <c r="I722" t="str">
        <f>VLOOKUP($A722,Clientes!$A$1:$C$1999,3,0)</f>
        <v>SERV REINPA</v>
      </c>
      <c r="J722" s="16">
        <v>0</v>
      </c>
      <c r="K722" s="16" t="str">
        <f>VLOOKUP($J722,'ESTRUCTURA P&amp;B - LP'!$A$1:$F$40,5,0)</f>
        <v>INACTIVO</v>
      </c>
      <c r="L722" s="16">
        <f>IFERROR(VLOOKUP($J722,'[2]POTENCIAL X ZONA'!$B$4:$G$21,6,0),0)</f>
        <v>0</v>
      </c>
      <c r="M722" s="16" t="str">
        <f>IFERROR(VLOOKUP($A722,'Convenio Clientes'!$D:$F,3,0),"SN CNV")</f>
        <v>01</v>
      </c>
      <c r="N722" s="16" t="s">
        <v>2234</v>
      </c>
      <c r="O722" s="16">
        <v>0</v>
      </c>
      <c r="P722" t="s">
        <v>163</v>
      </c>
      <c r="Q722" t="s">
        <v>2228</v>
      </c>
      <c r="R722" t="str">
        <f>VLOOKUP($N722,Tabla2[#All],3,0)</f>
        <v>INSTITUCIONAL</v>
      </c>
      <c r="S722" t="s">
        <v>3341</v>
      </c>
      <c r="T722" t="s">
        <v>3342</v>
      </c>
      <c r="U722" t="s">
        <v>3840</v>
      </c>
    </row>
    <row r="723" spans="1:21">
      <c r="A723" s="50" t="s">
        <v>2055</v>
      </c>
      <c r="B723" s="19" t="s">
        <v>2056</v>
      </c>
      <c r="C723" s="16">
        <v>99</v>
      </c>
      <c r="D723" s="84">
        <v>99</v>
      </c>
      <c r="E723" t="str">
        <f>VLOOKUP($D723,'ESTRUCTURA P&amp;B - LP'!$A$1:$F$31,5,0)</f>
        <v>E-COMMERCE</v>
      </c>
      <c r="F723" t="str">
        <f>VLOOKUP($D723,'ESTRUCTURA P&amp;B - LP'!$A$1:$F$31,6,0)</f>
        <v>E-COMMERCE</v>
      </c>
      <c r="G723" t="s">
        <v>55</v>
      </c>
      <c r="H723" t="str">
        <f>VLOOKUP(Tabla3[[#This Row],[NUEVA RUTA]],Tabla1[#All],2,0)</f>
        <v>E-COMMERCE</v>
      </c>
      <c r="I723" t="str">
        <f>VLOOKUP($A723,Clientes!$A$1:$C$1999,3,0)</f>
        <v>SERVICOPIA 2015</v>
      </c>
      <c r="J723" s="16">
        <v>99</v>
      </c>
      <c r="K723" s="16" t="str">
        <f>VLOOKUP($J723,'ESTRUCTURA P&amp;B - LP'!$A$1:$F$40,5,0)</f>
        <v>E-COMMERCE</v>
      </c>
      <c r="L723" s="16">
        <f>IFERROR(VLOOKUP($J723,'[2]POTENCIAL X ZONA'!$B$4:$G$21,6,0),0)</f>
        <v>0</v>
      </c>
      <c r="M723" s="16" t="str">
        <f>IFERROR(VLOOKUP($A723,'Convenio Clientes'!$D:$F,3,0),"SN CNV")</f>
        <v>50</v>
      </c>
      <c r="N723" s="60" t="s">
        <v>2469</v>
      </c>
      <c r="O723" s="16">
        <v>0</v>
      </c>
      <c r="P723" t="s">
        <v>2235</v>
      </c>
      <c r="Q723" t="s">
        <v>2236</v>
      </c>
      <c r="R723" t="str">
        <f>VLOOKUP($N723,Tabla2[#All],3,0)</f>
        <v>ATENCION AL CLIENTE</v>
      </c>
      <c r="U723" t="s">
        <v>1587</v>
      </c>
    </row>
    <row r="724" spans="1:21">
      <c r="A724" s="50" t="s">
        <v>1218</v>
      </c>
      <c r="B724" s="19" t="s">
        <v>1219</v>
      </c>
      <c r="C724" s="16">
        <v>52</v>
      </c>
      <c r="D724" s="84">
        <v>52</v>
      </c>
      <c r="E724" t="str">
        <f>VLOOKUP($D724,'ESTRUCTURA P&amp;B - LP'!$A$1:$F$31,5,0)</f>
        <v>DIANA DELGADO 52</v>
      </c>
      <c r="F724" t="str">
        <f>VLOOKUP($D724,'ESTRUCTURA P&amp;B - LP'!$A$1:$F$31,6,0)</f>
        <v>DIANA DELGADO</v>
      </c>
      <c r="G724" t="s">
        <v>281</v>
      </c>
      <c r="H724" t="str">
        <f>VLOOKUP(Tabla3[[#This Row],[NUEVA RUTA]],Tabla1[#All],2,0)</f>
        <v>ORIENTE SUR</v>
      </c>
      <c r="I724" t="str">
        <f>VLOOKUP($A724,Clientes!$A$1:$C$1999,3,0)</f>
        <v>SHADDAI DRO BEE</v>
      </c>
      <c r="J724" s="16">
        <v>0</v>
      </c>
      <c r="K724" s="16" t="str">
        <f>VLOOKUP($J724,'ESTRUCTURA P&amp;B - LP'!$A$1:$F$40,5,0)</f>
        <v>INACTIVO</v>
      </c>
      <c r="L724" s="16">
        <f>IFERROR(VLOOKUP($J724,'[2]POTENCIAL X ZONA'!$B$4:$G$21,6,0),0)</f>
        <v>0</v>
      </c>
      <c r="M724" s="16" t="str">
        <f>IFERROR(VLOOKUP($A724,'Convenio Clientes'!$D:$F,3,0),"SN CNV")</f>
        <v>01</v>
      </c>
      <c r="N724" s="16" t="s">
        <v>2327</v>
      </c>
      <c r="O724" s="16">
        <v>0</v>
      </c>
      <c r="P724" t="s">
        <v>163</v>
      </c>
      <c r="Q724" t="s">
        <v>2228</v>
      </c>
      <c r="R724" t="str">
        <f>VLOOKUP($N724,Tabla2[#All],3,0)</f>
        <v>DROGUERIAS</v>
      </c>
      <c r="S724" t="s">
        <v>3343</v>
      </c>
      <c r="T724" t="s">
        <v>3344</v>
      </c>
      <c r="U724" t="s">
        <v>6721</v>
      </c>
    </row>
    <row r="725" spans="1:21">
      <c r="A725" s="50" t="s">
        <v>444</v>
      </c>
      <c r="B725" s="19" t="s">
        <v>2594</v>
      </c>
      <c r="C725" s="16">
        <v>20</v>
      </c>
      <c r="D725" s="84">
        <v>20</v>
      </c>
      <c r="E725" t="str">
        <f>VLOOKUP($D725,'ESTRUCTURA P&amp;B - LP'!$A$1:$F$31,5,0)</f>
        <v>JUAN LEÓN 20</v>
      </c>
      <c r="F725" t="str">
        <f>VLOOKUP($D725,'ESTRUCTURA P&amp;B - LP'!$A$1:$F$31,6,0)</f>
        <v>DUBRASKA PÉREZ</v>
      </c>
      <c r="G725" t="s">
        <v>102</v>
      </c>
      <c r="H725" t="str">
        <f>VLOOKUP(Tabla3[[#This Row],[NUEVA RUTA]],Tabla1[#All],2,0)</f>
        <v>CENTRO-OCCIDENTE</v>
      </c>
      <c r="I725" t="str">
        <f>VLOOKUP($A725,Clientes!$A$1:$C$1999,3,0)</f>
        <v>DIST SILLAS CAL</v>
      </c>
      <c r="J725" s="16">
        <v>20</v>
      </c>
      <c r="K725" s="16" t="str">
        <f>VLOOKUP($J725,'ESTRUCTURA P&amp;B - LP'!$A$1:$F$40,5,0)</f>
        <v>JUAN LEÓN 20</v>
      </c>
      <c r="L725" s="16" t="str">
        <f>IFERROR(VLOOKUP($J725,'[2]POTENCIAL X ZONA'!$B$4:$G$21,6,0),0)</f>
        <v>P</v>
      </c>
      <c r="M725" s="60" t="str">
        <f>IFERROR(VLOOKUP($A725,'Convenio Clientes'!$D:$F,3,0),"SN CNV")</f>
        <v>21</v>
      </c>
      <c r="N725" s="16" t="s">
        <v>2227</v>
      </c>
      <c r="O725" s="16">
        <v>0</v>
      </c>
      <c r="P725" t="s">
        <v>163</v>
      </c>
      <c r="Q725" t="s">
        <v>2228</v>
      </c>
      <c r="R725" t="str">
        <f>VLOOKUP($N725,Tabla2[#All],3,0)</f>
        <v>DISTRIBUIDOR</v>
      </c>
      <c r="S725" t="s">
        <v>2595</v>
      </c>
      <c r="T725" t="s">
        <v>2596</v>
      </c>
      <c r="U725" t="s">
        <v>51</v>
      </c>
    </row>
    <row r="726" spans="1:21">
      <c r="A726" s="52" t="s">
        <v>3773</v>
      </c>
      <c r="B726" s="53" t="s">
        <v>3774</v>
      </c>
      <c r="C726" s="54">
        <v>20</v>
      </c>
      <c r="D726" s="85">
        <v>20</v>
      </c>
      <c r="E726" s="55" t="str">
        <f>VLOOKUP($D726,'ESTRUCTURA P&amp;B - LP'!$A$1:$F$31,5,0)</f>
        <v>JUAN LEÓN 20</v>
      </c>
      <c r="F726" s="55" t="str">
        <f>VLOOKUP($D726,'ESTRUCTURA P&amp;B - LP'!$A$1:$F$31,6,0)</f>
        <v>DUBRASKA PÉREZ</v>
      </c>
      <c r="G726" s="81" t="s">
        <v>102</v>
      </c>
      <c r="H726" s="81" t="s">
        <v>16</v>
      </c>
      <c r="I726" t="str">
        <f>VLOOKUP($A726,Clientes!$A$1:$C$1999,3,0)</f>
        <v>SMART FOODS</v>
      </c>
      <c r="J726" s="16">
        <v>20</v>
      </c>
      <c r="K726" s="54" t="str">
        <f>VLOOKUP($J726,'ESTRUCTURA P&amp;B - LP'!$A$1:$F$40,5,0)</f>
        <v>JUAN LEÓN 20</v>
      </c>
      <c r="L726" s="16" t="str">
        <f>IFERROR(VLOOKUP($J726,'[2]POTENCIAL X ZONA'!$B$4:$G$21,6,0),0)</f>
        <v>P</v>
      </c>
      <c r="M726" s="16" t="str">
        <f>IFERROR(VLOOKUP($A726,'Convenio Clientes'!$D:$F,3,0),"SN CNV")</f>
        <v>01</v>
      </c>
      <c r="N726" s="16" t="s">
        <v>2231</v>
      </c>
      <c r="O726" s="16">
        <v>0</v>
      </c>
      <c r="P726" s="81" t="s">
        <v>163</v>
      </c>
      <c r="Q726" s="81" t="s">
        <v>2228</v>
      </c>
      <c r="R726" t="str">
        <f>VLOOKUP($N726,Tabla2[#All],3,0)</f>
        <v>CADENAS - SUPERMERCADOS</v>
      </c>
      <c r="U726" t="s">
        <v>51</v>
      </c>
    </row>
    <row r="727" spans="1:21">
      <c r="A727" s="50" t="s">
        <v>1224</v>
      </c>
      <c r="B727" s="19" t="s">
        <v>1225</v>
      </c>
      <c r="C727" s="16">
        <v>98</v>
      </c>
      <c r="D727" s="84">
        <v>98</v>
      </c>
      <c r="E727" t="str">
        <f>VLOOKUP($D727,'ESTRUCTURA P&amp;B - LP'!$A$1:$F$31,5,0)</f>
        <v>INACTIVO</v>
      </c>
      <c r="F727" t="str">
        <f>VLOOKUP($D727,'ESTRUCTURA P&amp;B - LP'!$A$1:$F$31,6,0)</f>
        <v>INACTIVO</v>
      </c>
      <c r="G727" t="s">
        <v>128</v>
      </c>
      <c r="H727" t="str">
        <f>VLOOKUP(Tabla3[[#This Row],[NUEVA RUTA]],Tabla1[#All],2,0)</f>
        <v>INACTIVO</v>
      </c>
      <c r="I727" t="str">
        <f>VLOOKUP($A727,Clientes!$A$1:$C$1999,3,0)</f>
        <v>86 SODICA</v>
      </c>
      <c r="J727" s="16">
        <v>0</v>
      </c>
      <c r="K727" s="16" t="str">
        <f>VLOOKUP($J727,'ESTRUCTURA P&amp;B - LP'!$A$1:$F$40,5,0)</f>
        <v>INACTIVO</v>
      </c>
      <c r="L727" s="16">
        <f>IFERROR(VLOOKUP($J727,'[2]POTENCIAL X ZONA'!$B$4:$G$21,6,0),0)</f>
        <v>0</v>
      </c>
      <c r="M727" s="16" t="str">
        <f>IFERROR(VLOOKUP($A727,'Convenio Clientes'!$D:$F,3,0),"SN CNV")</f>
        <v>01</v>
      </c>
      <c r="N727" s="16" t="s">
        <v>2227</v>
      </c>
      <c r="O727" s="16">
        <v>0</v>
      </c>
      <c r="P727" t="s">
        <v>163</v>
      </c>
      <c r="Q727" t="s">
        <v>2228</v>
      </c>
      <c r="R727" t="str">
        <f>VLOOKUP($N727,Tabla2[#All],3,0)</f>
        <v>DISTRIBUIDOR</v>
      </c>
      <c r="S727" t="s">
        <v>3345</v>
      </c>
      <c r="T727" t="s">
        <v>3346</v>
      </c>
      <c r="U727" t="s">
        <v>6727</v>
      </c>
    </row>
    <row r="728" spans="1:21">
      <c r="A728" s="50" t="s">
        <v>1994</v>
      </c>
      <c r="B728" s="19" t="s">
        <v>1995</v>
      </c>
      <c r="C728" s="16">
        <v>10</v>
      </c>
      <c r="D728" s="84">
        <v>10</v>
      </c>
      <c r="E728" t="str">
        <f>VLOOKUP($D728,'ESTRUCTURA P&amp;B - LP'!$A$1:$F$31,5,0)</f>
        <v>MILAGROS FERNANDEZ 10</v>
      </c>
      <c r="F728" t="str">
        <f>VLOOKUP($D728,'ESTRUCTURA P&amp;B - LP'!$A$1:$F$31,6,0)</f>
        <v>MILAGROS FERNANDEZ</v>
      </c>
      <c r="G728" t="s">
        <v>55</v>
      </c>
      <c r="H728" t="str">
        <f>VLOOKUP(Tabla3[[#This Row],[NUEVA RUTA]],Tabla1[#All],2,0)</f>
        <v>CAPITAL</v>
      </c>
      <c r="I728" t="str">
        <f>VLOOKUP($A728,Clientes!$A$1:$C$1999,3,0)</f>
        <v>HIPERFAMILY</v>
      </c>
      <c r="J728" s="16">
        <v>10</v>
      </c>
      <c r="K728" s="16" t="str">
        <f>VLOOKUP($J728,'ESTRUCTURA P&amp;B - LP'!$A$1:$F$40,5,0)</f>
        <v>MILAGROS FERNANDEZ 10</v>
      </c>
      <c r="L728" s="16" t="str">
        <f>IFERROR(VLOOKUP($J728,'[2]POTENCIAL X ZONA'!$B$4:$G$21,6,0),0)</f>
        <v>B</v>
      </c>
      <c r="M728" s="16" t="str">
        <f>IFERROR(VLOOKUP($A728,'Convenio Clientes'!$D:$F,3,0),"SN CNV")</f>
        <v>21</v>
      </c>
      <c r="N728" s="60" t="s">
        <v>2231</v>
      </c>
      <c r="O728" s="16">
        <v>30</v>
      </c>
      <c r="P728" s="95" t="s">
        <v>163</v>
      </c>
      <c r="Q728" s="95" t="s">
        <v>2228</v>
      </c>
      <c r="R728" t="str">
        <f>VLOOKUP($N728,Tabla2[#All],3,0)</f>
        <v>CADENAS - SUPERMERCADOS</v>
      </c>
      <c r="S728">
        <v>0</v>
      </c>
      <c r="T728">
        <v>0</v>
      </c>
      <c r="U728" t="s">
        <v>1587</v>
      </c>
    </row>
    <row r="729" spans="1:21">
      <c r="A729" s="50" t="s">
        <v>1763</v>
      </c>
      <c r="B729" s="19" t="s">
        <v>1764</v>
      </c>
      <c r="C729" s="16">
        <v>98</v>
      </c>
      <c r="D729" s="16">
        <v>98</v>
      </c>
      <c r="E729" t="str">
        <f>VLOOKUP($D729,'ESTRUCTURA P&amp;B - LP'!$A$1:$F$31,5,0)</f>
        <v>INACTIVO</v>
      </c>
      <c r="F729" t="str">
        <f>VLOOKUP($D729,'ESTRUCTURA P&amp;B - LP'!$A$1:$F$31,6,0)</f>
        <v>INACTIVO</v>
      </c>
      <c r="G729" t="s">
        <v>47</v>
      </c>
      <c r="H729" t="str">
        <f>VLOOKUP(Tabla3[[#This Row],[NUEVA RUTA]],Tabla1[#All],2,0)</f>
        <v>INACTIVO</v>
      </c>
      <c r="I729" t="str">
        <f>VLOOKUP($A729,Clientes!$A$1:$C$1999,3,0)</f>
        <v>SOLINOX DE VZLA</v>
      </c>
      <c r="J729" s="16">
        <f>+D729</f>
        <v>98</v>
      </c>
      <c r="K729" s="16" t="str">
        <f>VLOOKUP($J729,'ESTRUCTURA P&amp;B - LP'!$A$1:$F$40,5,0)</f>
        <v>INACTIVO</v>
      </c>
      <c r="L729" s="16">
        <f>IFERROR(VLOOKUP($J729,'[2]POTENCIAL X ZONA'!$B$4:$G$21,6,0),0)</f>
        <v>0</v>
      </c>
      <c r="M729" s="16" t="str">
        <f>IFERROR(VLOOKUP($A729,'Convenio Clientes'!$D:$F,3,0),"SN CNV")</f>
        <v>20</v>
      </c>
      <c r="N729" s="60" t="s">
        <v>2227</v>
      </c>
      <c r="O729" s="16">
        <v>21</v>
      </c>
      <c r="P729" t="s">
        <v>163</v>
      </c>
      <c r="Q729" t="s">
        <v>2228</v>
      </c>
      <c r="R729" t="str">
        <f>VLOOKUP($N729,Tabla2[#All],3,0)</f>
        <v>DISTRIBUIDOR</v>
      </c>
      <c r="S729" t="s">
        <v>3347</v>
      </c>
      <c r="T729" t="s">
        <v>3348</v>
      </c>
      <c r="U729" t="s">
        <v>6728</v>
      </c>
    </row>
    <row r="730" spans="1:21">
      <c r="A730" s="50" t="s">
        <v>1381</v>
      </c>
      <c r="B730" s="19" t="s">
        <v>1382</v>
      </c>
      <c r="C730" s="16">
        <v>98</v>
      </c>
      <c r="D730" s="84">
        <v>98</v>
      </c>
      <c r="E730" t="str">
        <f>VLOOKUP($D730,'ESTRUCTURA P&amp;B - LP'!$A$1:$F$31,5,0)</f>
        <v>INACTIVO</v>
      </c>
      <c r="F730" t="str">
        <f>VLOOKUP($D730,'ESTRUCTURA P&amp;B - LP'!$A$1:$F$31,6,0)</f>
        <v>INACTIVO</v>
      </c>
      <c r="G730" t="s">
        <v>55</v>
      </c>
      <c r="H730" t="str">
        <f>VLOOKUP(Tabla3[[#This Row],[NUEVA RUTA]],Tabla1[#All],2,0)</f>
        <v>INACTIVO</v>
      </c>
      <c r="I730" t="str">
        <f>VLOOKUP($A730,Clientes!$A$1:$C$1999,3,0)</f>
        <v>SOLUCIONES HPT,</v>
      </c>
      <c r="J730" s="16">
        <v>11</v>
      </c>
      <c r="K730" s="16" t="str">
        <f>VLOOKUP($J730,'ESTRUCTURA P&amp;B - LP'!$A$1:$F$40,5,0)</f>
        <v>DUBRASKA PÉREZ 11</v>
      </c>
      <c r="L730" s="16" t="str">
        <f>IFERROR(VLOOKUP($J730,'[2]POTENCIAL X ZONA'!$B$4:$G$21,6,0),0)</f>
        <v>B</v>
      </c>
      <c r="M730" s="16" t="str">
        <f>IFERROR(VLOOKUP($A730,'Convenio Clientes'!$D:$F,3,0),"SN CNV")</f>
        <v>20</v>
      </c>
      <c r="N730" s="16" t="s">
        <v>2227</v>
      </c>
      <c r="O730" s="16">
        <v>7</v>
      </c>
      <c r="P730" t="s">
        <v>163</v>
      </c>
      <c r="Q730" t="s">
        <v>2228</v>
      </c>
      <c r="R730" t="str">
        <f>VLOOKUP($N730,Tabla2[#All],3,0)</f>
        <v>DISTRIBUIDOR</v>
      </c>
      <c r="S730" t="s">
        <v>3349</v>
      </c>
      <c r="T730" t="s">
        <v>3350</v>
      </c>
      <c r="U730" t="s">
        <v>1587</v>
      </c>
    </row>
    <row r="731" spans="1:21">
      <c r="A731" s="50" t="s">
        <v>1574</v>
      </c>
      <c r="B731" s="19" t="s">
        <v>1575</v>
      </c>
      <c r="C731" s="16">
        <v>52</v>
      </c>
      <c r="D731" s="84">
        <v>52</v>
      </c>
      <c r="E731" t="str">
        <f>VLOOKUP($D731,'ESTRUCTURA P&amp;B - LP'!$A$1:$F$31,5,0)</f>
        <v>DIANA DELGADO 52</v>
      </c>
      <c r="F731" t="str">
        <f>VLOOKUP($D731,'ESTRUCTURA P&amp;B - LP'!$A$1:$F$31,6,0)</f>
        <v>DIANA DELGADO</v>
      </c>
      <c r="G731" t="s">
        <v>188</v>
      </c>
      <c r="H731" t="str">
        <f>VLOOKUP(Tabla3[[#This Row],[NUEVA RUTA]],Tabla1[#All],2,0)</f>
        <v>ORIENTE SUR</v>
      </c>
      <c r="I731" t="str">
        <f>VLOOKUP($A731,Clientes!$A$1:$C$1999,3,0)</f>
        <v>SOLUCIONES OLJ</v>
      </c>
      <c r="J731" s="16">
        <v>52</v>
      </c>
      <c r="K731" s="16" t="str">
        <f>VLOOKUP($J731,'ESTRUCTURA P&amp;B - LP'!$A$1:$F$40,5,0)</f>
        <v>DIANA DELGADO 52</v>
      </c>
      <c r="L731" s="16" t="str">
        <f>IFERROR(VLOOKUP($J731,'[2]POTENCIAL X ZONA'!$B$4:$G$21,6,0),0)</f>
        <v>S</v>
      </c>
      <c r="M731" s="16" t="str">
        <f>IFERROR(VLOOKUP($A731,'Convenio Clientes'!$D:$F,3,0),"SN CNV")</f>
        <v>21</v>
      </c>
      <c r="N731" s="16" t="s">
        <v>2350</v>
      </c>
      <c r="O731" s="16">
        <v>7</v>
      </c>
      <c r="P731" t="s">
        <v>163</v>
      </c>
      <c r="Q731" t="s">
        <v>2228</v>
      </c>
      <c r="R731" t="str">
        <f>VLOOKUP($N731,Tabla2[#All],3,0)</f>
        <v>PERFUMERIAS INDEPENDIENTES</v>
      </c>
      <c r="S731" t="s">
        <v>3351</v>
      </c>
      <c r="T731" t="s">
        <v>3352</v>
      </c>
      <c r="U731" t="s">
        <v>189</v>
      </c>
    </row>
    <row r="732" spans="1:21">
      <c r="A732" s="50" t="s">
        <v>1226</v>
      </c>
      <c r="B732" s="19" t="s">
        <v>1227</v>
      </c>
      <c r="C732" s="16">
        <v>62</v>
      </c>
      <c r="D732" s="84">
        <v>62</v>
      </c>
      <c r="E732" t="str">
        <f>VLOOKUP($D732,'ESTRUCTURA P&amp;B - LP'!$A$1:$F$31,5,0)</f>
        <v>ANDREINA RANGEL 62</v>
      </c>
      <c r="F732" t="str">
        <f>VLOOKUP($D732,'ESTRUCTURA P&amp;B - LP'!$A$1:$F$31,6,0)</f>
        <v>ANDREINA RANGEL</v>
      </c>
      <c r="G732" t="s">
        <v>31</v>
      </c>
      <c r="H732" t="str">
        <f>VLOOKUP(Tabla3[[#This Row],[NUEVA RUTA]],Tabla1[#All],2,0)</f>
        <v>OCCIDENTE</v>
      </c>
      <c r="I732" t="str">
        <f>VLOOKUP($A732,Clientes!$A$1:$C$1999,3,0)</f>
        <v>SPARK DISTRIB</v>
      </c>
      <c r="J732" s="16">
        <v>0</v>
      </c>
      <c r="K732" s="16" t="str">
        <f>VLOOKUP($J732,'ESTRUCTURA P&amp;B - LP'!$A$1:$F$40,5,0)</f>
        <v>INACTIVO</v>
      </c>
      <c r="L732" s="16">
        <f>IFERROR(VLOOKUP($J732,'[2]POTENCIAL X ZONA'!$B$4:$G$21,6,0),0)</f>
        <v>0</v>
      </c>
      <c r="M732" s="16" t="str">
        <f>IFERROR(VLOOKUP($A732,'Convenio Clientes'!$D:$F,3,0),"SN CNV")</f>
        <v>01</v>
      </c>
      <c r="N732" s="16" t="s">
        <v>2227</v>
      </c>
      <c r="O732" s="16">
        <v>0</v>
      </c>
      <c r="P732" t="s">
        <v>163</v>
      </c>
      <c r="Q732" t="s">
        <v>2228</v>
      </c>
      <c r="R732" t="str">
        <f>VLOOKUP($N732,Tabla2[#All],3,0)</f>
        <v>DISTRIBUIDOR</v>
      </c>
      <c r="S732" t="s">
        <v>3353</v>
      </c>
      <c r="T732" t="s">
        <v>3354</v>
      </c>
      <c r="U732" t="s">
        <v>131</v>
      </c>
    </row>
    <row r="733" spans="1:21">
      <c r="A733" s="116" t="s">
        <v>6674</v>
      </c>
      <c r="B733" s="117" t="s">
        <v>6675</v>
      </c>
      <c r="C733" s="118">
        <v>99</v>
      </c>
      <c r="D733" s="119">
        <v>99</v>
      </c>
      <c r="E733" s="120" t="str">
        <f>VLOOKUP($D733,'ESTRUCTURA P&amp;B - LP'!$A$1:$F$31,5,0)</f>
        <v>E-COMMERCE</v>
      </c>
      <c r="F733" s="120" t="str">
        <f>VLOOKUP($D733,'ESTRUCTURA P&amp;B - LP'!$A$1:$F$31,6,0)</f>
        <v>E-COMMERCE</v>
      </c>
      <c r="G733" t="s">
        <v>697</v>
      </c>
      <c r="H733" t="s">
        <v>4385</v>
      </c>
      <c r="I733" t="str">
        <f>VLOOKUP($A733,Clientes!$A$1:$C$1999,3,0)</f>
        <v>STEPHANIE HERNA</v>
      </c>
      <c r="J733" s="16">
        <v>99</v>
      </c>
      <c r="K733" s="118" t="str">
        <f>VLOOKUP($J733,'ESTRUCTURA P&amp;B - LP'!$A$1:$F$40,5,0)</f>
        <v>E-COMMERCE</v>
      </c>
      <c r="L733" s="16">
        <f>IFERROR(VLOOKUP($J733,'[2]POTENCIAL X ZONA'!$B$4:$G$21,6,0),0)</f>
        <v>0</v>
      </c>
      <c r="M733" s="16" t="str">
        <f>IFERROR(VLOOKUP($A733,'Convenio Clientes'!$D:$F,3,0),"SN CNV")</f>
        <v>50</v>
      </c>
      <c r="N733" s="16" t="s">
        <v>2469</v>
      </c>
      <c r="O733" s="16">
        <v>0</v>
      </c>
      <c r="P733" t="s">
        <v>2235</v>
      </c>
      <c r="Q733" t="s">
        <v>2236</v>
      </c>
      <c r="R733" t="str">
        <f>VLOOKUP($N733,Tabla2[#All],3,0)</f>
        <v>ATENCION AL CLIENTE</v>
      </c>
      <c r="U733" t="s">
        <v>6729</v>
      </c>
    </row>
    <row r="734" spans="1:21">
      <c r="A734" s="50" t="s">
        <v>2002</v>
      </c>
      <c r="B734" s="19" t="s">
        <v>2003</v>
      </c>
      <c r="C734" s="16">
        <v>50</v>
      </c>
      <c r="D734" s="84">
        <v>95</v>
      </c>
      <c r="E734" t="str">
        <f>VLOOKUP($D734,'ESTRUCTURA P&amp;B - LP'!$A$1:$F$31,5,0)</f>
        <v>EVENTUALES</v>
      </c>
      <c r="F734" t="str">
        <f>VLOOKUP($D734,'ESTRUCTURA P&amp;B - LP'!$A$1:$F$31,6,0)</f>
        <v>ROSLI APONTE</v>
      </c>
      <c r="G734" t="s">
        <v>47</v>
      </c>
      <c r="H734" t="str">
        <f>VLOOKUP(Tabla3[[#This Row],[NUEVA RUTA]],Tabla1[#All],2,0)</f>
        <v>OFICINA</v>
      </c>
      <c r="I734" t="str">
        <f>VLOOKUP($A734,Clientes!$A$1:$C$1999,3,0)</f>
        <v>STEPHEN SCHUBER</v>
      </c>
      <c r="J734" s="16">
        <v>95</v>
      </c>
      <c r="K734" s="16" t="str">
        <f>VLOOKUP($J734,'ESTRUCTURA P&amp;B - LP'!$A$1:$F$40,5,0)</f>
        <v>EVENTUALES</v>
      </c>
      <c r="L734" s="16">
        <f>IFERROR(VLOOKUP($J734,'[2]POTENCIAL X ZONA'!$B$4:$G$21,6,0),0)</f>
        <v>0</v>
      </c>
      <c r="M734" s="16" t="str">
        <f>IFERROR(VLOOKUP($A734,'Convenio Clientes'!$D:$F,3,0),"SN CNV")</f>
        <v>21</v>
      </c>
      <c r="N734" s="60" t="s">
        <v>2227</v>
      </c>
      <c r="O734" s="16">
        <v>0</v>
      </c>
      <c r="P734" t="s">
        <v>2235</v>
      </c>
      <c r="Q734" t="s">
        <v>2240</v>
      </c>
      <c r="R734" t="str">
        <f>VLOOKUP($N734,Tabla2[#All],3,0)</f>
        <v>DISTRIBUIDOR</v>
      </c>
      <c r="S734">
        <v>0</v>
      </c>
      <c r="T734">
        <v>0</v>
      </c>
      <c r="U734" t="s">
        <v>1587</v>
      </c>
    </row>
    <row r="735" spans="1:21">
      <c r="A735" s="50" t="s">
        <v>2008</v>
      </c>
      <c r="B735" s="19" t="s">
        <v>2009</v>
      </c>
      <c r="C735" s="16">
        <v>61</v>
      </c>
      <c r="D735" s="84">
        <v>61</v>
      </c>
      <c r="E735" t="str">
        <f>VLOOKUP($D735,'ESTRUCTURA P&amp;B - LP'!$A$1:$F$31,5,0)</f>
        <v>JOSEPH PADILLA 61</v>
      </c>
      <c r="F735" t="str">
        <f>VLOOKUP($D735,'ESTRUCTURA P&amp;B - LP'!$A$1:$F$31,6,0)</f>
        <v>ANDREINA RANGEL</v>
      </c>
      <c r="G735" t="s">
        <v>44</v>
      </c>
      <c r="H735" t="str">
        <f>VLOOKUP(Tabla3[[#This Row],[NUEVA RUTA]],Tabla1[#All],2,0)</f>
        <v>OCCIDENTE</v>
      </c>
      <c r="I735" t="str">
        <f>VLOOKUP($A735,Clientes!$A$1:$C$1999,3,0)</f>
        <v>M DENTAL LLANOS</v>
      </c>
      <c r="J735" s="16">
        <v>61</v>
      </c>
      <c r="K735" s="16" t="str">
        <f>VLOOKUP($J735,'ESTRUCTURA P&amp;B - LP'!$A$1:$F$40,5,0)</f>
        <v>JOSEPH PADILLA 61</v>
      </c>
      <c r="L735" s="16" t="str">
        <f>IFERROR(VLOOKUP($J735,'[2]POTENCIAL X ZONA'!$B$4:$G$21,6,0),0)</f>
        <v>P</v>
      </c>
      <c r="M735" s="16" t="str">
        <f>IFERROR(VLOOKUP($A735,'Convenio Clientes'!$D:$F,3,0),"SN CNV")</f>
        <v>26</v>
      </c>
      <c r="N735" s="60" t="s">
        <v>2327</v>
      </c>
      <c r="O735" s="16">
        <v>15</v>
      </c>
      <c r="P735" s="261" t="s">
        <v>163</v>
      </c>
      <c r="Q735" s="262" t="s">
        <v>2228</v>
      </c>
      <c r="R735" t="str">
        <f>VLOOKUP($N735,Tabla2[#All],3,0)</f>
        <v>DROGUERIAS</v>
      </c>
      <c r="S735">
        <v>0</v>
      </c>
      <c r="T735">
        <v>0</v>
      </c>
      <c r="U735" t="s">
        <v>44</v>
      </c>
    </row>
    <row r="736" spans="1:21">
      <c r="A736" s="50" t="s">
        <v>1230</v>
      </c>
      <c r="B736" s="19" t="s">
        <v>1231</v>
      </c>
      <c r="C736" s="16">
        <v>98</v>
      </c>
      <c r="D736" s="84">
        <v>98</v>
      </c>
      <c r="E736" t="str">
        <f>VLOOKUP($D736,'ESTRUCTURA P&amp;B - LP'!$A$1:$F$31,5,0)</f>
        <v>INACTIVO</v>
      </c>
      <c r="F736" t="str">
        <f>VLOOKUP($D736,'ESTRUCTURA P&amp;B - LP'!$A$1:$F$31,6,0)</f>
        <v>INACTIVO</v>
      </c>
      <c r="G736" t="s">
        <v>55</v>
      </c>
      <c r="H736" t="str">
        <f>VLOOKUP(Tabla3[[#This Row],[NUEVA RUTA]],Tabla1[#All],2,0)</f>
        <v>INACTIVO</v>
      </c>
      <c r="I736" t="str">
        <f>VLOOKUP($A736,Clientes!$A$1:$C$1999,3,0)</f>
        <v>SUMIN BELLAMED</v>
      </c>
      <c r="J736" s="16">
        <v>0</v>
      </c>
      <c r="K736" s="16" t="str">
        <f>VLOOKUP($J736,'ESTRUCTURA P&amp;B - LP'!$A$1:$F$40,5,0)</f>
        <v>INACTIVO</v>
      </c>
      <c r="L736" s="16">
        <f>IFERROR(VLOOKUP($J736,'[2]POTENCIAL X ZONA'!$B$4:$G$21,6,0),0)</f>
        <v>0</v>
      </c>
      <c r="M736" s="16" t="str">
        <f>IFERROR(VLOOKUP($A736,'Convenio Clientes'!$D:$F,3,0),"SN CNV")</f>
        <v>01</v>
      </c>
      <c r="N736" s="16" t="s">
        <v>2350</v>
      </c>
      <c r="O736" s="16">
        <v>0</v>
      </c>
      <c r="P736" t="s">
        <v>163</v>
      </c>
      <c r="Q736" t="s">
        <v>2228</v>
      </c>
      <c r="R736" t="str">
        <f>VLOOKUP($N736,Tabla2[#All],3,0)</f>
        <v>PERFUMERIAS INDEPENDIENTES</v>
      </c>
      <c r="S736" t="s">
        <v>3355</v>
      </c>
      <c r="T736" t="s">
        <v>3356</v>
      </c>
      <c r="U736" t="s">
        <v>1587</v>
      </c>
    </row>
    <row r="737" spans="1:21">
      <c r="A737" s="50" t="s">
        <v>1605</v>
      </c>
      <c r="B737" s="19" t="s">
        <v>1606</v>
      </c>
      <c r="C737" s="16">
        <v>98</v>
      </c>
      <c r="D737" s="84">
        <v>95</v>
      </c>
      <c r="E737" t="str">
        <f>VLOOKUP($D737,'ESTRUCTURA P&amp;B - LP'!$A$1:$F$31,5,0)</f>
        <v>EVENTUALES</v>
      </c>
      <c r="F737" t="str">
        <f>VLOOKUP($D737,'ESTRUCTURA P&amp;B - LP'!$A$1:$F$31,6,0)</f>
        <v>ROSLI APONTE</v>
      </c>
      <c r="G737" t="s">
        <v>55</v>
      </c>
      <c r="H737" t="str">
        <f>VLOOKUP(Tabla3[[#This Row],[NUEVA RUTA]],Tabla1[#All],2,0)</f>
        <v>OFICINA</v>
      </c>
      <c r="I737" t="str">
        <f>VLOOKUP($A737,Clientes!$A$1:$C$1999,3,0)</f>
        <v>SUMINIS GERBLAN</v>
      </c>
      <c r="J737" s="16">
        <v>95</v>
      </c>
      <c r="K737" s="16" t="str">
        <f>VLOOKUP($J737,'ESTRUCTURA P&amp;B - LP'!$A$1:$F$40,5,0)</f>
        <v>EVENTUALES</v>
      </c>
      <c r="L737" s="16">
        <f>IFERROR(VLOOKUP($J737,'[2]POTENCIAL X ZONA'!$B$4:$G$21,6,0),0)</f>
        <v>0</v>
      </c>
      <c r="M737" s="16" t="str">
        <f>IFERROR(VLOOKUP($A737,'Convenio Clientes'!$D:$F,3,0),"SN CNV")</f>
        <v>21</v>
      </c>
      <c r="N737" s="60" t="s">
        <v>2234</v>
      </c>
      <c r="O737" s="16">
        <v>0</v>
      </c>
      <c r="P737" t="s">
        <v>163</v>
      </c>
      <c r="Q737" t="s">
        <v>2228</v>
      </c>
      <c r="R737" t="str">
        <f>VLOOKUP($N737,Tabla2[#All],3,0)</f>
        <v>INSTITUCIONAL</v>
      </c>
      <c r="S737" t="s">
        <v>3357</v>
      </c>
      <c r="T737" t="s">
        <v>3358</v>
      </c>
      <c r="U737" t="s">
        <v>1587</v>
      </c>
    </row>
    <row r="738" spans="1:21">
      <c r="A738" s="50" t="s">
        <v>1232</v>
      </c>
      <c r="B738" s="19" t="s">
        <v>1233</v>
      </c>
      <c r="C738" s="16">
        <v>58</v>
      </c>
      <c r="D738" s="84">
        <v>57</v>
      </c>
      <c r="E738" t="str">
        <f>VLOOKUP($D738,'ESTRUCTURA P&amp;B - LP'!$A$1:$F$31,5,0)</f>
        <v>CARLOS ZURITA</v>
      </c>
      <c r="F738" t="str">
        <f>VLOOKUP($D738,'ESTRUCTURA P&amp;B - LP'!$A$1:$F$31,6,0)</f>
        <v>MILAGROS FERNANDEZ</v>
      </c>
      <c r="G738" t="s">
        <v>47</v>
      </c>
      <c r="H738" t="str">
        <f>VLOOKUP(Tabla3[[#This Row],[NUEVA RUTA]],Tabla1[#All],2,0)</f>
        <v>CAPITAL</v>
      </c>
      <c r="I738" t="str">
        <f>VLOOKUP($A738,Clientes!$A$1:$C$1999,3,0)</f>
        <v>SUM LOXOR CCCT</v>
      </c>
      <c r="J738" s="16">
        <v>57</v>
      </c>
      <c r="K738" s="16" t="str">
        <f>VLOOKUP($J738,'ESTRUCTURA P&amp;B - LP'!$A$1:$F$40,5,0)</f>
        <v>CARLOS ZURITA</v>
      </c>
      <c r="L738" s="16">
        <f>IFERROR(VLOOKUP($J738,'[2]POTENCIAL X ZONA'!$B$4:$G$21,6,0),0)</f>
        <v>0</v>
      </c>
      <c r="M738" s="16" t="str">
        <f>IFERROR(VLOOKUP($A738,'Convenio Clientes'!$D:$F,3,0),"SN CNV")</f>
        <v>01</v>
      </c>
      <c r="N738" s="16" t="s">
        <v>2278</v>
      </c>
      <c r="O738" s="16">
        <v>10</v>
      </c>
      <c r="P738" t="s">
        <v>163</v>
      </c>
      <c r="Q738" t="s">
        <v>2228</v>
      </c>
      <c r="R738" t="str">
        <f>VLOOKUP($N738,Tabla2[#All],3,0)</f>
        <v>SUPERMERCADOS INDEPENDIENTES</v>
      </c>
      <c r="S738" t="s">
        <v>3359</v>
      </c>
      <c r="T738" t="s">
        <v>3360</v>
      </c>
      <c r="U738" t="s">
        <v>1587</v>
      </c>
    </row>
    <row r="739" spans="1:21">
      <c r="A739" s="50" t="s">
        <v>1234</v>
      </c>
      <c r="B739" s="19" t="s">
        <v>1235</v>
      </c>
      <c r="C739" s="16">
        <v>62</v>
      </c>
      <c r="D739" s="84">
        <v>62</v>
      </c>
      <c r="E739" t="str">
        <f>VLOOKUP($D739,'ESTRUCTURA P&amp;B - LP'!$A$1:$F$31,5,0)</f>
        <v>ANDREINA RANGEL 62</v>
      </c>
      <c r="F739" t="str">
        <f>VLOOKUP($D739,'ESTRUCTURA P&amp;B - LP'!$A$1:$F$31,6,0)</f>
        <v>ANDREINA RANGEL</v>
      </c>
      <c r="G739" t="s">
        <v>31</v>
      </c>
      <c r="H739" t="str">
        <f>VLOOKUP(Tabla3[[#This Row],[NUEVA RUTA]],Tabla1[#All],2,0)</f>
        <v>OCCIDENTE</v>
      </c>
      <c r="I739" t="str">
        <f>VLOOKUP($A739,Clientes!$A$1:$C$1999,3,0)</f>
        <v>11 SUMMA</v>
      </c>
      <c r="J739" s="16">
        <v>60</v>
      </c>
      <c r="K739" s="16" t="str">
        <f>VLOOKUP($J739,'ESTRUCTURA P&amp;B - LP'!$A$1:$F$40,5,0)</f>
        <v>JOSEPH PADILLA</v>
      </c>
      <c r="L739" s="16" t="str">
        <f>IFERROR(VLOOKUP($J739,'[2]POTENCIAL X ZONA'!$B$4:$G$21,6,0),0)</f>
        <v>S</v>
      </c>
      <c r="M739" s="60" t="str">
        <f>IFERROR(VLOOKUP($A739,'Convenio Clientes'!$D:$F,3,0),"SN CNV")</f>
        <v>01</v>
      </c>
      <c r="N739" s="16" t="s">
        <v>2227</v>
      </c>
      <c r="O739" s="16">
        <v>15</v>
      </c>
      <c r="P739" t="s">
        <v>163</v>
      </c>
      <c r="Q739" t="s">
        <v>2228</v>
      </c>
      <c r="R739" t="str">
        <f>VLOOKUP($N739,Tabla2[#All],3,0)</f>
        <v>DISTRIBUIDOR</v>
      </c>
      <c r="S739" t="s">
        <v>3361</v>
      </c>
      <c r="T739" t="s">
        <v>3362</v>
      </c>
      <c r="U739" t="s">
        <v>131</v>
      </c>
    </row>
    <row r="740" spans="1:21">
      <c r="A740" s="50" t="s">
        <v>1237</v>
      </c>
      <c r="B740" s="19" t="s">
        <v>1238</v>
      </c>
      <c r="C740" s="16">
        <v>60</v>
      </c>
      <c r="D740" s="84">
        <v>60</v>
      </c>
      <c r="E740" t="str">
        <f>VLOOKUP($D740,'ESTRUCTURA P&amp;B - LP'!$A$1:$F$31,5,0)</f>
        <v>JOSEPH PADILLA</v>
      </c>
      <c r="F740" t="str">
        <f>VLOOKUP($D740,'ESTRUCTURA P&amp;B - LP'!$A$1:$F$31,6,0)</f>
        <v>ANDREINA RANGEL</v>
      </c>
      <c r="G740" t="s">
        <v>70</v>
      </c>
      <c r="H740" t="str">
        <f>VLOOKUP(Tabla3[[#This Row],[NUEVA RUTA]],Tabla1[#All],2,0)</f>
        <v>OCCIDENTE</v>
      </c>
      <c r="I740" t="str">
        <f>VLOOKUP($A740,Clientes!$A$1:$C$1999,3,0)</f>
        <v>11 SUMMA</v>
      </c>
      <c r="J740" s="16">
        <v>60</v>
      </c>
      <c r="K740" s="16" t="str">
        <f>VLOOKUP($J740,'ESTRUCTURA P&amp;B - LP'!$A$1:$F$40,5,0)</f>
        <v>JOSEPH PADILLA</v>
      </c>
      <c r="L740" s="16" t="str">
        <f>IFERROR(VLOOKUP($J740,'[2]POTENCIAL X ZONA'!$B$4:$G$21,6,0),0)</f>
        <v>S</v>
      </c>
      <c r="M740" s="16" t="str">
        <f>IFERROR(VLOOKUP($A740,'Convenio Clientes'!$D:$F,3,0),"SN CNV")</f>
        <v>20</v>
      </c>
      <c r="N740" s="16" t="s">
        <v>2227</v>
      </c>
      <c r="O740" s="16">
        <v>15</v>
      </c>
      <c r="P740" t="s">
        <v>163</v>
      </c>
      <c r="Q740" t="s">
        <v>2228</v>
      </c>
      <c r="R740" t="str">
        <f>VLOOKUP($N740,Tabla2[#All],3,0)</f>
        <v>DISTRIBUIDOR</v>
      </c>
      <c r="S740" t="s">
        <v>3363</v>
      </c>
      <c r="T740" t="s">
        <v>3364</v>
      </c>
      <c r="U740" t="s">
        <v>137</v>
      </c>
    </row>
    <row r="741" spans="1:21">
      <c r="A741" s="50" t="s">
        <v>1239</v>
      </c>
      <c r="B741" s="19" t="s">
        <v>1240</v>
      </c>
      <c r="C741" s="16">
        <v>98</v>
      </c>
      <c r="D741" s="84">
        <v>98</v>
      </c>
      <c r="E741" t="str">
        <f>VLOOKUP($D741,'ESTRUCTURA P&amp;B - LP'!$A$1:$F$31,5,0)</f>
        <v>INACTIVO</v>
      </c>
      <c r="F741" t="str">
        <f>VLOOKUP($D741,'ESTRUCTURA P&amp;B - LP'!$A$1:$F$31,6,0)</f>
        <v>INACTIVO</v>
      </c>
      <c r="G741" t="s">
        <v>31</v>
      </c>
      <c r="H741" t="str">
        <f>VLOOKUP(Tabla3[[#This Row],[NUEVA RUTA]],Tabla1[#All],2,0)</f>
        <v>INACTIVO</v>
      </c>
      <c r="I741" t="str">
        <f>VLOOKUP($A741,Clientes!$A$1:$C$1999,3,0)</f>
        <v>SUPER DISTRIB</v>
      </c>
      <c r="J741" s="16">
        <v>0</v>
      </c>
      <c r="K741" s="16" t="str">
        <f>VLOOKUP($J741,'ESTRUCTURA P&amp;B - LP'!$A$1:$F$40,5,0)</f>
        <v>INACTIVO</v>
      </c>
      <c r="L741" s="16">
        <f>IFERROR(VLOOKUP($J741,'[2]POTENCIAL X ZONA'!$B$4:$G$21,6,0),0)</f>
        <v>0</v>
      </c>
      <c r="M741" s="16" t="str">
        <f>IFERROR(VLOOKUP($A741,'Convenio Clientes'!$D:$F,3,0),"SN CNV")</f>
        <v>01</v>
      </c>
      <c r="N741" s="16" t="s">
        <v>2227</v>
      </c>
      <c r="O741" s="16">
        <v>0</v>
      </c>
      <c r="P741" t="s">
        <v>163</v>
      </c>
      <c r="Q741" t="s">
        <v>2228</v>
      </c>
      <c r="R741" t="str">
        <f>VLOOKUP($N741,Tabla2[#All],3,0)</f>
        <v>DISTRIBUIDOR</v>
      </c>
      <c r="S741" t="s">
        <v>3365</v>
      </c>
      <c r="T741" t="s">
        <v>3366</v>
      </c>
      <c r="U741" t="s">
        <v>495</v>
      </c>
    </row>
    <row r="742" spans="1:21">
      <c r="A742" s="50" t="s">
        <v>1243</v>
      </c>
      <c r="B742" s="19" t="s">
        <v>1244</v>
      </c>
      <c r="C742" s="16">
        <v>98</v>
      </c>
      <c r="D742" s="84">
        <v>12</v>
      </c>
      <c r="E742" t="str">
        <f>VLOOKUP($D742,'ESTRUCTURA P&amp;B - LP'!$A$1:$F$31,5,0)</f>
        <v>JUAN LEÓN 12</v>
      </c>
      <c r="F742" t="str">
        <f>VLOOKUP($D742,'ESTRUCTURA P&amp;B - LP'!$A$1:$F$31,6,0)</f>
        <v>DUBRASKA PÉREZ</v>
      </c>
      <c r="G742" t="s">
        <v>13</v>
      </c>
      <c r="H742" t="str">
        <f>VLOOKUP(Tabla3[[#This Row],[NUEVA RUTA]],Tabla1[#All],2,0)</f>
        <v>CENTRO-OCCIDENTE</v>
      </c>
      <c r="I742" t="str">
        <f>VLOOKUP($A742,Clientes!$A$1:$C$1999,3,0)</f>
        <v>90 SUPER LIDER</v>
      </c>
      <c r="J742" s="16">
        <v>12</v>
      </c>
      <c r="K742" s="16" t="str">
        <f>VLOOKUP($J742,'ESTRUCTURA P&amp;B - LP'!$A$1:$F$40,5,0)</f>
        <v>JUAN LEÓN 12</v>
      </c>
      <c r="L742" s="16" t="str">
        <f>IFERROR(VLOOKUP($J742,'[2]POTENCIAL X ZONA'!$B$4:$G$21,6,0),0)</f>
        <v>P</v>
      </c>
      <c r="M742" s="60" t="str">
        <f>IFERROR(VLOOKUP($A742,'Convenio Clientes'!$D:$F,3,0),"SN CNV")</f>
        <v>21</v>
      </c>
      <c r="N742" s="16" t="s">
        <v>2231</v>
      </c>
      <c r="O742" s="16">
        <v>90</v>
      </c>
      <c r="P742" t="s">
        <v>163</v>
      </c>
      <c r="Q742" t="s">
        <v>2228</v>
      </c>
      <c r="R742" t="str">
        <f>VLOOKUP($N742,Tabla2[#All],3,0)</f>
        <v>CADENAS - SUPERMERCADOS</v>
      </c>
      <c r="S742" t="s">
        <v>3367</v>
      </c>
      <c r="T742" t="s">
        <v>3368</v>
      </c>
      <c r="U742" t="s">
        <v>1652</v>
      </c>
    </row>
    <row r="743" spans="1:21">
      <c r="A743" s="50" t="s">
        <v>1246</v>
      </c>
      <c r="B743" s="19" t="s">
        <v>1247</v>
      </c>
      <c r="C743" s="16">
        <v>98</v>
      </c>
      <c r="D743" s="84">
        <v>12</v>
      </c>
      <c r="E743" t="str">
        <f>VLOOKUP($D743,'ESTRUCTURA P&amp;B - LP'!$A$1:$F$31,5,0)</f>
        <v>JUAN LEÓN 12</v>
      </c>
      <c r="F743" t="str">
        <f>VLOOKUP($D743,'ESTRUCTURA P&amp;B - LP'!$A$1:$F$31,6,0)</f>
        <v>DUBRASKA PÉREZ</v>
      </c>
      <c r="G743" t="s">
        <v>47</v>
      </c>
      <c r="H743" t="str">
        <f>VLOOKUP(Tabla3[[#This Row],[NUEVA RUTA]],Tabla1[#All],2,0)</f>
        <v>CENTRO-OCCIDENTE</v>
      </c>
      <c r="I743" t="str">
        <f>VLOOKUP($A743,Clientes!$A$1:$C$1999,3,0)</f>
        <v>90 SUPER LIDER</v>
      </c>
      <c r="J743" s="16">
        <v>12</v>
      </c>
      <c r="K743" s="16" t="str">
        <f>VLOOKUP($J743,'ESTRUCTURA P&amp;B - LP'!$A$1:$F$40,5,0)</f>
        <v>JUAN LEÓN 12</v>
      </c>
      <c r="L743" s="16" t="str">
        <f>IFERROR(VLOOKUP($J743,'[2]POTENCIAL X ZONA'!$B$4:$G$21,6,0),0)</f>
        <v>P</v>
      </c>
      <c r="M743" s="60" t="str">
        <f>IFERROR(VLOOKUP($A743,'Convenio Clientes'!$D:$F,3,0),"SN CNV")</f>
        <v>21</v>
      </c>
      <c r="N743" s="16" t="s">
        <v>2231</v>
      </c>
      <c r="O743" s="16">
        <v>90</v>
      </c>
      <c r="P743" t="s">
        <v>163</v>
      </c>
      <c r="Q743" t="s">
        <v>2228</v>
      </c>
      <c r="R743" t="str">
        <f>VLOOKUP($N743,Tabla2[#All],3,0)</f>
        <v>CADENAS - SUPERMERCADOS</v>
      </c>
      <c r="S743" t="s">
        <v>3369</v>
      </c>
      <c r="T743" t="s">
        <v>3370</v>
      </c>
      <c r="U743" t="s">
        <v>6703</v>
      </c>
    </row>
    <row r="744" spans="1:21">
      <c r="A744" s="50" t="s">
        <v>1248</v>
      </c>
      <c r="B744" s="19" t="s">
        <v>1249</v>
      </c>
      <c r="C744" s="16">
        <v>98</v>
      </c>
      <c r="D744" s="84">
        <v>12</v>
      </c>
      <c r="E744" t="str">
        <f>VLOOKUP($D744,'ESTRUCTURA P&amp;B - LP'!$A$1:$F$31,5,0)</f>
        <v>JUAN LEÓN 12</v>
      </c>
      <c r="F744" t="str">
        <f>VLOOKUP($D744,'ESTRUCTURA P&amp;B - LP'!$A$1:$F$31,6,0)</f>
        <v>DUBRASKA PÉREZ</v>
      </c>
      <c r="G744" t="s">
        <v>13</v>
      </c>
      <c r="H744" t="str">
        <f>VLOOKUP(Tabla3[[#This Row],[NUEVA RUTA]],Tabla1[#All],2,0)</f>
        <v>CENTRO-OCCIDENTE</v>
      </c>
      <c r="I744" t="str">
        <f>VLOOKUP($A744,Clientes!$A$1:$C$1999,3,0)</f>
        <v>90 SUPER LIDER</v>
      </c>
      <c r="J744" s="16">
        <v>12</v>
      </c>
      <c r="K744" s="16" t="str">
        <f>VLOOKUP($J744,'ESTRUCTURA P&amp;B - LP'!$A$1:$F$40,5,0)</f>
        <v>JUAN LEÓN 12</v>
      </c>
      <c r="L744" s="16" t="str">
        <f>IFERROR(VLOOKUP($J744,'[2]POTENCIAL X ZONA'!$B$4:$G$21,6,0),0)</f>
        <v>P</v>
      </c>
      <c r="M744" s="60" t="str">
        <f>IFERROR(VLOOKUP($A744,'Convenio Clientes'!$D:$F,3,0),"SN CNV")</f>
        <v>21</v>
      </c>
      <c r="N744" s="16" t="s">
        <v>2231</v>
      </c>
      <c r="O744" s="16">
        <v>90</v>
      </c>
      <c r="P744" t="s">
        <v>163</v>
      </c>
      <c r="Q744" t="s">
        <v>2228</v>
      </c>
      <c r="R744" t="str">
        <f>VLOOKUP($N744,Tabla2[#All],3,0)</f>
        <v>CADENAS - SUPERMERCADOS</v>
      </c>
      <c r="S744" t="s">
        <v>3371</v>
      </c>
      <c r="T744" t="s">
        <v>3372</v>
      </c>
      <c r="U744" t="s">
        <v>1652</v>
      </c>
    </row>
    <row r="745" spans="1:21">
      <c r="A745" s="50" t="s">
        <v>1250</v>
      </c>
      <c r="B745" s="19" t="s">
        <v>1251</v>
      </c>
      <c r="C745" s="16">
        <v>98</v>
      </c>
      <c r="D745" s="84">
        <v>12</v>
      </c>
      <c r="E745" t="str">
        <f>VLOOKUP($D745,'ESTRUCTURA P&amp;B - LP'!$A$1:$F$31,5,0)</f>
        <v>JUAN LEÓN 12</v>
      </c>
      <c r="F745" t="str">
        <f>VLOOKUP($D745,'ESTRUCTURA P&amp;B - LP'!$A$1:$F$31,6,0)</f>
        <v>DUBRASKA PÉREZ</v>
      </c>
      <c r="G745" t="s">
        <v>47</v>
      </c>
      <c r="H745" t="str">
        <f>VLOOKUP(Tabla3[[#This Row],[NUEVA RUTA]],Tabla1[#All],2,0)</f>
        <v>CENTRO-OCCIDENTE</v>
      </c>
      <c r="I745" t="str">
        <f>VLOOKUP($A745,Clientes!$A$1:$C$1999,3,0)</f>
        <v>90 SUPER LIDER</v>
      </c>
      <c r="J745" s="16">
        <v>12</v>
      </c>
      <c r="K745" s="16" t="str">
        <f>VLOOKUP($J745,'ESTRUCTURA P&amp;B - LP'!$A$1:$F$40,5,0)</f>
        <v>JUAN LEÓN 12</v>
      </c>
      <c r="L745" s="16" t="str">
        <f>IFERROR(VLOOKUP($J745,'[2]POTENCIAL X ZONA'!$B$4:$G$21,6,0),0)</f>
        <v>P</v>
      </c>
      <c r="M745" s="60" t="str">
        <f>IFERROR(VLOOKUP($A745,'Convenio Clientes'!$D:$F,3,0),"SN CNV")</f>
        <v>21</v>
      </c>
      <c r="N745" s="16" t="s">
        <v>2231</v>
      </c>
      <c r="O745" s="16">
        <v>90</v>
      </c>
      <c r="P745" t="s">
        <v>163</v>
      </c>
      <c r="Q745" t="s">
        <v>2228</v>
      </c>
      <c r="R745" t="str">
        <f>VLOOKUP($N745,Tabla2[#All],3,0)</f>
        <v>CADENAS - SUPERMERCADOS</v>
      </c>
      <c r="S745" t="s">
        <v>3373</v>
      </c>
      <c r="T745" t="s">
        <v>3374</v>
      </c>
      <c r="U745" t="s">
        <v>6717</v>
      </c>
    </row>
    <row r="746" spans="1:21">
      <c r="A746" s="50" t="s">
        <v>1252</v>
      </c>
      <c r="B746" s="19" t="s">
        <v>1253</v>
      </c>
      <c r="C746" s="16">
        <v>98</v>
      </c>
      <c r="D746" s="84">
        <v>12</v>
      </c>
      <c r="E746" t="str">
        <f>VLOOKUP($D746,'ESTRUCTURA P&amp;B - LP'!$A$1:$F$31,5,0)</f>
        <v>JUAN LEÓN 12</v>
      </c>
      <c r="F746" t="str">
        <f>VLOOKUP($D746,'ESTRUCTURA P&amp;B - LP'!$A$1:$F$31,6,0)</f>
        <v>DUBRASKA PÉREZ</v>
      </c>
      <c r="G746" t="s">
        <v>13</v>
      </c>
      <c r="H746" t="str">
        <f>VLOOKUP(Tabla3[[#This Row],[NUEVA RUTA]],Tabla1[#All],2,0)</f>
        <v>CENTRO-OCCIDENTE</v>
      </c>
      <c r="I746" t="str">
        <f>VLOOKUP($A746,Clientes!$A$1:$C$1999,3,0)</f>
        <v>90 SUPER LIDER</v>
      </c>
      <c r="J746" s="16">
        <v>12</v>
      </c>
      <c r="K746" s="16" t="str">
        <f>VLOOKUP($J746,'ESTRUCTURA P&amp;B - LP'!$A$1:$F$40,5,0)</f>
        <v>JUAN LEÓN 12</v>
      </c>
      <c r="L746" s="16" t="str">
        <f>IFERROR(VLOOKUP($J746,'[2]POTENCIAL X ZONA'!$B$4:$G$21,6,0),0)</f>
        <v>P</v>
      </c>
      <c r="M746" s="60" t="str">
        <f>IFERROR(VLOOKUP($A746,'Convenio Clientes'!$D:$F,3,0),"SN CNV")</f>
        <v>21</v>
      </c>
      <c r="N746" s="16" t="s">
        <v>2231</v>
      </c>
      <c r="O746" s="16">
        <v>90</v>
      </c>
      <c r="P746" t="s">
        <v>163</v>
      </c>
      <c r="Q746" t="s">
        <v>2228</v>
      </c>
      <c r="R746" t="str">
        <f>VLOOKUP($N746,Tabla2[#All],3,0)</f>
        <v>CADENAS - SUPERMERCADOS</v>
      </c>
      <c r="S746" t="s">
        <v>3375</v>
      </c>
      <c r="T746" t="s">
        <v>3376</v>
      </c>
      <c r="U746" t="s">
        <v>1652</v>
      </c>
    </row>
    <row r="747" spans="1:21">
      <c r="A747" s="50" t="s">
        <v>1254</v>
      </c>
      <c r="B747" s="19" t="s">
        <v>1255</v>
      </c>
      <c r="C747" s="16">
        <v>62</v>
      </c>
      <c r="D747" s="84">
        <v>62</v>
      </c>
      <c r="E747" t="str">
        <f>VLOOKUP($D747,'ESTRUCTURA P&amp;B - LP'!$A$1:$F$31,5,0)</f>
        <v>ANDREINA RANGEL 62</v>
      </c>
      <c r="F747" t="str">
        <f>VLOOKUP($D747,'ESTRUCTURA P&amp;B - LP'!$A$1:$F$31,6,0)</f>
        <v>ANDREINA RANGEL</v>
      </c>
      <c r="G747" t="s">
        <v>31</v>
      </c>
      <c r="H747" t="str">
        <f>VLOOKUP(Tabla3[[#This Row],[NUEVA RUTA]],Tabla1[#All],2,0)</f>
        <v>OCCIDENTE</v>
      </c>
      <c r="I747" t="str">
        <f>VLOOKUP($A747,Clientes!$A$1:$C$1999,3,0)</f>
        <v>S MARKET STA BA</v>
      </c>
      <c r="J747" s="16">
        <v>0</v>
      </c>
      <c r="K747" s="16" t="str">
        <f>VLOOKUP($J747,'ESTRUCTURA P&amp;B - LP'!$A$1:$F$40,5,0)</f>
        <v>INACTIVO</v>
      </c>
      <c r="L747" s="16">
        <f>IFERROR(VLOOKUP($J747,'[2]POTENCIAL X ZONA'!$B$4:$G$21,6,0),0)</f>
        <v>0</v>
      </c>
      <c r="M747" s="16" t="str">
        <f>IFERROR(VLOOKUP($A747,'Convenio Clientes'!$D:$F,3,0),"SN CNV")</f>
        <v>01</v>
      </c>
      <c r="N747" s="16" t="s">
        <v>2227</v>
      </c>
      <c r="O747" s="16">
        <v>0</v>
      </c>
      <c r="P747" t="s">
        <v>163</v>
      </c>
      <c r="Q747" t="s">
        <v>2228</v>
      </c>
      <c r="R747" t="str">
        <f>VLOOKUP($N747,Tabla2[#All],3,0)</f>
        <v>DISTRIBUIDOR</v>
      </c>
      <c r="S747" t="s">
        <v>3377</v>
      </c>
      <c r="T747" t="s">
        <v>3378</v>
      </c>
      <c r="U747" t="s">
        <v>131</v>
      </c>
    </row>
    <row r="748" spans="1:21">
      <c r="A748" s="50" t="s">
        <v>1829</v>
      </c>
      <c r="B748" s="19" t="s">
        <v>1830</v>
      </c>
      <c r="C748" s="16">
        <v>12</v>
      </c>
      <c r="D748" s="84">
        <v>12</v>
      </c>
      <c r="E748" t="str">
        <f>VLOOKUP($D748,'ESTRUCTURA P&amp;B - LP'!$A$1:$F$31,5,0)</f>
        <v>JUAN LEÓN 12</v>
      </c>
      <c r="F748" t="str">
        <f>VLOOKUP($D748,'ESTRUCTURA P&amp;B - LP'!$A$1:$F$31,6,0)</f>
        <v>DUBRASKA PÉREZ</v>
      </c>
      <c r="G748" t="s">
        <v>13</v>
      </c>
      <c r="H748" t="str">
        <f>VLOOKUP(Tabla3[[#This Row],[NUEVA RUTA]],Tabla1[#All],2,0)</f>
        <v>CENTRO-OCCIDENTE</v>
      </c>
      <c r="I748" t="str">
        <f>VLOOKUP($A748,Clientes!$A$1:$C$1999,3,0)</f>
        <v>S NVA ESPERANZA</v>
      </c>
      <c r="J748" s="16">
        <v>12</v>
      </c>
      <c r="K748" s="16" t="str">
        <f>VLOOKUP($J748,'ESTRUCTURA P&amp;B - LP'!$A$1:$F$40,5,0)</f>
        <v>JUAN LEÓN 12</v>
      </c>
      <c r="L748" s="16" t="str">
        <f>IFERROR(VLOOKUP($J748,'[2]POTENCIAL X ZONA'!$B$4:$G$21,6,0),0)</f>
        <v>P</v>
      </c>
      <c r="M748" s="16" t="str">
        <f>IFERROR(VLOOKUP($A748,'Convenio Clientes'!$D:$F,3,0),"SN CNV")</f>
        <v>21</v>
      </c>
      <c r="N748" s="60" t="s">
        <v>2278</v>
      </c>
      <c r="O748" s="16">
        <v>21</v>
      </c>
      <c r="P748" t="s">
        <v>163</v>
      </c>
      <c r="Q748" t="s">
        <v>2228</v>
      </c>
      <c r="R748" t="str">
        <f>VLOOKUP($N748,Tabla2[#All],3,0)</f>
        <v>SUPERMERCADOS INDEPENDIENTES</v>
      </c>
      <c r="S748" t="s">
        <v>3492</v>
      </c>
      <c r="T748" t="s">
        <v>3493</v>
      </c>
      <c r="U748" t="s">
        <v>1652</v>
      </c>
    </row>
    <row r="749" spans="1:21">
      <c r="A749" s="50" t="s">
        <v>1256</v>
      </c>
      <c r="B749" s="19" t="s">
        <v>1257</v>
      </c>
      <c r="C749" s="16">
        <v>23</v>
      </c>
      <c r="D749" s="84">
        <v>23</v>
      </c>
      <c r="E749" t="str">
        <f>VLOOKUP($D749,'ESTRUCTURA P&amp;B - LP'!$A$1:$F$31,5,0)</f>
        <v>MARTHA VILORIA</v>
      </c>
      <c r="F749" t="str">
        <f>VLOOKUP($D749,'ESTRUCTURA P&amp;B - LP'!$A$1:$F$31,6,0)</f>
        <v>DUBRASKA PÉREZ</v>
      </c>
      <c r="G749" t="s">
        <v>215</v>
      </c>
      <c r="H749" t="str">
        <f>VLOOKUP(Tabla3[[#This Row],[NUEVA RUTA]],Tabla1[#All],2,0)</f>
        <v>CENTRO-OCCIDENTE</v>
      </c>
      <c r="I749" t="str">
        <f>VLOOKUP($A749,Clientes!$A$1:$C$1999,3,0)</f>
        <v>SUPER PLAZA</v>
      </c>
      <c r="J749" s="16">
        <v>23</v>
      </c>
      <c r="K749" s="16" t="str">
        <f>VLOOKUP($J749,'ESTRUCTURA P&amp;B - LP'!$A$1:$F$40,5,0)</f>
        <v>MARTHA VILORIA</v>
      </c>
      <c r="L749" s="16" t="str">
        <f>IFERROR(VLOOKUP($J749,'[2]POTENCIAL X ZONA'!$B$4:$G$21,6,0),0)</f>
        <v>S</v>
      </c>
      <c r="M749" s="60" t="str">
        <f>IFERROR(VLOOKUP($A749,'Convenio Clientes'!$D:$F,3,0),"SN CNV")</f>
        <v>21</v>
      </c>
      <c r="N749" s="16" t="s">
        <v>2275</v>
      </c>
      <c r="O749" s="16">
        <v>10</v>
      </c>
      <c r="P749" s="259" t="s">
        <v>2235</v>
      </c>
      <c r="Q749" t="s">
        <v>2240</v>
      </c>
      <c r="R749" t="str">
        <f>VLOOKUP($N749,Tabla2[#All],3,0)</f>
        <v>MAYORISTAS</v>
      </c>
      <c r="S749" t="s">
        <v>3379</v>
      </c>
      <c r="T749" t="s">
        <v>3380</v>
      </c>
      <c r="U749" t="s">
        <v>210</v>
      </c>
    </row>
    <row r="750" spans="1:21">
      <c r="A750" s="50" t="s">
        <v>1261</v>
      </c>
      <c r="B750" s="19" t="s">
        <v>1262</v>
      </c>
      <c r="C750" s="16">
        <v>98</v>
      </c>
      <c r="D750" s="84">
        <v>98</v>
      </c>
      <c r="E750" t="str">
        <f>VLOOKUP($D750,'ESTRUCTURA P&amp;B - LP'!$A$1:$F$31,5,0)</f>
        <v>INACTIVO</v>
      </c>
      <c r="F750" t="str">
        <f>VLOOKUP($D750,'ESTRUCTURA P&amp;B - LP'!$A$1:$F$31,6,0)</f>
        <v>INACTIVO</v>
      </c>
      <c r="G750" t="s">
        <v>31</v>
      </c>
      <c r="H750" t="str">
        <f>VLOOKUP(Tabla3[[#This Row],[NUEVA RUTA]],Tabla1[#All],2,0)</f>
        <v>INACTIVO</v>
      </c>
      <c r="I750" t="str">
        <f>VLOOKUP($A750,Clientes!$A$1:$C$1999,3,0)</f>
        <v>76 LATINO</v>
      </c>
      <c r="J750" s="16">
        <v>98</v>
      </c>
      <c r="K750" s="16" t="str">
        <f>VLOOKUP($J750,'ESTRUCTURA P&amp;B - LP'!$A$1:$F$40,5,0)</f>
        <v>INACTIVO</v>
      </c>
      <c r="L750" s="16">
        <f>IFERROR(VLOOKUP($J750,'[2]POTENCIAL X ZONA'!$B$4:$G$21,6,0),0)</f>
        <v>0</v>
      </c>
      <c r="M750" s="16" t="str">
        <f>IFERROR(VLOOKUP($A750,'Convenio Clientes'!$D:$F,3,0),"SN CNV")</f>
        <v>21</v>
      </c>
      <c r="N750" s="16" t="s">
        <v>2231</v>
      </c>
      <c r="O750" s="16">
        <v>7</v>
      </c>
      <c r="P750" s="141" t="s">
        <v>163</v>
      </c>
      <c r="Q750" s="141" t="s">
        <v>2228</v>
      </c>
      <c r="R750" t="str">
        <f>VLOOKUP($N750,Tabla2[#All],3,0)</f>
        <v>CADENAS - SUPERMERCADOS</v>
      </c>
      <c r="S750" t="s">
        <v>3381</v>
      </c>
      <c r="T750">
        <v>0</v>
      </c>
      <c r="U750" t="s">
        <v>131</v>
      </c>
    </row>
    <row r="751" spans="1:21">
      <c r="A751" s="50" t="s">
        <v>1263</v>
      </c>
      <c r="B751" s="19" t="s">
        <v>1264</v>
      </c>
      <c r="C751" s="16">
        <v>98</v>
      </c>
      <c r="D751" s="84">
        <v>62</v>
      </c>
      <c r="E751" t="str">
        <f>VLOOKUP($D751,'ESTRUCTURA P&amp;B - LP'!$A$1:$F$31,5,0)</f>
        <v>ANDREINA RANGEL 62</v>
      </c>
      <c r="F751" t="str">
        <f>VLOOKUP($D751,'ESTRUCTURA P&amp;B - LP'!$A$1:$F$31,6,0)</f>
        <v>ANDREINA RANGEL</v>
      </c>
      <c r="G751" t="s">
        <v>31</v>
      </c>
      <c r="H751" t="str">
        <f>VLOOKUP(Tabla3[[#This Row],[NUEVA RUTA]],Tabla1[#All],2,0)</f>
        <v>OCCIDENTE</v>
      </c>
      <c r="I751" t="str">
        <f>VLOOKUP($A751,Clientes!$A$1:$C$1999,3,0)</f>
        <v>76 LATINO</v>
      </c>
      <c r="J751" s="16">
        <v>62</v>
      </c>
      <c r="K751" s="16" t="str">
        <f>VLOOKUP($J751,'ESTRUCTURA P&amp;B - LP'!$A$1:$F$40,5,0)</f>
        <v>ANDREINA RANGEL 62</v>
      </c>
      <c r="L751" s="16" t="str">
        <f>IFERROR(VLOOKUP($J751,'[2]POTENCIAL X ZONA'!$B$4:$G$21,6,0),0)</f>
        <v>S</v>
      </c>
      <c r="M751" s="16" t="str">
        <f>IFERROR(VLOOKUP($A751,'Convenio Clientes'!$D:$F,3,0),"SN CNV")</f>
        <v>21</v>
      </c>
      <c r="N751" s="16" t="s">
        <v>2231</v>
      </c>
      <c r="O751" s="16">
        <v>15</v>
      </c>
      <c r="P751" t="s">
        <v>2235</v>
      </c>
      <c r="Q751" s="34" t="s">
        <v>2240</v>
      </c>
      <c r="R751" t="str">
        <f>VLOOKUP($N751,Tabla2[#All],3,0)</f>
        <v>CADENAS - SUPERMERCADOS</v>
      </c>
      <c r="S751" t="s">
        <v>3382</v>
      </c>
      <c r="T751" t="s">
        <v>3383</v>
      </c>
      <c r="U751" t="s">
        <v>6718</v>
      </c>
    </row>
    <row r="752" spans="1:21">
      <c r="A752" s="50" t="s">
        <v>1265</v>
      </c>
      <c r="B752" s="19" t="s">
        <v>1266</v>
      </c>
      <c r="C752" s="16">
        <v>98</v>
      </c>
      <c r="D752" s="84">
        <v>62</v>
      </c>
      <c r="E752" t="str">
        <f>VLOOKUP($D752,'ESTRUCTURA P&amp;B - LP'!$A$1:$F$31,5,0)</f>
        <v>ANDREINA RANGEL 62</v>
      </c>
      <c r="F752" t="str">
        <f>VLOOKUP($D752,'ESTRUCTURA P&amp;B - LP'!$A$1:$F$31,6,0)</f>
        <v>ANDREINA RANGEL</v>
      </c>
      <c r="G752" t="s">
        <v>31</v>
      </c>
      <c r="H752" t="str">
        <f>VLOOKUP(Tabla3[[#This Row],[NUEVA RUTA]],Tabla1[#All],2,0)</f>
        <v>OCCIDENTE</v>
      </c>
      <c r="I752" t="str">
        <f>VLOOKUP($A752,Clientes!$A$1:$C$1999,3,0)</f>
        <v>76 LATINO</v>
      </c>
      <c r="J752" s="16">
        <v>62</v>
      </c>
      <c r="K752" s="16" t="str">
        <f>VLOOKUP($J752,'ESTRUCTURA P&amp;B - LP'!$A$1:$F$40,5,0)</f>
        <v>ANDREINA RANGEL 62</v>
      </c>
      <c r="L752" s="16" t="str">
        <f>IFERROR(VLOOKUP($J752,'[2]POTENCIAL X ZONA'!$B$4:$G$21,6,0),0)</f>
        <v>S</v>
      </c>
      <c r="M752" s="16" t="str">
        <f>IFERROR(VLOOKUP($A752,'Convenio Clientes'!$D:$F,3,0),"SN CNV")</f>
        <v>21</v>
      </c>
      <c r="N752" s="16" t="s">
        <v>2231</v>
      </c>
      <c r="O752" s="16">
        <v>15</v>
      </c>
      <c r="P752" t="s">
        <v>2235</v>
      </c>
      <c r="Q752" s="34" t="s">
        <v>2240</v>
      </c>
      <c r="R752" t="str">
        <f>VLOOKUP($N752,Tabla2[#All],3,0)</f>
        <v>CADENAS - SUPERMERCADOS</v>
      </c>
      <c r="S752" t="s">
        <v>3384</v>
      </c>
      <c r="T752" t="s">
        <v>3385</v>
      </c>
      <c r="U752" t="s">
        <v>131</v>
      </c>
    </row>
    <row r="753" spans="1:21">
      <c r="A753" s="50" t="s">
        <v>1267</v>
      </c>
      <c r="B753" s="19" t="s">
        <v>1268</v>
      </c>
      <c r="C753" s="16">
        <v>98</v>
      </c>
      <c r="D753" s="84">
        <v>98</v>
      </c>
      <c r="E753" t="str">
        <f>VLOOKUP($D753,'ESTRUCTURA P&amp;B - LP'!$A$1:$F$31,5,0)</f>
        <v>INACTIVO</v>
      </c>
      <c r="F753" t="str">
        <f>VLOOKUP($D753,'ESTRUCTURA P&amp;B - LP'!$A$1:$F$31,6,0)</f>
        <v>INACTIVO</v>
      </c>
      <c r="G753" s="34" t="s">
        <v>31</v>
      </c>
      <c r="H753" t="str">
        <f>VLOOKUP(Tabla3[[#This Row],[NUEVA RUTA]],Tabla1[#All],2,0)</f>
        <v>INACTIVO</v>
      </c>
      <c r="I753" t="str">
        <f>VLOOKUP($A753,Clientes!$A$1:$C$1999,3,0)</f>
        <v>76 LATINO</v>
      </c>
      <c r="J753" s="16">
        <v>98</v>
      </c>
      <c r="K753" s="16" t="str">
        <f>VLOOKUP($J753,'ESTRUCTURA P&amp;B - LP'!$A$1:$F$40,5,0)</f>
        <v>INACTIVO</v>
      </c>
      <c r="L753" s="16">
        <f>IFERROR(VLOOKUP($J753,'[2]POTENCIAL X ZONA'!$B$4:$G$21,6,0),0)</f>
        <v>0</v>
      </c>
      <c r="M753" s="16" t="str">
        <f>IFERROR(VLOOKUP($A753,'Convenio Clientes'!$D:$F,3,0),"SN CNV")</f>
        <v>21</v>
      </c>
      <c r="N753" s="16" t="s">
        <v>2231</v>
      </c>
      <c r="O753" s="16">
        <v>7</v>
      </c>
      <c r="P753" s="141" t="s">
        <v>163</v>
      </c>
      <c r="Q753" s="141" t="s">
        <v>2228</v>
      </c>
      <c r="R753" t="str">
        <f>VLOOKUP($N753,Tabla2[#All],3,0)</f>
        <v>CADENAS - SUPERMERCADOS</v>
      </c>
      <c r="S753" t="s">
        <v>3386</v>
      </c>
      <c r="T753">
        <v>0</v>
      </c>
      <c r="U753" t="s">
        <v>131</v>
      </c>
    </row>
    <row r="754" spans="1:21">
      <c r="A754" s="50" t="s">
        <v>1271</v>
      </c>
      <c r="B754" s="19" t="s">
        <v>1272</v>
      </c>
      <c r="C754" s="16">
        <v>98</v>
      </c>
      <c r="D754" s="84">
        <v>62</v>
      </c>
      <c r="E754" t="str">
        <f>VLOOKUP($D754,'ESTRUCTURA P&amp;B - LP'!$A$1:$F$31,5,0)</f>
        <v>ANDREINA RANGEL 62</v>
      </c>
      <c r="F754" t="str">
        <f>VLOOKUP($D754,'ESTRUCTURA P&amp;B - LP'!$A$1:$F$31,6,0)</f>
        <v>ANDREINA RANGEL</v>
      </c>
      <c r="G754" t="s">
        <v>31</v>
      </c>
      <c r="H754" t="str">
        <f>VLOOKUP(Tabla3[[#This Row],[NUEVA RUTA]],Tabla1[#All],2,0)</f>
        <v>OCCIDENTE</v>
      </c>
      <c r="I754" t="str">
        <f>VLOOKUP($A754,Clientes!$A$1:$C$1999,3,0)</f>
        <v>76 LATINO</v>
      </c>
      <c r="J754" s="16">
        <v>62</v>
      </c>
      <c r="K754" s="16" t="str">
        <f>VLOOKUP($J754,'ESTRUCTURA P&amp;B - LP'!$A$1:$F$40,5,0)</f>
        <v>ANDREINA RANGEL 62</v>
      </c>
      <c r="L754" s="16" t="str">
        <f>IFERROR(VLOOKUP($J754,'[2]POTENCIAL X ZONA'!$B$4:$G$21,6,0),0)</f>
        <v>S</v>
      </c>
      <c r="M754" s="16" t="str">
        <f>IFERROR(VLOOKUP($A754,'Convenio Clientes'!$D:$F,3,0),"SN CNV")</f>
        <v>21</v>
      </c>
      <c r="N754" s="16" t="s">
        <v>2231</v>
      </c>
      <c r="O754" s="16">
        <v>15</v>
      </c>
      <c r="P754" t="s">
        <v>2235</v>
      </c>
      <c r="Q754" s="34" t="s">
        <v>2240</v>
      </c>
      <c r="R754" t="str">
        <f>VLOOKUP($N754,Tabla2[#All],3,0)</f>
        <v>CADENAS - SUPERMERCADOS</v>
      </c>
      <c r="S754" t="s">
        <v>3387</v>
      </c>
      <c r="T754">
        <v>0</v>
      </c>
      <c r="U754" t="s">
        <v>131</v>
      </c>
    </row>
    <row r="755" spans="1:21">
      <c r="A755" s="50" t="s">
        <v>1273</v>
      </c>
      <c r="B755" s="19" t="s">
        <v>1274</v>
      </c>
      <c r="C755" s="16">
        <v>98</v>
      </c>
      <c r="D755" s="84">
        <v>98</v>
      </c>
      <c r="E755" t="str">
        <f>VLOOKUP($D755,'ESTRUCTURA P&amp;B - LP'!$A$1:$F$31,5,0)</f>
        <v>INACTIVO</v>
      </c>
      <c r="F755" t="str">
        <f>VLOOKUP($D755,'ESTRUCTURA P&amp;B - LP'!$A$1:$F$31,6,0)</f>
        <v>INACTIVO</v>
      </c>
      <c r="G755" t="s">
        <v>31</v>
      </c>
      <c r="H755" t="str">
        <f>VLOOKUP(Tabla3[[#This Row],[NUEVA RUTA]],Tabla1[#All],2,0)</f>
        <v>INACTIVO</v>
      </c>
      <c r="I755" t="str">
        <f>VLOOKUP($A755,Clientes!$A$1:$C$1999,3,0)</f>
        <v>76 LATINO</v>
      </c>
      <c r="J755" s="16">
        <v>98</v>
      </c>
      <c r="K755" s="16" t="str">
        <f>VLOOKUP($J755,'ESTRUCTURA P&amp;B - LP'!$A$1:$F$40,5,0)</f>
        <v>INACTIVO</v>
      </c>
      <c r="L755" s="16">
        <f>IFERROR(VLOOKUP($J755,'[2]POTENCIAL X ZONA'!$B$4:$G$21,6,0),0)</f>
        <v>0</v>
      </c>
      <c r="M755" s="16" t="str">
        <f>IFERROR(VLOOKUP($A755,'Convenio Clientes'!$D:$F,3,0),"SN CNV")</f>
        <v>21</v>
      </c>
      <c r="N755" s="16" t="s">
        <v>2231</v>
      </c>
      <c r="O755" s="16">
        <v>7</v>
      </c>
      <c r="P755" s="141" t="s">
        <v>163</v>
      </c>
      <c r="Q755" s="141" t="s">
        <v>2228</v>
      </c>
      <c r="R755" t="str">
        <f>VLOOKUP($N755,Tabla2[#All],3,0)</f>
        <v>CADENAS - SUPERMERCADOS</v>
      </c>
      <c r="S755" t="s">
        <v>3388</v>
      </c>
      <c r="T755" t="s">
        <v>2942</v>
      </c>
      <c r="U755" t="s">
        <v>131</v>
      </c>
    </row>
    <row r="756" spans="1:21">
      <c r="A756" s="52" t="s">
        <v>2191</v>
      </c>
      <c r="B756" s="53" t="s">
        <v>2192</v>
      </c>
      <c r="C756" s="54">
        <v>98</v>
      </c>
      <c r="D756" s="85">
        <v>62</v>
      </c>
      <c r="E756" s="55" t="str">
        <f>VLOOKUP($D756,'ESTRUCTURA P&amp;B - LP'!$A$1:$F$31,5,0)</f>
        <v>ANDREINA RANGEL 62</v>
      </c>
      <c r="F756" s="55" t="str">
        <f>VLOOKUP($D756,'ESTRUCTURA P&amp;B - LP'!$A$1:$F$31,6,0)</f>
        <v>ANDREINA RANGEL</v>
      </c>
      <c r="G756" s="34" t="s">
        <v>31</v>
      </c>
      <c r="H756" t="str">
        <f>VLOOKUP(Tabla3[[#This Row],[NUEVA RUTA]],Tabla1[#All],2,0)</f>
        <v>OCCIDENTE</v>
      </c>
      <c r="I756" t="str">
        <f>VLOOKUP($A756,Clientes!$A$1:$C$1999,3,0)</f>
        <v>76 LATINO</v>
      </c>
      <c r="J756" s="16">
        <v>62</v>
      </c>
      <c r="K756" s="16" t="str">
        <f>VLOOKUP($J756,'ESTRUCTURA P&amp;B - LP'!$A$1:$F$40,5,0)</f>
        <v>ANDREINA RANGEL 62</v>
      </c>
      <c r="L756" s="16" t="str">
        <f>IFERROR(VLOOKUP($J756,'[2]POTENCIAL X ZONA'!$B$4:$G$21,6,0),0)</f>
        <v>S</v>
      </c>
      <c r="M756" s="16" t="str">
        <f>IFERROR(VLOOKUP($A756,'Convenio Clientes'!$D:$F,3,0),"SN CNV")</f>
        <v>21</v>
      </c>
      <c r="N756" s="16" t="s">
        <v>2231</v>
      </c>
      <c r="O756" s="16">
        <v>15</v>
      </c>
      <c r="P756" t="s">
        <v>2235</v>
      </c>
      <c r="Q756" s="34" t="s">
        <v>2240</v>
      </c>
      <c r="R756" t="str">
        <f>VLOOKUP($N756,Tabla2[#All],3,0)</f>
        <v>CADENAS - SUPERMERCADOS</v>
      </c>
      <c r="U756" t="s">
        <v>131</v>
      </c>
    </row>
    <row r="757" spans="1:21">
      <c r="A757" s="50" t="s">
        <v>1275</v>
      </c>
      <c r="B757" s="19" t="s">
        <v>1276</v>
      </c>
      <c r="C757" s="16">
        <v>98</v>
      </c>
      <c r="D757" s="84">
        <v>62</v>
      </c>
      <c r="E757" t="str">
        <f>VLOOKUP($D757,'ESTRUCTURA P&amp;B - LP'!$A$1:$F$31,5,0)</f>
        <v>ANDREINA RANGEL 62</v>
      </c>
      <c r="F757" t="str">
        <f>VLOOKUP($D757,'ESTRUCTURA P&amp;B - LP'!$A$1:$F$31,6,0)</f>
        <v>ANDREINA RANGEL</v>
      </c>
      <c r="G757" t="s">
        <v>31</v>
      </c>
      <c r="H757" t="str">
        <f>VLOOKUP(Tabla3[[#This Row],[NUEVA RUTA]],Tabla1[#All],2,0)</f>
        <v>OCCIDENTE</v>
      </c>
      <c r="I757" t="str">
        <f>VLOOKUP($A757,Clientes!$A$1:$C$1999,3,0)</f>
        <v>76 LATINO</v>
      </c>
      <c r="J757" s="16">
        <v>62</v>
      </c>
      <c r="K757" s="16" t="str">
        <f>VLOOKUP($J757,'ESTRUCTURA P&amp;B - LP'!$A$1:$F$40,5,0)</f>
        <v>ANDREINA RANGEL 62</v>
      </c>
      <c r="L757" s="16" t="str">
        <f>IFERROR(VLOOKUP($J757,'[2]POTENCIAL X ZONA'!$B$4:$G$21,6,0),0)</f>
        <v>S</v>
      </c>
      <c r="M757" s="16" t="str">
        <f>IFERROR(VLOOKUP($A757,'Convenio Clientes'!$D:$F,3,0),"SN CNV")</f>
        <v>21</v>
      </c>
      <c r="N757" s="16" t="s">
        <v>2231</v>
      </c>
      <c r="O757" s="16">
        <v>15</v>
      </c>
      <c r="P757" t="s">
        <v>2235</v>
      </c>
      <c r="Q757" s="34" t="s">
        <v>2240</v>
      </c>
      <c r="R757" t="str">
        <f>VLOOKUP($N757,Tabla2[#All],3,0)</f>
        <v>CADENAS - SUPERMERCADOS</v>
      </c>
      <c r="S757" t="s">
        <v>3381</v>
      </c>
      <c r="T757">
        <v>0</v>
      </c>
      <c r="U757" t="s">
        <v>131</v>
      </c>
    </row>
    <row r="758" spans="1:21">
      <c r="A758" s="50" t="s">
        <v>1277</v>
      </c>
      <c r="B758" s="19" t="s">
        <v>1278</v>
      </c>
      <c r="C758" s="16">
        <v>98</v>
      </c>
      <c r="D758" s="84">
        <v>62</v>
      </c>
      <c r="E758" t="str">
        <f>VLOOKUP($D758,'ESTRUCTURA P&amp;B - LP'!$A$1:$F$31,5,0)</f>
        <v>ANDREINA RANGEL 62</v>
      </c>
      <c r="F758" t="str">
        <f>VLOOKUP($D758,'ESTRUCTURA P&amp;B - LP'!$A$1:$F$31,6,0)</f>
        <v>ANDREINA RANGEL</v>
      </c>
      <c r="G758" t="s">
        <v>31</v>
      </c>
      <c r="H758" t="str">
        <f>VLOOKUP(Tabla3[[#This Row],[NUEVA RUTA]],Tabla1[#All],2,0)</f>
        <v>OCCIDENTE</v>
      </c>
      <c r="I758" t="str">
        <f>VLOOKUP($A758,Clientes!$A$1:$C$1999,3,0)</f>
        <v>76 LATINO</v>
      </c>
      <c r="J758" s="16">
        <v>62</v>
      </c>
      <c r="K758" s="16" t="str">
        <f>VLOOKUP($J758,'ESTRUCTURA P&amp;B - LP'!$A$1:$F$40,5,0)</f>
        <v>ANDREINA RANGEL 62</v>
      </c>
      <c r="L758" s="16" t="str">
        <f>IFERROR(VLOOKUP($J758,'[2]POTENCIAL X ZONA'!$B$4:$G$21,6,0),0)</f>
        <v>S</v>
      </c>
      <c r="M758" s="16" t="str">
        <f>IFERROR(VLOOKUP($A758,'Convenio Clientes'!$D:$F,3,0),"SN CNV")</f>
        <v>21</v>
      </c>
      <c r="N758" s="16" t="s">
        <v>2231</v>
      </c>
      <c r="O758" s="16">
        <v>15</v>
      </c>
      <c r="P758" t="s">
        <v>2235</v>
      </c>
      <c r="Q758" s="34" t="s">
        <v>2240</v>
      </c>
      <c r="R758" t="str">
        <f>VLOOKUP($N758,Tabla2[#All],3,0)</f>
        <v>CADENAS - SUPERMERCADOS</v>
      </c>
      <c r="S758" t="s">
        <v>3389</v>
      </c>
      <c r="T758" t="s">
        <v>3390</v>
      </c>
      <c r="U758" t="s">
        <v>6718</v>
      </c>
    </row>
    <row r="759" spans="1:21">
      <c r="A759" s="50" t="s">
        <v>1415</v>
      </c>
      <c r="B759" s="19" t="s">
        <v>1416</v>
      </c>
      <c r="C759" s="16">
        <v>51</v>
      </c>
      <c r="D759" s="84">
        <v>51</v>
      </c>
      <c r="E759" t="str">
        <f>VLOOKUP($D759,'ESTRUCTURA P&amp;B - LP'!$A$1:$F$31,5,0)</f>
        <v>DIANA DELGADO 51</v>
      </c>
      <c r="F759" t="str">
        <f>VLOOKUP($D759,'ESTRUCTURA P&amp;B - LP'!$A$1:$F$31,6,0)</f>
        <v>DIANA DELGADO</v>
      </c>
      <c r="G759" t="s">
        <v>281</v>
      </c>
      <c r="H759" t="str">
        <f>VLOOKUP(Tabla3[[#This Row],[NUEVA RUTA]],Tabla1[#All],2,0)</f>
        <v>ORIENTE NORTE</v>
      </c>
      <c r="I759" t="str">
        <f>VLOOKUP($A759,Clientes!$A$1:$C$1999,3,0)</f>
        <v>SUPERMARK BOGET</v>
      </c>
      <c r="J759" s="16">
        <v>51</v>
      </c>
      <c r="K759" s="16" t="str">
        <f>VLOOKUP($J759,'ESTRUCTURA P&amp;B - LP'!$A$1:$F$40,5,0)</f>
        <v>DIANA DELGADO 51</v>
      </c>
      <c r="L759" s="16" t="str">
        <f>IFERROR(VLOOKUP($J759,'[2]POTENCIAL X ZONA'!$B$4:$G$21,6,0),0)</f>
        <v>P</v>
      </c>
      <c r="M759" s="16" t="str">
        <f>IFERROR(VLOOKUP($A759,'Convenio Clientes'!$D:$F,3,0),"SN CNV")</f>
        <v>01</v>
      </c>
      <c r="N759" s="16" t="s">
        <v>2227</v>
      </c>
      <c r="O759" s="16">
        <v>7</v>
      </c>
      <c r="P759" t="s">
        <v>163</v>
      </c>
      <c r="Q759" t="s">
        <v>2228</v>
      </c>
      <c r="R759" t="str">
        <f>VLOOKUP($N759,Tabla2[#All],3,0)</f>
        <v>DISTRIBUIDOR</v>
      </c>
      <c r="S759" t="s">
        <v>3391</v>
      </c>
      <c r="T759" t="s">
        <v>3392</v>
      </c>
      <c r="U759" t="s">
        <v>6721</v>
      </c>
    </row>
    <row r="760" spans="1:21">
      <c r="A760" s="50" t="s">
        <v>1279</v>
      </c>
      <c r="B760" s="19" t="s">
        <v>1280</v>
      </c>
      <c r="C760" s="16">
        <v>60</v>
      </c>
      <c r="D760" s="84">
        <v>61</v>
      </c>
      <c r="E760" t="str">
        <f>VLOOKUP($D760,'ESTRUCTURA P&amp;B - LP'!$A$1:$F$31,5,0)</f>
        <v>JOSEPH PADILLA 61</v>
      </c>
      <c r="F760" t="str">
        <f>VLOOKUP($D760,'ESTRUCTURA P&amp;B - LP'!$A$1:$F$31,6,0)</f>
        <v>ANDREINA RANGEL</v>
      </c>
      <c r="G760" t="s">
        <v>70</v>
      </c>
      <c r="H760" t="str">
        <f>VLOOKUP(Tabla3[[#This Row],[NUEVA RUTA]],Tabla1[#All],2,0)</f>
        <v>OCCIDENTE</v>
      </c>
      <c r="I760" t="str">
        <f>VLOOKUP($A760,Clientes!$A$1:$C$1999,3,0)</f>
        <v>28 SUP.BARATTA</v>
      </c>
      <c r="J760" s="16">
        <v>60</v>
      </c>
      <c r="K760" s="16" t="str">
        <f>VLOOKUP($J760,'ESTRUCTURA P&amp;B - LP'!$A$1:$F$40,5,0)</f>
        <v>JOSEPH PADILLA</v>
      </c>
      <c r="L760" s="16" t="str">
        <f>IFERROR(VLOOKUP($J760,'[2]POTENCIAL X ZONA'!$B$4:$G$21,6,0),0)</f>
        <v>S</v>
      </c>
      <c r="M760" s="60" t="str">
        <f>IFERROR(VLOOKUP($A760,'Convenio Clientes'!$D:$F,3,0),"SN CNV")</f>
        <v>21</v>
      </c>
      <c r="N760" s="16" t="s">
        <v>2231</v>
      </c>
      <c r="O760" s="16">
        <v>30</v>
      </c>
      <c r="P760" t="s">
        <v>2235</v>
      </c>
      <c r="Q760" t="s">
        <v>2240</v>
      </c>
      <c r="R760" t="str">
        <f>VLOOKUP($N760,Tabla2[#All],3,0)</f>
        <v>CADENAS - SUPERMERCADOS</v>
      </c>
      <c r="S760" t="s">
        <v>3393</v>
      </c>
      <c r="T760" t="s">
        <v>3394</v>
      </c>
      <c r="U760" t="s">
        <v>137</v>
      </c>
    </row>
    <row r="761" spans="1:21">
      <c r="A761" s="50" t="s">
        <v>1282</v>
      </c>
      <c r="B761" s="19" t="s">
        <v>1283</v>
      </c>
      <c r="C761" s="16">
        <v>98</v>
      </c>
      <c r="D761" s="84">
        <v>12</v>
      </c>
      <c r="E761" t="str">
        <f>VLOOKUP($D761,'ESTRUCTURA P&amp;B - LP'!$A$1:$F$31,5,0)</f>
        <v>JUAN LEÓN 12</v>
      </c>
      <c r="F761" t="str">
        <f>VLOOKUP($D761,'ESTRUCTURA P&amp;B - LP'!$A$1:$F$31,6,0)</f>
        <v>DUBRASKA PÉREZ</v>
      </c>
      <c r="G761" t="s">
        <v>128</v>
      </c>
      <c r="H761" t="str">
        <f>VLOOKUP(Tabla3[[#This Row],[NUEVA RUTA]],Tabla1[#All],2,0)</f>
        <v>CENTRO-OCCIDENTE</v>
      </c>
      <c r="I761" t="str">
        <f>VLOOKUP($A761,Clientes!$A$1:$C$1999,3,0)</f>
        <v>82 LUXOR</v>
      </c>
      <c r="J761" s="16">
        <v>12</v>
      </c>
      <c r="K761" s="16" t="str">
        <f>VLOOKUP($J761,'ESTRUCTURA P&amp;B - LP'!$A$1:$F$40,5,0)</f>
        <v>JUAN LEÓN 12</v>
      </c>
      <c r="L761" s="16" t="str">
        <f>IFERROR(VLOOKUP($J761,'[2]POTENCIAL X ZONA'!$B$4:$G$21,6,0),0)</f>
        <v>P</v>
      </c>
      <c r="M761" s="16" t="str">
        <f>IFERROR(VLOOKUP($A761,'Convenio Clientes'!$D:$F,3,0),"SN CNV")</f>
        <v>21</v>
      </c>
      <c r="N761" s="16" t="s">
        <v>2231</v>
      </c>
      <c r="O761" s="16">
        <v>45</v>
      </c>
      <c r="P761" s="259" t="s">
        <v>2235</v>
      </c>
      <c r="Q761" t="s">
        <v>2240</v>
      </c>
      <c r="R761" t="str">
        <f>VLOOKUP($N761,Tabla2[#All],3,0)</f>
        <v>CADENAS - SUPERMERCADOS</v>
      </c>
      <c r="S761" t="s">
        <v>3395</v>
      </c>
      <c r="T761" t="s">
        <v>3396</v>
      </c>
      <c r="U761" t="s">
        <v>294</v>
      </c>
    </row>
    <row r="762" spans="1:21">
      <c r="A762" s="50" t="s">
        <v>1793</v>
      </c>
      <c r="B762" s="19" t="s">
        <v>1794</v>
      </c>
      <c r="C762" s="16">
        <v>98</v>
      </c>
      <c r="D762" s="16">
        <v>98</v>
      </c>
      <c r="E762" t="str">
        <f>VLOOKUP($D762,'ESTRUCTURA P&amp;B - LP'!$A$1:$F$31,5,0)</f>
        <v>INACTIVO</v>
      </c>
      <c r="F762" t="str">
        <f>VLOOKUP($D762,'ESTRUCTURA P&amp;B - LP'!$A$1:$F$31,6,0)</f>
        <v>INACTIVO</v>
      </c>
      <c r="G762" t="s">
        <v>13</v>
      </c>
      <c r="H762" t="str">
        <f>VLOOKUP(Tabla3[[#This Row],[NUEVA RUTA]],Tabla1[#All],2,0)</f>
        <v>INACTIVO</v>
      </c>
      <c r="I762" t="str">
        <f>VLOOKUP($A762,Clientes!$A$1:$C$1999,3,0)</f>
        <v>SUP EXITO BERMU</v>
      </c>
      <c r="J762" s="16">
        <f>+D762</f>
        <v>98</v>
      </c>
      <c r="K762" s="16" t="str">
        <f>VLOOKUP($J762,'ESTRUCTURA P&amp;B - LP'!$A$1:$F$40,5,0)</f>
        <v>INACTIVO</v>
      </c>
      <c r="L762" s="16">
        <f>IFERROR(VLOOKUP($J762,'[2]POTENCIAL X ZONA'!$B$4:$G$21,6,0),0)</f>
        <v>0</v>
      </c>
      <c r="M762" s="16" t="str">
        <f>IFERROR(VLOOKUP($A762,'Convenio Clientes'!$D:$F,3,0),"SN CNV")</f>
        <v>01</v>
      </c>
      <c r="N762" s="60" t="s">
        <v>2278</v>
      </c>
      <c r="O762" s="16">
        <v>7</v>
      </c>
      <c r="P762" t="s">
        <v>163</v>
      </c>
      <c r="Q762" t="s">
        <v>2228</v>
      </c>
      <c r="R762" t="str">
        <f>VLOOKUP($N762,Tabla2[#All],3,0)</f>
        <v>SUPERMERCADOS INDEPENDIENTES</v>
      </c>
      <c r="S762" t="s">
        <v>3397</v>
      </c>
      <c r="T762" t="s">
        <v>3398</v>
      </c>
      <c r="U762" t="s">
        <v>1652</v>
      </c>
    </row>
    <row r="763" spans="1:21">
      <c r="A763" s="50" t="s">
        <v>1284</v>
      </c>
      <c r="B763" s="19" t="s">
        <v>1285</v>
      </c>
      <c r="C763" s="16">
        <v>98</v>
      </c>
      <c r="D763" s="84">
        <v>98</v>
      </c>
      <c r="E763" t="str">
        <f>VLOOKUP($D763,'ESTRUCTURA P&amp;B - LP'!$A$1:$F$31,5,0)</f>
        <v>INACTIVO</v>
      </c>
      <c r="F763" t="str">
        <f>VLOOKUP($D763,'ESTRUCTURA P&amp;B - LP'!$A$1:$F$31,6,0)</f>
        <v>INACTIVO</v>
      </c>
      <c r="G763" t="s">
        <v>219</v>
      </c>
      <c r="H763" t="str">
        <f>VLOOKUP(Tabla3[[#This Row],[NUEVA RUTA]],Tabla1[#All],2,0)</f>
        <v>INACTIVO</v>
      </c>
      <c r="I763" t="str">
        <f>VLOOKUP($A763,Clientes!$A$1:$C$1999,3,0)</f>
        <v>SUP FRANCYS II</v>
      </c>
      <c r="J763" s="16">
        <v>0</v>
      </c>
      <c r="K763" s="16" t="str">
        <f>VLOOKUP($J763,'ESTRUCTURA P&amp;B - LP'!$A$1:$F$40,5,0)</f>
        <v>INACTIVO</v>
      </c>
      <c r="L763" s="16">
        <f>IFERROR(VLOOKUP($J763,'[2]POTENCIAL X ZONA'!$B$4:$G$21,6,0),0)</f>
        <v>0</v>
      </c>
      <c r="M763" s="16" t="str">
        <f>IFERROR(VLOOKUP($A763,'Convenio Clientes'!$D:$F,3,0),"SN CNV")</f>
        <v>01</v>
      </c>
      <c r="N763" s="16" t="s">
        <v>2278</v>
      </c>
      <c r="O763" s="16">
        <v>0</v>
      </c>
      <c r="P763" t="s">
        <v>163</v>
      </c>
      <c r="Q763" t="s">
        <v>2228</v>
      </c>
      <c r="R763" t="str">
        <f>VLOOKUP($N763,Tabla2[#All],3,0)</f>
        <v>SUPERMERCADOS INDEPENDIENTES</v>
      </c>
      <c r="S763" t="s">
        <v>3399</v>
      </c>
      <c r="T763" t="s">
        <v>3400</v>
      </c>
      <c r="U763" t="s">
        <v>6726</v>
      </c>
    </row>
    <row r="764" spans="1:21">
      <c r="A764" s="50" t="s">
        <v>1286</v>
      </c>
      <c r="B764" s="19" t="s">
        <v>1287</v>
      </c>
      <c r="C764" s="16">
        <v>12</v>
      </c>
      <c r="D764" s="84">
        <v>12</v>
      </c>
      <c r="E764" t="str">
        <f>VLOOKUP($D764,'ESTRUCTURA P&amp;B - LP'!$A$1:$F$31,5,0)</f>
        <v>JUAN LEÓN 12</v>
      </c>
      <c r="F764" t="str">
        <f>VLOOKUP($D764,'ESTRUCTURA P&amp;B - LP'!$A$1:$F$31,6,0)</f>
        <v>DUBRASKA PÉREZ</v>
      </c>
      <c r="G764" t="s">
        <v>102</v>
      </c>
      <c r="H764" t="str">
        <f>VLOOKUP(Tabla3[[#This Row],[NUEVA RUTA]],Tabla1[#All],2,0)</f>
        <v>CENTRO-OCCIDENTE</v>
      </c>
      <c r="I764" t="str">
        <f>VLOOKUP($A764,Clientes!$A$1:$C$1999,3,0)</f>
        <v>82 LUXOR</v>
      </c>
      <c r="J764" s="16">
        <v>12</v>
      </c>
      <c r="K764" s="16" t="str">
        <f>VLOOKUP($J764,'ESTRUCTURA P&amp;B - LP'!$A$1:$F$40,5,0)</f>
        <v>JUAN LEÓN 12</v>
      </c>
      <c r="L764" s="16" t="str">
        <f>IFERROR(VLOOKUP($J764,'[2]POTENCIAL X ZONA'!$B$4:$G$21,6,0),0)</f>
        <v>P</v>
      </c>
      <c r="M764" s="16" t="str">
        <f>IFERROR(VLOOKUP($A764,'Convenio Clientes'!$D:$F,3,0),"SN CNV")</f>
        <v>21</v>
      </c>
      <c r="N764" s="16" t="s">
        <v>2231</v>
      </c>
      <c r="O764" s="16">
        <v>45</v>
      </c>
      <c r="P764" s="259" t="s">
        <v>2235</v>
      </c>
      <c r="Q764" t="s">
        <v>2240</v>
      </c>
      <c r="R764" t="str">
        <f>VLOOKUP($N764,Tabla2[#All],3,0)</f>
        <v>CADENAS - SUPERMERCADOS</v>
      </c>
      <c r="S764" t="s">
        <v>3401</v>
      </c>
      <c r="T764" t="s">
        <v>3402</v>
      </c>
      <c r="U764" t="s">
        <v>456</v>
      </c>
    </row>
    <row r="765" spans="1:21">
      <c r="A765" s="50" t="s">
        <v>1633</v>
      </c>
      <c r="B765" s="19" t="s">
        <v>1634</v>
      </c>
      <c r="C765" s="16">
        <v>10</v>
      </c>
      <c r="D765" s="84">
        <v>10</v>
      </c>
      <c r="E765" t="str">
        <f>VLOOKUP($D765,'ESTRUCTURA P&amp;B - LP'!$A$1:$F$31,5,0)</f>
        <v>MILAGROS FERNANDEZ 10</v>
      </c>
      <c r="F765" t="str">
        <f>VLOOKUP($D765,'ESTRUCTURA P&amp;B - LP'!$A$1:$F$31,6,0)</f>
        <v>MILAGROS FERNANDEZ</v>
      </c>
      <c r="G765" t="s">
        <v>47</v>
      </c>
      <c r="H765" t="str">
        <f>VLOOKUP(Tabla3[[#This Row],[NUEVA RUTA]],Tabla1[#All],2,0)</f>
        <v>CAPITAL</v>
      </c>
      <c r="I765" t="str">
        <f>VLOOKUP($A765,Clientes!$A$1:$C$1999,3,0)</f>
        <v>SUPERM RIO VIDA</v>
      </c>
      <c r="J765" s="16">
        <v>10</v>
      </c>
      <c r="K765" s="16" t="str">
        <f>VLOOKUP($J765,'ESTRUCTURA P&amp;B - LP'!$A$1:$F$40,5,0)</f>
        <v>MILAGROS FERNANDEZ 10</v>
      </c>
      <c r="L765" s="16" t="str">
        <f>IFERROR(VLOOKUP($J765,'[2]POTENCIAL X ZONA'!$B$4:$G$21,6,0),0)</f>
        <v>B</v>
      </c>
      <c r="M765" s="16" t="str">
        <f>IFERROR(VLOOKUP($A765,'Convenio Clientes'!$D:$F,3,0),"SN CNV")</f>
        <v>22</v>
      </c>
      <c r="N765" s="60" t="s">
        <v>2231</v>
      </c>
      <c r="O765" s="16">
        <v>60</v>
      </c>
      <c r="P765" t="s">
        <v>2239</v>
      </c>
      <c r="Q765" t="s">
        <v>2240</v>
      </c>
      <c r="R765" t="str">
        <f>VLOOKUP($N765,Tabla2[#All],3,0)</f>
        <v>CADENAS - SUPERMERCADOS</v>
      </c>
      <c r="S765" t="s">
        <v>3403</v>
      </c>
      <c r="T765" t="s">
        <v>3404</v>
      </c>
      <c r="U765" t="s">
        <v>1587</v>
      </c>
    </row>
    <row r="766" spans="1:21">
      <c r="A766" s="50" t="s">
        <v>1290</v>
      </c>
      <c r="B766" s="19" t="s">
        <v>1291</v>
      </c>
      <c r="C766" s="16">
        <v>12</v>
      </c>
      <c r="D766" s="84">
        <v>12</v>
      </c>
      <c r="E766" t="str">
        <f>VLOOKUP($D766,'ESTRUCTURA P&amp;B - LP'!$A$1:$F$31,5,0)</f>
        <v>JUAN LEÓN 12</v>
      </c>
      <c r="F766" t="str">
        <f>VLOOKUP($D766,'ESTRUCTURA P&amp;B - LP'!$A$1:$F$31,6,0)</f>
        <v>DUBRASKA PÉREZ</v>
      </c>
      <c r="G766" t="s">
        <v>13</v>
      </c>
      <c r="H766" t="str">
        <f>VLOOKUP(Tabla3[[#This Row],[NUEVA RUTA]],Tabla1[#All],2,0)</f>
        <v>CENTRO-OCCIDENTE</v>
      </c>
      <c r="I766" t="str">
        <f>VLOOKUP($A766,Clientes!$A$1:$C$1999,3,0)</f>
        <v>82 LUXOR</v>
      </c>
      <c r="J766" s="16">
        <v>12</v>
      </c>
      <c r="K766" s="16" t="str">
        <f>VLOOKUP($J766,'ESTRUCTURA P&amp;B - LP'!$A$1:$F$40,5,0)</f>
        <v>JUAN LEÓN 12</v>
      </c>
      <c r="L766" s="16" t="str">
        <f>IFERROR(VLOOKUP($J766,'[2]POTENCIAL X ZONA'!$B$4:$G$21,6,0),0)</f>
        <v>P</v>
      </c>
      <c r="M766" s="16" t="str">
        <f>IFERROR(VLOOKUP($A766,'Convenio Clientes'!$D:$F,3,0),"SN CNV")</f>
        <v>21</v>
      </c>
      <c r="N766" s="16" t="s">
        <v>2231</v>
      </c>
      <c r="O766" s="16">
        <v>45</v>
      </c>
      <c r="P766" s="259" t="s">
        <v>2235</v>
      </c>
      <c r="Q766" t="s">
        <v>2240</v>
      </c>
      <c r="R766" t="str">
        <f>VLOOKUP($N766,Tabla2[#All],3,0)</f>
        <v>CADENAS - SUPERMERCADOS</v>
      </c>
      <c r="S766" t="s">
        <v>3405</v>
      </c>
      <c r="T766" t="s">
        <v>3406</v>
      </c>
      <c r="U766" t="s">
        <v>1652</v>
      </c>
    </row>
    <row r="767" spans="1:21">
      <c r="A767" s="50" t="s">
        <v>1292</v>
      </c>
      <c r="B767" s="19" t="s">
        <v>1293</v>
      </c>
      <c r="C767" s="16">
        <v>12</v>
      </c>
      <c r="D767" s="84">
        <v>12</v>
      </c>
      <c r="E767" t="str">
        <f>VLOOKUP($D767,'ESTRUCTURA P&amp;B - LP'!$A$1:$F$31,5,0)</f>
        <v>JUAN LEÓN 12</v>
      </c>
      <c r="F767" t="str">
        <f>VLOOKUP($D767,'ESTRUCTURA P&amp;B - LP'!$A$1:$F$31,6,0)</f>
        <v>DUBRASKA PÉREZ</v>
      </c>
      <c r="G767" t="s">
        <v>102</v>
      </c>
      <c r="H767" t="str">
        <f>VLOOKUP(Tabla3[[#This Row],[NUEVA RUTA]],Tabla1[#All],2,0)</f>
        <v>CENTRO-OCCIDENTE</v>
      </c>
      <c r="I767" t="str">
        <f>VLOOKUP($A767,Clientes!$A$1:$C$1999,3,0)</f>
        <v>82 LUXOR</v>
      </c>
      <c r="J767" s="16">
        <v>12</v>
      </c>
      <c r="K767" s="16" t="str">
        <f>VLOOKUP($J767,'ESTRUCTURA P&amp;B - LP'!$A$1:$F$40,5,0)</f>
        <v>JUAN LEÓN 12</v>
      </c>
      <c r="L767" s="16" t="str">
        <f>IFERROR(VLOOKUP($J767,'[2]POTENCIAL X ZONA'!$B$4:$G$21,6,0),0)</f>
        <v>P</v>
      </c>
      <c r="M767" s="16" t="str">
        <f>IFERROR(VLOOKUP($A767,'Convenio Clientes'!$D:$F,3,0),"SN CNV")</f>
        <v>21</v>
      </c>
      <c r="N767" s="16" t="s">
        <v>2231</v>
      </c>
      <c r="O767" s="16">
        <v>45</v>
      </c>
      <c r="P767" t="s">
        <v>163</v>
      </c>
      <c r="Q767" t="s">
        <v>2228</v>
      </c>
      <c r="R767" t="str">
        <f>VLOOKUP($N767,Tabla2[#All],3,0)</f>
        <v>CADENAS - SUPERMERCADOS</v>
      </c>
      <c r="S767" t="s">
        <v>3407</v>
      </c>
      <c r="T767" t="s">
        <v>3408</v>
      </c>
      <c r="U767" t="s">
        <v>51</v>
      </c>
    </row>
    <row r="768" spans="1:21">
      <c r="A768" s="50" t="s">
        <v>1294</v>
      </c>
      <c r="B768" s="19" t="s">
        <v>1295</v>
      </c>
      <c r="C768" s="16">
        <v>98</v>
      </c>
      <c r="D768" s="84">
        <v>98</v>
      </c>
      <c r="E768" t="str">
        <f>VLOOKUP($D768,'ESTRUCTURA P&amp;B - LP'!$A$1:$F$31,5,0)</f>
        <v>INACTIVO</v>
      </c>
      <c r="F768" t="str">
        <f>VLOOKUP($D768,'ESTRUCTURA P&amp;B - LP'!$A$1:$F$31,6,0)</f>
        <v>INACTIVO</v>
      </c>
      <c r="G768" t="s">
        <v>47</v>
      </c>
      <c r="H768" t="str">
        <f>VLOOKUP(Tabla3[[#This Row],[NUEVA RUTA]],Tabla1[#All],2,0)</f>
        <v>INACTIVO</v>
      </c>
      <c r="I768" t="str">
        <f>VLOOKUP($A768,Clientes!$A$1:$C$1999,3,0)</f>
        <v>07 UNICASA</v>
      </c>
      <c r="J768" s="16">
        <v>10</v>
      </c>
      <c r="K768" s="16" t="str">
        <f>VLOOKUP($J768,'ESTRUCTURA P&amp;B - LP'!$A$1:$F$40,5,0)</f>
        <v>MILAGROS FERNANDEZ 10</v>
      </c>
      <c r="L768" s="16" t="str">
        <f>IFERROR(VLOOKUP($J768,'[2]POTENCIAL X ZONA'!$B$4:$G$21,6,0),0)</f>
        <v>B</v>
      </c>
      <c r="M768" s="16" t="str">
        <f>IFERROR(VLOOKUP($A768,'Convenio Clientes'!$D:$F,3,0),"SN CNV")</f>
        <v>24</v>
      </c>
      <c r="N768" s="16" t="s">
        <v>2231</v>
      </c>
      <c r="O768" s="16">
        <v>30</v>
      </c>
      <c r="P768" t="s">
        <v>163</v>
      </c>
      <c r="Q768" t="s">
        <v>2228</v>
      </c>
      <c r="R768" t="str">
        <f>VLOOKUP($N768,Tabla2[#All],3,0)</f>
        <v>CADENAS - SUPERMERCADOS</v>
      </c>
      <c r="S768" t="s">
        <v>3409</v>
      </c>
      <c r="T768" t="s">
        <v>3410</v>
      </c>
      <c r="U768" t="s">
        <v>1587</v>
      </c>
    </row>
    <row r="769" spans="1:21">
      <c r="A769" s="50" t="s">
        <v>1297</v>
      </c>
      <c r="B769" s="19" t="s">
        <v>1298</v>
      </c>
      <c r="C769" s="16">
        <v>60</v>
      </c>
      <c r="D769" s="84">
        <v>60</v>
      </c>
      <c r="E769" t="str">
        <f>VLOOKUP($D769,'ESTRUCTURA P&amp;B - LP'!$A$1:$F$31,5,0)</f>
        <v>JOSEPH PADILLA</v>
      </c>
      <c r="F769" t="str">
        <f>VLOOKUP($D769,'ESTRUCTURA P&amp;B - LP'!$A$1:$F$31,6,0)</f>
        <v>ANDREINA RANGEL</v>
      </c>
      <c r="G769" t="s">
        <v>70</v>
      </c>
      <c r="H769" t="str">
        <f>VLOOKUP(Tabla3[[#This Row],[NUEVA RUTA]],Tabla1[#All],2,0)</f>
        <v>OCCIDENTE</v>
      </c>
      <c r="I769" t="str">
        <f>VLOOKUP($A769,Clientes!$A$1:$C$1999,3,0)</f>
        <v>SURT MED CHACON</v>
      </c>
      <c r="J769" s="16">
        <v>60</v>
      </c>
      <c r="K769" s="16" t="str">
        <f>VLOOKUP($J769,'ESTRUCTURA P&amp;B - LP'!$A$1:$F$40,5,0)</f>
        <v>JOSEPH PADILLA</v>
      </c>
      <c r="L769" s="16" t="str">
        <f>IFERROR(VLOOKUP($J769,'[2]POTENCIAL X ZONA'!$B$4:$G$21,6,0),0)</f>
        <v>S</v>
      </c>
      <c r="M769" s="16" t="str">
        <f>IFERROR(VLOOKUP($A769,'Convenio Clientes'!$D:$F,3,0),"SN CNV")</f>
        <v>21</v>
      </c>
      <c r="N769" s="16" t="s">
        <v>2227</v>
      </c>
      <c r="O769" s="16">
        <v>15</v>
      </c>
      <c r="P769" t="s">
        <v>163</v>
      </c>
      <c r="Q769" t="s">
        <v>2228</v>
      </c>
      <c r="R769" t="str">
        <f>VLOOKUP($N769,Tabla2[#All],3,0)</f>
        <v>DISTRIBUIDOR</v>
      </c>
      <c r="S769" t="s">
        <v>3411</v>
      </c>
      <c r="T769" t="s">
        <v>3412</v>
      </c>
      <c r="U769" t="s">
        <v>137</v>
      </c>
    </row>
    <row r="770" spans="1:21">
      <c r="A770" s="50" t="s">
        <v>1299</v>
      </c>
      <c r="B770" s="19" t="s">
        <v>1300</v>
      </c>
      <c r="C770" s="16">
        <v>98</v>
      </c>
      <c r="D770" s="84">
        <v>98</v>
      </c>
      <c r="E770" t="str">
        <f>VLOOKUP($D770,'ESTRUCTURA P&amp;B - LP'!$A$1:$F$31,5,0)</f>
        <v>INACTIVO</v>
      </c>
      <c r="F770" t="str">
        <f>VLOOKUP($D770,'ESTRUCTURA P&amp;B - LP'!$A$1:$F$31,6,0)</f>
        <v>INACTIVO</v>
      </c>
      <c r="G770" t="s">
        <v>188</v>
      </c>
      <c r="H770" t="str">
        <f>VLOOKUP(Tabla3[[#This Row],[NUEVA RUTA]],Tabla1[#All],2,0)</f>
        <v>INACTIVO</v>
      </c>
      <c r="I770" t="str">
        <f>VLOOKUP($A770,Clientes!$A$1:$C$1999,3,0)</f>
        <v>35 EL FAMOSO</v>
      </c>
      <c r="J770" s="16">
        <v>0</v>
      </c>
      <c r="K770" s="16" t="str">
        <f>VLOOKUP($J770,'ESTRUCTURA P&amp;B - LP'!$A$1:$F$40,5,0)</f>
        <v>INACTIVO</v>
      </c>
      <c r="L770" s="16">
        <f>IFERROR(VLOOKUP($J770,'[2]POTENCIAL X ZONA'!$B$4:$G$21,6,0),0)</f>
        <v>0</v>
      </c>
      <c r="M770" s="16" t="str">
        <f>IFERROR(VLOOKUP($A770,'Convenio Clientes'!$D:$F,3,0),"SN CNV")</f>
        <v>01</v>
      </c>
      <c r="N770" s="16" t="s">
        <v>2350</v>
      </c>
      <c r="O770" s="16">
        <v>0</v>
      </c>
      <c r="P770" t="s">
        <v>163</v>
      </c>
      <c r="Q770" t="s">
        <v>2228</v>
      </c>
      <c r="R770" t="str">
        <f>VLOOKUP($N770,Tabla2[#All],3,0)</f>
        <v>PERFUMERIAS INDEPENDIENTES</v>
      </c>
      <c r="S770" t="s">
        <v>3413</v>
      </c>
      <c r="T770" t="s">
        <v>3414</v>
      </c>
      <c r="U770" t="s">
        <v>6711</v>
      </c>
    </row>
    <row r="771" spans="1:21">
      <c r="A771" s="50" t="s">
        <v>1303</v>
      </c>
      <c r="B771" s="19" t="s">
        <v>1304</v>
      </c>
      <c r="C771" s="16">
        <v>98</v>
      </c>
      <c r="D771" s="84">
        <f>+C771</f>
        <v>98</v>
      </c>
      <c r="E771" t="str">
        <f>VLOOKUP($D771,'ESTRUCTURA P&amp;B - LP'!$A$1:$F$31,5,0)</f>
        <v>INACTIVO</v>
      </c>
      <c r="F771" t="str">
        <f>VLOOKUP($D771,'ESTRUCTURA P&amp;B - LP'!$A$1:$F$31,6,0)</f>
        <v>INACTIVO</v>
      </c>
      <c r="G771" t="s">
        <v>215</v>
      </c>
      <c r="H771" t="str">
        <f>VLOOKUP(Tabla3[[#This Row],[NUEVA RUTA]],Tabla1[#All],2,0)</f>
        <v>INACTIVO</v>
      </c>
      <c r="I771" t="str">
        <f>VLOOKUP($A771,Clientes!$A$1:$C$1999,3,0)</f>
        <v>TENERIA RUBIO</v>
      </c>
      <c r="J771" s="16">
        <v>95</v>
      </c>
      <c r="K771" s="16" t="str">
        <f>VLOOKUP($J771,'ESTRUCTURA P&amp;B - LP'!$A$1:$F$40,5,0)</f>
        <v>EVENTUALES</v>
      </c>
      <c r="L771" s="16">
        <f>IFERROR(VLOOKUP($J771,'[2]POTENCIAL X ZONA'!$B$4:$G$21,6,0),0)</f>
        <v>0</v>
      </c>
      <c r="M771" s="16" t="str">
        <f>IFERROR(VLOOKUP($A771,'Convenio Clientes'!$D:$F,3,0),"SN CNV")</f>
        <v>01</v>
      </c>
      <c r="N771" s="16" t="s">
        <v>2234</v>
      </c>
      <c r="O771" s="16">
        <v>0</v>
      </c>
      <c r="P771" t="s">
        <v>163</v>
      </c>
      <c r="Q771" t="s">
        <v>2228</v>
      </c>
      <c r="R771" t="str">
        <f>VLOOKUP($N771,Tabla2[#All],3,0)</f>
        <v>INSTITUCIONAL</v>
      </c>
      <c r="S771" t="s">
        <v>3415</v>
      </c>
      <c r="T771" t="s">
        <v>3416</v>
      </c>
      <c r="U771" t="s">
        <v>854</v>
      </c>
    </row>
    <row r="772" spans="1:21">
      <c r="A772" s="50" t="s">
        <v>1305</v>
      </c>
      <c r="B772" s="19" t="s">
        <v>1306</v>
      </c>
      <c r="C772" s="16">
        <v>98</v>
      </c>
      <c r="D772" s="84">
        <v>57</v>
      </c>
      <c r="E772" t="str">
        <f>VLOOKUP($D772,'ESTRUCTURA P&amp;B - LP'!$A$1:$F$31,5,0)</f>
        <v>CARLOS ZURITA</v>
      </c>
      <c r="F772" t="str">
        <f>VLOOKUP($D772,'ESTRUCTURA P&amp;B - LP'!$A$1:$F$31,6,0)</f>
        <v>MILAGROS FERNANDEZ</v>
      </c>
      <c r="G772" t="s">
        <v>47</v>
      </c>
      <c r="H772" t="str">
        <f>VLOOKUP(Tabla3[[#This Row],[NUEVA RUTA]],Tabla1[#All],2,0)</f>
        <v>CAPITAL</v>
      </c>
      <c r="I772" t="str">
        <f>VLOOKUP($A772,Clientes!$A$1:$C$1999,3,0)</f>
        <v>TIENDA EXPRESS</v>
      </c>
      <c r="J772" s="16">
        <v>57</v>
      </c>
      <c r="K772" s="16" t="str">
        <f>VLOOKUP($J772,'ESTRUCTURA P&amp;B - LP'!$A$1:$F$40,5,0)</f>
        <v>CARLOS ZURITA</v>
      </c>
      <c r="L772" s="16">
        <f>IFERROR(VLOOKUP($J772,'[2]POTENCIAL X ZONA'!$B$4:$G$21,6,0),0)</f>
        <v>0</v>
      </c>
      <c r="M772" s="16" t="str">
        <f>IFERROR(VLOOKUP($A772,'Convenio Clientes'!$D:$F,3,0),"SN CNV")</f>
        <v>21</v>
      </c>
      <c r="N772" s="16" t="s">
        <v>2278</v>
      </c>
      <c r="O772" s="16">
        <v>15</v>
      </c>
      <c r="P772" t="s">
        <v>163</v>
      </c>
      <c r="Q772" t="s">
        <v>2228</v>
      </c>
      <c r="R772" t="str">
        <f>VLOOKUP($N772,Tabla2[#All],3,0)</f>
        <v>SUPERMERCADOS INDEPENDIENTES</v>
      </c>
      <c r="S772" t="s">
        <v>3417</v>
      </c>
      <c r="T772" t="s">
        <v>2942</v>
      </c>
      <c r="U772" t="s">
        <v>252</v>
      </c>
    </row>
    <row r="773" spans="1:21">
      <c r="A773" s="50" t="s">
        <v>1669</v>
      </c>
      <c r="B773" s="19" t="s">
        <v>1670</v>
      </c>
      <c r="C773" s="16">
        <v>98</v>
      </c>
      <c r="D773" s="84">
        <v>98</v>
      </c>
      <c r="E773" t="str">
        <f>VLOOKUP($D773,'ESTRUCTURA P&amp;B - LP'!$A$1:$F$31,5,0)</f>
        <v>INACTIVO</v>
      </c>
      <c r="F773" t="str">
        <f>VLOOKUP($D773,'ESTRUCTURA P&amp;B - LP'!$A$1:$F$31,6,0)</f>
        <v>INACTIVO</v>
      </c>
      <c r="G773" t="s">
        <v>281</v>
      </c>
      <c r="H773" t="str">
        <f>VLOOKUP(Tabla3[[#This Row],[NUEVA RUTA]],Tabla1[#All],2,0)</f>
        <v>INACTIVO</v>
      </c>
      <c r="I773" t="str">
        <f>VLOOKUP($A773,Clientes!$A$1:$C$1999,3,0)</f>
        <v>TODO MARKET</v>
      </c>
      <c r="J773" s="16">
        <v>53</v>
      </c>
      <c r="K773" s="16" t="str">
        <f>VLOOKUP($J773,'ESTRUCTURA P&amp;B - LP'!$A$1:$F$40,5,0)</f>
        <v>DUBRASKA PÉREZ 53</v>
      </c>
      <c r="L773" s="16" t="str">
        <f>IFERROR(VLOOKUP($J773,'[2]POTENCIAL X ZONA'!$B$4:$G$21,6,0),0)</f>
        <v>B</v>
      </c>
      <c r="M773" s="16" t="str">
        <f>IFERROR(VLOOKUP($A773,'Convenio Clientes'!$D:$F,3,0),"SN CNV")</f>
        <v>20</v>
      </c>
      <c r="N773" s="16" t="s">
        <v>2350</v>
      </c>
      <c r="O773" s="16">
        <v>0</v>
      </c>
      <c r="P773" t="s">
        <v>163</v>
      </c>
      <c r="Q773" t="s">
        <v>2228</v>
      </c>
      <c r="R773" t="str">
        <f>VLOOKUP($N773,Tabla2[#All],3,0)</f>
        <v>PERFUMERIAS INDEPENDIENTES</v>
      </c>
      <c r="S773" t="s">
        <v>3418</v>
      </c>
      <c r="T773" t="s">
        <v>3419</v>
      </c>
      <c r="U773" t="s">
        <v>6707</v>
      </c>
    </row>
    <row r="774" spans="1:21">
      <c r="A774" s="50" t="s">
        <v>1445</v>
      </c>
      <c r="B774" s="19" t="s">
        <v>1446</v>
      </c>
      <c r="C774" s="16">
        <v>60</v>
      </c>
      <c r="D774" s="84">
        <v>60</v>
      </c>
      <c r="E774" t="str">
        <f>VLOOKUP($D774,'ESTRUCTURA P&amp;B - LP'!$A$1:$F$31,5,0)</f>
        <v>JOSEPH PADILLA</v>
      </c>
      <c r="F774" t="str">
        <f>VLOOKUP($D774,'ESTRUCTURA P&amp;B - LP'!$A$1:$F$31,6,0)</f>
        <v>ANDREINA RANGEL</v>
      </c>
      <c r="G774" t="s">
        <v>70</v>
      </c>
      <c r="H774" t="str">
        <f>VLOOKUP(Tabla3[[#This Row],[NUEVA RUTA]],Tabla1[#All],2,0)</f>
        <v>OCCIDENTE</v>
      </c>
      <c r="I774" t="str">
        <f>VLOOKUP($A774,Clientes!$A$1:$C$1999,3,0)</f>
        <v>TODO VIVERES</v>
      </c>
      <c r="J774" s="16">
        <v>0</v>
      </c>
      <c r="K774" s="16" t="str">
        <f>VLOOKUP($J774,'ESTRUCTURA P&amp;B - LP'!$A$1:$F$40,5,0)</f>
        <v>INACTIVO</v>
      </c>
      <c r="L774" s="16">
        <f>IFERROR(VLOOKUP($J774,'[2]POTENCIAL X ZONA'!$B$4:$G$21,6,0),0)</f>
        <v>0</v>
      </c>
      <c r="M774" s="16" t="str">
        <f>IFERROR(VLOOKUP($A774,'Convenio Clientes'!$D:$F,3,0),"SN CNV")</f>
        <v>01</v>
      </c>
      <c r="N774" s="16" t="s">
        <v>2227</v>
      </c>
      <c r="O774" s="16">
        <v>0</v>
      </c>
      <c r="P774" t="s">
        <v>163</v>
      </c>
      <c r="Q774" t="s">
        <v>2228</v>
      </c>
      <c r="R774" t="str">
        <f>VLOOKUP($N774,Tabla2[#All],3,0)</f>
        <v>DISTRIBUIDOR</v>
      </c>
      <c r="S774" t="s">
        <v>3420</v>
      </c>
      <c r="T774" t="s">
        <v>2942</v>
      </c>
      <c r="U774" t="s">
        <v>137</v>
      </c>
    </row>
    <row r="775" spans="1:21">
      <c r="A775" s="50" t="s">
        <v>1311</v>
      </c>
      <c r="B775" s="19" t="s">
        <v>1312</v>
      </c>
      <c r="C775" s="16">
        <v>51</v>
      </c>
      <c r="D775" s="84">
        <v>51</v>
      </c>
      <c r="E775" t="str">
        <f>VLOOKUP($D775,'ESTRUCTURA P&amp;B - LP'!$A$1:$F$31,5,0)</f>
        <v>DIANA DELGADO 51</v>
      </c>
      <c r="F775" t="str">
        <f>VLOOKUP($D775,'ESTRUCTURA P&amp;B - LP'!$A$1:$F$31,6,0)</f>
        <v>DIANA DELGADO</v>
      </c>
      <c r="G775" t="s">
        <v>281</v>
      </c>
      <c r="H775" t="str">
        <f>VLOOKUP(Tabla3[[#This Row],[NUEVA RUTA]],Tabla1[#All],2,0)</f>
        <v>ORIENTE NORTE</v>
      </c>
      <c r="I775" t="str">
        <f>VLOOKUP($A775,Clientes!$A$1:$C$1999,3,0)</f>
        <v>COM TODO HOGAR</v>
      </c>
      <c r="J775" s="16">
        <v>51</v>
      </c>
      <c r="K775" s="16" t="str">
        <f>VLOOKUP($J775,'ESTRUCTURA P&amp;B - LP'!$A$1:$F$40,5,0)</f>
        <v>DIANA DELGADO 51</v>
      </c>
      <c r="L775" s="16" t="str">
        <f>IFERROR(VLOOKUP($J775,'[2]POTENCIAL X ZONA'!$B$4:$G$21,6,0),0)</f>
        <v>P</v>
      </c>
      <c r="M775" s="60" t="str">
        <f>IFERROR(VLOOKUP($A775,'Convenio Clientes'!$D:$F,3,0),"SN CNV")</f>
        <v>24</v>
      </c>
      <c r="N775" s="16" t="s">
        <v>2231</v>
      </c>
      <c r="O775" s="16">
        <v>21</v>
      </c>
      <c r="P775" s="259" t="s">
        <v>2239</v>
      </c>
      <c r="Q775" t="s">
        <v>2240</v>
      </c>
      <c r="R775" t="str">
        <f>VLOOKUP($N775,Tabla2[#All],3,0)</f>
        <v>CADENAS - SUPERMERCADOS</v>
      </c>
      <c r="S775" t="s">
        <v>2915</v>
      </c>
      <c r="T775" t="s">
        <v>3421</v>
      </c>
      <c r="U775" t="s">
        <v>6721</v>
      </c>
    </row>
    <row r="776" spans="1:21">
      <c r="A776" s="50" t="s">
        <v>1313</v>
      </c>
      <c r="B776" s="19" t="s">
        <v>1314</v>
      </c>
      <c r="C776" s="16">
        <v>51</v>
      </c>
      <c r="D776" s="84">
        <v>51</v>
      </c>
      <c r="E776" t="str">
        <f>VLOOKUP($D776,'ESTRUCTURA P&amp;B - LP'!$A$1:$F$31,5,0)</f>
        <v>DIANA DELGADO 51</v>
      </c>
      <c r="F776" t="str">
        <f>VLOOKUP($D776,'ESTRUCTURA P&amp;B - LP'!$A$1:$F$31,6,0)</f>
        <v>DIANA DELGADO</v>
      </c>
      <c r="G776" t="s">
        <v>281</v>
      </c>
      <c r="H776" t="str">
        <f>VLOOKUP(Tabla3[[#This Row],[NUEVA RUTA]],Tabla1[#All],2,0)</f>
        <v>ORIENTE NORTE</v>
      </c>
      <c r="I776" t="str">
        <f>VLOOKUP($A776,Clientes!$A$1:$C$1999,3,0)</f>
        <v>COM TODO HOGAR</v>
      </c>
      <c r="J776" s="16">
        <v>51</v>
      </c>
      <c r="K776" s="16" t="str">
        <f>VLOOKUP($J776,'ESTRUCTURA P&amp;B - LP'!$A$1:$F$40,5,0)</f>
        <v>DIANA DELGADO 51</v>
      </c>
      <c r="L776" s="16" t="str">
        <f>IFERROR(VLOOKUP($J776,'[2]POTENCIAL X ZONA'!$B$4:$G$21,6,0),0)</f>
        <v>P</v>
      </c>
      <c r="M776" s="60" t="str">
        <f>IFERROR(VLOOKUP($A776,'Convenio Clientes'!$D:$F,3,0),"SN CNV")</f>
        <v>24</v>
      </c>
      <c r="N776" s="16" t="s">
        <v>2231</v>
      </c>
      <c r="O776" s="16">
        <v>15</v>
      </c>
      <c r="P776" s="259" t="s">
        <v>2239</v>
      </c>
      <c r="Q776" t="s">
        <v>2240</v>
      </c>
      <c r="R776" t="str">
        <f>VLOOKUP($N776,Tabla2[#All],3,0)</f>
        <v>CADENAS - SUPERMERCADOS</v>
      </c>
      <c r="S776" t="s">
        <v>3422</v>
      </c>
      <c r="T776" t="s">
        <v>3423</v>
      </c>
      <c r="U776" t="s">
        <v>6707</v>
      </c>
    </row>
    <row r="777" spans="1:21">
      <c r="A777" s="50" t="s">
        <v>1572</v>
      </c>
      <c r="B777" s="19" t="s">
        <v>3424</v>
      </c>
      <c r="C777" s="16">
        <v>62</v>
      </c>
      <c r="D777" s="84">
        <v>62</v>
      </c>
      <c r="E777" t="str">
        <f>VLOOKUP($D777,'ESTRUCTURA P&amp;B - LP'!$A$1:$F$31,5,0)</f>
        <v>ANDREINA RANGEL 62</v>
      </c>
      <c r="F777" t="str">
        <f>VLOOKUP($D777,'ESTRUCTURA P&amp;B - LP'!$A$1:$F$31,6,0)</f>
        <v>ANDREINA RANGEL</v>
      </c>
      <c r="G777" t="s">
        <v>1872</v>
      </c>
      <c r="H777" t="str">
        <f>VLOOKUP(Tabla3[[#This Row],[NUEVA RUTA]],Tabla1[#All],2,0)</f>
        <v>OCCIDENTE</v>
      </c>
      <c r="I777" t="str">
        <f>VLOOKUP($A777,Clientes!$A$1:$C$1999,3,0)</f>
        <v>TOVARCA ANDINA</v>
      </c>
      <c r="J777" s="16">
        <v>62</v>
      </c>
      <c r="K777" s="16" t="str">
        <f>VLOOKUP($J777,'ESTRUCTURA P&amp;B - LP'!$A$1:$F$40,5,0)</f>
        <v>ANDREINA RANGEL 62</v>
      </c>
      <c r="L777" s="16" t="str">
        <f>IFERROR(VLOOKUP($J777,'[2]POTENCIAL X ZONA'!$B$4:$G$21,6,0),0)</f>
        <v>S</v>
      </c>
      <c r="M777" s="60" t="str">
        <f>IFERROR(VLOOKUP($A777,'Convenio Clientes'!$D:$F,3,0),"SN CNV")</f>
        <v>21</v>
      </c>
      <c r="N777" s="60" t="s">
        <v>2227</v>
      </c>
      <c r="O777" s="16">
        <v>15</v>
      </c>
      <c r="P777" s="34" t="s">
        <v>163</v>
      </c>
      <c r="Q777" s="133" t="s">
        <v>2228</v>
      </c>
      <c r="R777" t="str">
        <f>VLOOKUP($N777,Tabla2[#All],3,0)</f>
        <v>DISTRIBUIDOR</v>
      </c>
      <c r="S777" t="s">
        <v>3425</v>
      </c>
      <c r="T777" t="s">
        <v>3426</v>
      </c>
      <c r="U777" t="s">
        <v>260</v>
      </c>
    </row>
    <row r="778" spans="1:21">
      <c r="A778" s="50" t="s">
        <v>1319</v>
      </c>
      <c r="B778" s="19" t="s">
        <v>1320</v>
      </c>
      <c r="C778" s="16">
        <v>98</v>
      </c>
      <c r="D778" s="84">
        <f>+C778</f>
        <v>98</v>
      </c>
      <c r="E778" t="str">
        <f>VLOOKUP($D778,'ESTRUCTURA P&amp;B - LP'!$A$1:$F$31,5,0)</f>
        <v>INACTIVO</v>
      </c>
      <c r="F778" t="str">
        <f>VLOOKUP($D778,'ESTRUCTURA P&amp;B - LP'!$A$1:$F$31,6,0)</f>
        <v>INACTIVO</v>
      </c>
      <c r="G778" t="s">
        <v>102</v>
      </c>
      <c r="H778" t="str">
        <f>VLOOKUP(Tabla3[[#This Row],[NUEVA RUTA]],Tabla1[#All],2,0)</f>
        <v>INACTIVO</v>
      </c>
      <c r="I778" t="str">
        <f>VLOOKUP($A778,Clientes!$A$1:$C$1999,3,0)</f>
        <v>TRANSP 1DA</v>
      </c>
      <c r="J778" s="16">
        <v>97</v>
      </c>
      <c r="K778" s="16" t="str">
        <f>VLOOKUP($J778,'ESTRUCTURA P&amp;B - LP'!$A$1:$F$40,5,0)</f>
        <v>PÉRDIDA EN TRÁNSITO</v>
      </c>
      <c r="L778" s="16">
        <f>IFERROR(VLOOKUP($J778,'[2]POTENCIAL X ZONA'!$B$4:$G$21,6,0),0)</f>
        <v>0</v>
      </c>
      <c r="M778" s="16" t="str">
        <f>IFERROR(VLOOKUP($A778,'Convenio Clientes'!$D:$F,3,0),"SN CNV")</f>
        <v>01</v>
      </c>
      <c r="N778" s="16" t="s">
        <v>2469</v>
      </c>
      <c r="O778" s="16">
        <v>0</v>
      </c>
      <c r="P778" t="s">
        <v>163</v>
      </c>
      <c r="Q778" t="s">
        <v>2228</v>
      </c>
      <c r="R778" t="str">
        <f>VLOOKUP($N778,Tabla2[#All],3,0)</f>
        <v>ATENCION AL CLIENTE</v>
      </c>
      <c r="S778" t="s">
        <v>3427</v>
      </c>
      <c r="T778" t="s">
        <v>3428</v>
      </c>
      <c r="U778" t="s">
        <v>51</v>
      </c>
    </row>
    <row r="779" spans="1:21">
      <c r="A779" s="50" t="s">
        <v>1321</v>
      </c>
      <c r="B779" s="19" t="s">
        <v>1322</v>
      </c>
      <c r="C779" s="16">
        <v>95</v>
      </c>
      <c r="D779" s="84">
        <f>+C779</f>
        <v>95</v>
      </c>
      <c r="E779" t="str">
        <f>VLOOKUP($D779,'ESTRUCTURA P&amp;B - LP'!$A$1:$F$31,5,0)</f>
        <v>EVENTUALES</v>
      </c>
      <c r="F779" t="str">
        <f>VLOOKUP($D779,'ESTRUCTURA P&amp;B - LP'!$A$1:$F$31,6,0)</f>
        <v>ROSLI APONTE</v>
      </c>
      <c r="G779" t="s">
        <v>47</v>
      </c>
      <c r="H779" t="str">
        <f>VLOOKUP(Tabla3[[#This Row],[NUEVA RUTA]],Tabla1[#All],2,0)</f>
        <v>OFICINA</v>
      </c>
      <c r="I779" t="str">
        <f>VLOOKUP($A779,Clientes!$A$1:$C$1999,3,0)</f>
        <v>TRANSP ALEXAUR</v>
      </c>
      <c r="J779" s="16">
        <v>90</v>
      </c>
      <c r="K779" s="16" t="str">
        <f>VLOOKUP($J779,'ESTRUCTURA P&amp;B - LP'!$A$1:$F$40,5,0)</f>
        <v>INTER-COMPAÑÍA</v>
      </c>
      <c r="L779" s="16">
        <f>IFERROR(VLOOKUP($J779,'[2]POTENCIAL X ZONA'!$B$4:$G$21,6,0),0)</f>
        <v>0</v>
      </c>
      <c r="M779" s="16" t="str">
        <f>IFERROR(VLOOKUP($A779,'Convenio Clientes'!$D:$F,3,0),"SN CNV")</f>
        <v>21</v>
      </c>
      <c r="N779" s="16" t="s">
        <v>2234</v>
      </c>
      <c r="O779" s="16">
        <v>0</v>
      </c>
      <c r="P779" t="s">
        <v>2235</v>
      </c>
      <c r="Q779" t="s">
        <v>2236</v>
      </c>
      <c r="R779" t="str">
        <f>VLOOKUP($N779,Tabla2[#All],3,0)</f>
        <v>INSTITUCIONAL</v>
      </c>
      <c r="S779" t="s">
        <v>3429</v>
      </c>
      <c r="T779" t="s">
        <v>3430</v>
      </c>
      <c r="U779" t="s">
        <v>6728</v>
      </c>
    </row>
    <row r="780" spans="1:21">
      <c r="A780" s="50" t="s">
        <v>1325</v>
      </c>
      <c r="B780" s="19" t="s">
        <v>1326</v>
      </c>
      <c r="C780" s="16">
        <v>56</v>
      </c>
      <c r="D780" s="84">
        <v>57</v>
      </c>
      <c r="E780" t="str">
        <f>VLOOKUP($D780,'ESTRUCTURA P&amp;B - LP'!$A$1:$F$31,5,0)</f>
        <v>CARLOS ZURITA</v>
      </c>
      <c r="F780" t="str">
        <f>VLOOKUP($D780,'ESTRUCTURA P&amp;B - LP'!$A$1:$F$31,6,0)</f>
        <v>MILAGROS FERNANDEZ</v>
      </c>
      <c r="G780" t="s">
        <v>47</v>
      </c>
      <c r="H780" t="str">
        <f>VLOOKUP(Tabla3[[#This Row],[NUEVA RUTA]],Tabla1[#All],2,0)</f>
        <v>CAPITAL</v>
      </c>
      <c r="I780" t="str">
        <f>VLOOKUP($A780,Clientes!$A$1:$C$1999,3,0)</f>
        <v>65 LOCATEL</v>
      </c>
      <c r="J780" s="16">
        <v>57</v>
      </c>
      <c r="K780" s="16" t="str">
        <f>VLOOKUP($J780,'ESTRUCTURA P&amp;B - LP'!$A$1:$F$40,5,0)</f>
        <v>CARLOS ZURITA</v>
      </c>
      <c r="L780" s="16">
        <f>IFERROR(VLOOKUP($J780,'[2]POTENCIAL X ZONA'!$B$4:$G$21,6,0),0)</f>
        <v>0</v>
      </c>
      <c r="M780" s="16">
        <f>IFERROR(VLOOKUP($A780,'Convenio Clientes'!$D:$F,3,0),"SN CNV")</f>
        <v>21</v>
      </c>
      <c r="N780" s="16" t="s">
        <v>2253</v>
      </c>
      <c r="O780" s="16">
        <v>15</v>
      </c>
      <c r="P780" t="s">
        <v>2239</v>
      </c>
      <c r="Q780" t="s">
        <v>2240</v>
      </c>
      <c r="R780" t="str">
        <f>VLOOKUP($N780,Tabla2[#All],3,0)</f>
        <v>CADENAS - FARMACIAS</v>
      </c>
      <c r="S780" t="s">
        <v>3431</v>
      </c>
      <c r="T780" t="s">
        <v>3432</v>
      </c>
      <c r="U780" t="s">
        <v>1587</v>
      </c>
    </row>
    <row r="781" spans="1:21">
      <c r="A781" s="50" t="s">
        <v>1327</v>
      </c>
      <c r="B781" s="19" t="s">
        <v>1328</v>
      </c>
      <c r="C781" s="16">
        <v>98</v>
      </c>
      <c r="D781" s="84">
        <v>95</v>
      </c>
      <c r="E781" t="str">
        <f>VLOOKUP($D781,'ESTRUCTURA P&amp;B - LP'!$A$1:$F$31,5,0)</f>
        <v>EVENTUALES</v>
      </c>
      <c r="F781" t="str">
        <f>VLOOKUP($D781,'ESTRUCTURA P&amp;B - LP'!$A$1:$F$31,6,0)</f>
        <v>ROSLI APONTE</v>
      </c>
      <c r="G781" t="s">
        <v>47</v>
      </c>
      <c r="H781" t="str">
        <f>VLOOKUP(Tabla3[[#This Row],[NUEVA RUTA]],Tabla1[#All],2,0)</f>
        <v>OFICINA</v>
      </c>
      <c r="I781" t="str">
        <f>VLOOKUP($A781,Clientes!$A$1:$C$1999,3,0)</f>
        <v>TRUST PEOPLE 21</v>
      </c>
      <c r="J781" s="16">
        <v>90</v>
      </c>
      <c r="K781" s="16" t="str">
        <f>VLOOKUP($J781,'ESTRUCTURA P&amp;B - LP'!$A$1:$F$40,5,0)</f>
        <v>INTER-COMPAÑÍA</v>
      </c>
      <c r="L781" s="16">
        <f>IFERROR(VLOOKUP($J781,'[2]POTENCIAL X ZONA'!$B$4:$G$21,6,0),0)</f>
        <v>0</v>
      </c>
      <c r="M781" s="16" t="str">
        <f>IFERROR(VLOOKUP($A781,'Convenio Clientes'!$D:$F,3,0),"SN CNV")</f>
        <v>01</v>
      </c>
      <c r="N781" s="16" t="s">
        <v>2227</v>
      </c>
      <c r="O781" s="16">
        <v>0</v>
      </c>
      <c r="P781" t="s">
        <v>163</v>
      </c>
      <c r="Q781" t="s">
        <v>2228</v>
      </c>
      <c r="R781" t="str">
        <f>VLOOKUP($N781,Tabla2[#All],3,0)</f>
        <v>DISTRIBUIDOR</v>
      </c>
      <c r="S781" t="s">
        <v>3433</v>
      </c>
      <c r="T781" t="s">
        <v>3434</v>
      </c>
      <c r="U781" t="s">
        <v>1587</v>
      </c>
    </row>
    <row r="782" spans="1:21">
      <c r="A782" s="50" t="s">
        <v>1329</v>
      </c>
      <c r="B782" s="19" t="s">
        <v>1330</v>
      </c>
      <c r="C782" s="16">
        <v>52</v>
      </c>
      <c r="D782" s="84">
        <v>52</v>
      </c>
      <c r="E782" t="str">
        <f>VLOOKUP($D782,'ESTRUCTURA P&amp;B - LP'!$A$1:$F$31,5,0)</f>
        <v>DIANA DELGADO 52</v>
      </c>
      <c r="F782" t="str">
        <f>VLOOKUP($D782,'ESTRUCTURA P&amp;B - LP'!$A$1:$F$31,6,0)</f>
        <v>DIANA DELGADO</v>
      </c>
      <c r="G782" t="s">
        <v>188</v>
      </c>
      <c r="H782" t="str">
        <f>VLOOKUP(Tabla3[[#This Row],[NUEVA RUTA]],Tabla1[#All],2,0)</f>
        <v>ORIENTE SUR</v>
      </c>
      <c r="I782" t="str">
        <f>VLOOKUP($A782,Clientes!$A$1:$C$1999,3,0)</f>
        <v>71 TU COSMETICO</v>
      </c>
      <c r="J782" s="16">
        <v>52</v>
      </c>
      <c r="K782" s="16" t="str">
        <f>VLOOKUP($J782,'ESTRUCTURA P&amp;B - LP'!$A$1:$F$40,5,0)</f>
        <v>DIANA DELGADO 52</v>
      </c>
      <c r="L782" s="16" t="str">
        <f>IFERROR(VLOOKUP($J782,'[2]POTENCIAL X ZONA'!$B$4:$G$21,6,0),0)</f>
        <v>S</v>
      </c>
      <c r="M782" s="16" t="str">
        <f>IFERROR(VLOOKUP($A782,'Convenio Clientes'!$D:$F,3,0),"SN CNV")</f>
        <v>01</v>
      </c>
      <c r="N782" s="16" t="s">
        <v>2405</v>
      </c>
      <c r="O782" s="16">
        <v>7</v>
      </c>
      <c r="P782" t="s">
        <v>163</v>
      </c>
      <c r="Q782" t="s">
        <v>2228</v>
      </c>
      <c r="R782" t="str">
        <f>VLOOKUP($N782,Tabla2[#All],3,0)</f>
        <v>CADENAS - PERFUMERIAS</v>
      </c>
      <c r="S782" t="s">
        <v>3435</v>
      </c>
      <c r="T782" t="s">
        <v>3436</v>
      </c>
      <c r="U782" t="s">
        <v>6711</v>
      </c>
    </row>
    <row r="783" spans="1:21">
      <c r="A783" s="50" t="s">
        <v>1456</v>
      </c>
      <c r="B783" s="19" t="s">
        <v>1457</v>
      </c>
      <c r="C783" s="16">
        <v>20</v>
      </c>
      <c r="D783" s="84">
        <v>20</v>
      </c>
      <c r="E783" t="str">
        <f>VLOOKUP($D783,'ESTRUCTURA P&amp;B - LP'!$A$1:$F$31,5,0)</f>
        <v>JUAN LEÓN 20</v>
      </c>
      <c r="F783" t="str">
        <f>VLOOKUP($D783,'ESTRUCTURA P&amp;B - LP'!$A$1:$F$31,6,0)</f>
        <v>DUBRASKA PÉREZ</v>
      </c>
      <c r="G783" t="s">
        <v>102</v>
      </c>
      <c r="H783" t="str">
        <f>VLOOKUP(Tabla3[[#This Row],[NUEVA RUTA]],Tabla1[#All],2,0)</f>
        <v>CENTRO-OCCIDENTE</v>
      </c>
      <c r="I783" t="str">
        <f>VLOOKUP($A783,Clientes!$A$1:$C$1999,3,0)</f>
        <v>TU ZONA MARKET,</v>
      </c>
      <c r="J783" s="16">
        <v>20</v>
      </c>
      <c r="K783" s="16" t="str">
        <f>VLOOKUP($J783,'ESTRUCTURA P&amp;B - LP'!$A$1:$F$40,5,0)</f>
        <v>JUAN LEÓN 20</v>
      </c>
      <c r="L783" s="16" t="str">
        <f>IFERROR(VLOOKUP($J783,'[2]POTENCIAL X ZONA'!$B$4:$G$21,6,0),0)</f>
        <v>P</v>
      </c>
      <c r="M783" s="16" t="str">
        <f>IFERROR(VLOOKUP($A783,'Convenio Clientes'!$D:$F,3,0),"SN CNV")</f>
        <v>21</v>
      </c>
      <c r="N783" s="16" t="s">
        <v>3437</v>
      </c>
      <c r="O783" s="16">
        <v>30</v>
      </c>
      <c r="P783" t="s">
        <v>163</v>
      </c>
      <c r="Q783" t="s">
        <v>2228</v>
      </c>
      <c r="R783" t="str">
        <f>VLOOKUP($N783,Tabla2[#All],3,0)</f>
        <v>CANAL DIGITAL</v>
      </c>
      <c r="S783" t="s">
        <v>3438</v>
      </c>
      <c r="T783" t="s">
        <v>2394</v>
      </c>
      <c r="U783" t="s">
        <v>51</v>
      </c>
    </row>
    <row r="784" spans="1:21">
      <c r="A784" s="50" t="s">
        <v>1795</v>
      </c>
      <c r="B784" s="19" t="s">
        <v>1796</v>
      </c>
      <c r="C784" s="16">
        <v>61</v>
      </c>
      <c r="D784" s="16">
        <v>61</v>
      </c>
      <c r="E784" t="str">
        <f>VLOOKUP($D784,'ESTRUCTURA P&amp;B - LP'!$A$1:$F$31,5,0)</f>
        <v>JOSEPH PADILLA 61</v>
      </c>
      <c r="F784" t="str">
        <f>VLOOKUP($D784,'ESTRUCTURA P&amp;B - LP'!$A$1:$F$31,6,0)</f>
        <v>ANDREINA RANGEL</v>
      </c>
      <c r="G784" t="s">
        <v>44</v>
      </c>
      <c r="H784" t="str">
        <f>VLOOKUP(Tabla3[[#This Row],[NUEVA RUTA]],Tabla1[#All],2,0)</f>
        <v>OCCIDENTE</v>
      </c>
      <c r="I784" t="str">
        <f>VLOOKUP($A784,Clientes!$A$1:$C$1999,3,0)</f>
        <v>UNICENTRO CHINA</v>
      </c>
      <c r="J784" s="16">
        <f>+D784</f>
        <v>61</v>
      </c>
      <c r="K784" s="16" t="str">
        <f>VLOOKUP($J784,'ESTRUCTURA P&amp;B - LP'!$A$1:$F$40,5,0)</f>
        <v>JOSEPH PADILLA 61</v>
      </c>
      <c r="L784" s="16" t="str">
        <f>IFERROR(VLOOKUP($J784,'[2]POTENCIAL X ZONA'!$B$4:$G$21,6,0),0)</f>
        <v>P</v>
      </c>
      <c r="M784" s="60" t="str">
        <f>IFERROR(VLOOKUP($A784,'Convenio Clientes'!$D:$F,3,0),"SN CNV")</f>
        <v>21</v>
      </c>
      <c r="N784" s="60" t="s">
        <v>2227</v>
      </c>
      <c r="O784" s="16">
        <v>15</v>
      </c>
      <c r="P784" t="s">
        <v>2235</v>
      </c>
      <c r="Q784" t="s">
        <v>2240</v>
      </c>
      <c r="R784" t="str">
        <f>VLOOKUP($N784,Tabla2[#All],3,0)</f>
        <v>DISTRIBUIDOR</v>
      </c>
      <c r="S784" t="s">
        <v>3439</v>
      </c>
      <c r="T784" t="s">
        <v>3440</v>
      </c>
      <c r="U784" t="s">
        <v>44</v>
      </c>
    </row>
    <row r="785" spans="1:21">
      <c r="A785" s="50" t="s">
        <v>1579</v>
      </c>
      <c r="B785" s="19" t="s">
        <v>1580</v>
      </c>
      <c r="C785" s="16">
        <v>23</v>
      </c>
      <c r="D785" s="84">
        <v>23</v>
      </c>
      <c r="E785" t="str">
        <f>VLOOKUP($D785,'ESTRUCTURA P&amp;B - LP'!$A$1:$F$31,5,0)</f>
        <v>MARTHA VILORIA</v>
      </c>
      <c r="F785" t="str">
        <f>VLOOKUP($D785,'ESTRUCTURA P&amp;B - LP'!$A$1:$F$31,6,0)</f>
        <v>DUBRASKA PÉREZ</v>
      </c>
      <c r="G785" t="s">
        <v>113</v>
      </c>
      <c r="H785" t="str">
        <f>VLOOKUP(Tabla3[[#This Row],[NUEVA RUTA]],Tabla1[#All],2,0)</f>
        <v>CENTRO-OCCIDENTE</v>
      </c>
      <c r="I785" t="str">
        <f>VLOOKUP($A785,Clientes!$A$1:$C$1999,3,0)</f>
        <v>DROG VIDA Y SAL</v>
      </c>
      <c r="J785" s="16">
        <v>0</v>
      </c>
      <c r="K785" s="16" t="str">
        <f>VLOOKUP($J785,'ESTRUCTURA P&amp;B - LP'!$A$1:$F$40,5,0)</f>
        <v>INACTIVO</v>
      </c>
      <c r="L785" s="16">
        <f>IFERROR(VLOOKUP($J785,'[2]POTENCIAL X ZONA'!$B$4:$G$21,6,0),0)</f>
        <v>0</v>
      </c>
      <c r="M785" s="16" t="str">
        <f>IFERROR(VLOOKUP($A785,'Convenio Clientes'!$D:$F,3,0),"SN CNV")</f>
        <v>01</v>
      </c>
      <c r="N785" s="60" t="s">
        <v>2327</v>
      </c>
      <c r="O785" s="16">
        <v>7</v>
      </c>
      <c r="P785" t="s">
        <v>163</v>
      </c>
      <c r="Q785" t="s">
        <v>2228</v>
      </c>
      <c r="R785" t="str">
        <f>VLOOKUP($N785,Tabla2[#All],3,0)</f>
        <v>DROGUERIAS</v>
      </c>
      <c r="S785" t="s">
        <v>3441</v>
      </c>
      <c r="T785" t="s">
        <v>3442</v>
      </c>
      <c r="U785" t="s">
        <v>113</v>
      </c>
    </row>
    <row r="786" spans="1:21">
      <c r="A786" s="50" t="s">
        <v>1512</v>
      </c>
      <c r="B786" s="19" t="s">
        <v>1513</v>
      </c>
      <c r="C786" s="16">
        <v>52</v>
      </c>
      <c r="D786" s="84">
        <v>52</v>
      </c>
      <c r="E786" t="str">
        <f>VLOOKUP($D786,'ESTRUCTURA P&amp;B - LP'!$A$1:$F$31,5,0)</f>
        <v>DIANA DELGADO 52</v>
      </c>
      <c r="F786" t="str">
        <f>VLOOKUP($D786,'ESTRUCTURA P&amp;B - LP'!$A$1:$F$31,6,0)</f>
        <v>DIANA DELGADO</v>
      </c>
      <c r="G786" t="s">
        <v>188</v>
      </c>
      <c r="H786" t="str">
        <f>VLOOKUP(Tabla3[[#This Row],[NUEVA RUTA]],Tabla1[#All],2,0)</f>
        <v>ORIENTE SUR</v>
      </c>
      <c r="I786" t="str">
        <f>VLOOKUP($A786,Clientes!$A$1:$C$1999,3,0)</f>
        <v>UE CRISTOBAL M</v>
      </c>
      <c r="J786" s="16">
        <v>52</v>
      </c>
      <c r="K786" s="16" t="str">
        <f>VLOOKUP($J786,'ESTRUCTURA P&amp;B - LP'!$A$1:$F$40,5,0)</f>
        <v>DIANA DELGADO 52</v>
      </c>
      <c r="L786" s="16" t="str">
        <f>IFERROR(VLOOKUP($J786,'[2]POTENCIAL X ZONA'!$B$4:$G$21,6,0),0)</f>
        <v>S</v>
      </c>
      <c r="M786" s="60" t="str">
        <f>IFERROR(VLOOKUP($A786,'Convenio Clientes'!$D:$F,3,0),"SN CNV")</f>
        <v>21</v>
      </c>
      <c r="N786" s="16" t="s">
        <v>2268</v>
      </c>
      <c r="O786" s="16">
        <v>7</v>
      </c>
      <c r="P786" t="s">
        <v>163</v>
      </c>
      <c r="Q786" t="s">
        <v>2228</v>
      </c>
      <c r="R786" t="str">
        <f>VLOOKUP($N786,Tabla2[#All],3,0)</f>
        <v>OTROS</v>
      </c>
      <c r="S786" t="s">
        <v>3443</v>
      </c>
      <c r="T786" t="s">
        <v>3444</v>
      </c>
      <c r="U786" t="s">
        <v>6705</v>
      </c>
    </row>
    <row r="787" spans="1:21">
      <c r="A787" s="50" t="s">
        <v>2139</v>
      </c>
      <c r="B787" s="19" t="s">
        <v>2140</v>
      </c>
      <c r="C787" s="16">
        <v>99</v>
      </c>
      <c r="D787" s="84">
        <v>99</v>
      </c>
      <c r="E787" t="str">
        <f>VLOOKUP($D787,'ESTRUCTURA P&amp;B - LP'!$A$1:$F$31,5,0)</f>
        <v>E-COMMERCE</v>
      </c>
      <c r="F787" t="str">
        <f>VLOOKUP($D787,'ESTRUCTURA P&amp;B - LP'!$A$1:$F$31,6,0)</f>
        <v>E-COMMERCE</v>
      </c>
      <c r="G787" t="s">
        <v>215</v>
      </c>
      <c r="H787" t="str">
        <f>VLOOKUP(Tabla3[[#This Row],[NUEVA RUTA]],Tabla1[#All],2,0)</f>
        <v>E-COMMERCE</v>
      </c>
      <c r="I787" t="str">
        <f>VLOOKUP($A787,Clientes!$A$1:$C$1999,3,0)</f>
        <v>UXX0, C.A</v>
      </c>
      <c r="J787" s="16">
        <v>99</v>
      </c>
      <c r="K787" s="16" t="str">
        <f>VLOOKUP($J787,'ESTRUCTURA P&amp;B - LP'!$A$1:$F$40,5,0)</f>
        <v>E-COMMERCE</v>
      </c>
      <c r="L787" s="16">
        <f>IFERROR(VLOOKUP($J787,'[2]POTENCIAL X ZONA'!$B$4:$G$21,6,0),0)</f>
        <v>0</v>
      </c>
      <c r="M787" s="16" t="str">
        <f>IFERROR(VLOOKUP($A787,'Convenio Clientes'!$D:$F,3,0),"SN CNV")</f>
        <v>50</v>
      </c>
      <c r="N787" s="60" t="s">
        <v>2469</v>
      </c>
      <c r="O787" s="16">
        <v>0</v>
      </c>
      <c r="P787" t="s">
        <v>2235</v>
      </c>
      <c r="Q787" t="s">
        <v>2236</v>
      </c>
      <c r="R787" t="str">
        <f>VLOOKUP($N787,Tabla2[#All],3,0)</f>
        <v>ATENCION AL CLIENTE</v>
      </c>
      <c r="U787" t="s">
        <v>854</v>
      </c>
    </row>
    <row r="788" spans="1:21">
      <c r="A788" s="50" t="s">
        <v>2124</v>
      </c>
      <c r="B788" s="19" t="s">
        <v>2125</v>
      </c>
      <c r="C788" s="16">
        <v>99</v>
      </c>
      <c r="D788" s="84">
        <v>99</v>
      </c>
      <c r="E788" t="str">
        <f>VLOOKUP($D788,'ESTRUCTURA P&amp;B - LP'!$A$1:$F$31,5,0)</f>
        <v>E-COMMERCE</v>
      </c>
      <c r="F788" t="str">
        <f>VLOOKUP($D788,'ESTRUCTURA P&amp;B - LP'!$A$1:$F$31,6,0)</f>
        <v>E-COMMERCE</v>
      </c>
      <c r="G788" t="s">
        <v>47</v>
      </c>
      <c r="H788" t="str">
        <f>VLOOKUP(Tabla3[[#This Row],[NUEVA RUTA]],Tabla1[#All],2,0)</f>
        <v>E-COMMERCE</v>
      </c>
      <c r="I788" t="str">
        <f>VLOOKUP($A788,Clientes!$A$1:$C$1999,3,0)</f>
        <v>VALENTINA KRUEG</v>
      </c>
      <c r="J788" s="16">
        <v>99</v>
      </c>
      <c r="K788" s="16" t="str">
        <f>VLOOKUP($J788,'ESTRUCTURA P&amp;B - LP'!$A$1:$F$40,5,0)</f>
        <v>E-COMMERCE</v>
      </c>
      <c r="L788" s="16">
        <f>IFERROR(VLOOKUP($J788,'[2]POTENCIAL X ZONA'!$B$4:$G$21,6,0),0)</f>
        <v>0</v>
      </c>
      <c r="M788" s="16" t="str">
        <f>IFERROR(VLOOKUP($A788,'Convenio Clientes'!$D:$F,3,0),"SN CNV")</f>
        <v>50</v>
      </c>
      <c r="N788" s="60" t="s">
        <v>2469</v>
      </c>
      <c r="O788" s="16">
        <v>0</v>
      </c>
      <c r="P788" t="s">
        <v>2235</v>
      </c>
      <c r="Q788" t="s">
        <v>2236</v>
      </c>
      <c r="R788" t="str">
        <f>VLOOKUP($N788,Tabla2[#All],3,0)</f>
        <v>ATENCION AL CLIENTE</v>
      </c>
      <c r="U788" t="s">
        <v>1587</v>
      </c>
    </row>
    <row r="789" spans="1:21">
      <c r="A789" s="50" t="s">
        <v>1336</v>
      </c>
      <c r="B789" s="19" t="s">
        <v>1337</v>
      </c>
      <c r="C789" s="16">
        <v>60</v>
      </c>
      <c r="D789" s="84">
        <v>60</v>
      </c>
      <c r="E789" t="str">
        <f>VLOOKUP($D789,'ESTRUCTURA P&amp;B - LP'!$A$1:$F$31,5,0)</f>
        <v>JOSEPH PADILLA</v>
      </c>
      <c r="F789" t="str">
        <f>VLOOKUP($D789,'ESTRUCTURA P&amp;B - LP'!$A$1:$F$31,6,0)</f>
        <v>ANDREINA RANGEL</v>
      </c>
      <c r="G789" t="s">
        <v>70</v>
      </c>
      <c r="H789" t="str">
        <f>VLOOKUP(Tabla3[[#This Row],[NUEVA RUTA]],Tabla1[#All],2,0)</f>
        <v>OCCIDENTE</v>
      </c>
      <c r="I789" t="str">
        <f>VLOOKUP($A789,Clientes!$A$1:$C$1999,3,0)</f>
        <v>VARIED JUNQUITO</v>
      </c>
      <c r="J789" s="16">
        <v>60</v>
      </c>
      <c r="K789" s="16" t="str">
        <f>VLOOKUP($J789,'ESTRUCTURA P&amp;B - LP'!$A$1:$F$40,5,0)</f>
        <v>JOSEPH PADILLA</v>
      </c>
      <c r="L789" s="16" t="str">
        <f>IFERROR(VLOOKUP($J789,'[2]POTENCIAL X ZONA'!$B$4:$G$21,6,0),0)</f>
        <v>S</v>
      </c>
      <c r="M789" s="16" t="str">
        <f>IFERROR(VLOOKUP($A789,'Convenio Clientes'!$D:$F,3,0),"SN CNV")</f>
        <v>21</v>
      </c>
      <c r="N789" s="16" t="s">
        <v>2275</v>
      </c>
      <c r="O789" s="16">
        <v>15</v>
      </c>
      <c r="P789" t="s">
        <v>2239</v>
      </c>
      <c r="Q789" t="s">
        <v>2240</v>
      </c>
      <c r="R789" t="str">
        <f>VLOOKUP($N789,Tabla2[#All],3,0)</f>
        <v>MAYORISTAS</v>
      </c>
      <c r="S789" t="s">
        <v>3445</v>
      </c>
      <c r="T789" t="s">
        <v>3446</v>
      </c>
      <c r="U789" t="s">
        <v>137</v>
      </c>
    </row>
    <row r="790" spans="1:21">
      <c r="A790" s="50" t="s">
        <v>1338</v>
      </c>
      <c r="B790" s="19" t="s">
        <v>1339</v>
      </c>
      <c r="C790" s="16">
        <v>98</v>
      </c>
      <c r="D790" s="84">
        <v>98</v>
      </c>
      <c r="E790" t="str">
        <f>VLOOKUP($D790,'ESTRUCTURA P&amp;B - LP'!$A$1:$F$31,5,0)</f>
        <v>INACTIVO</v>
      </c>
      <c r="F790" t="str">
        <f>VLOOKUP($D790,'ESTRUCTURA P&amp;B - LP'!$A$1:$F$31,6,0)</f>
        <v>INACTIVO</v>
      </c>
      <c r="G790" t="s">
        <v>188</v>
      </c>
      <c r="H790" t="str">
        <f>VLOOKUP(Tabla3[[#This Row],[NUEVA RUTA]],Tabla1[#All],2,0)</f>
        <v>INACTIVO</v>
      </c>
      <c r="I790" t="str">
        <f>VLOOKUP($A790,Clientes!$A$1:$C$1999,3,0)</f>
        <v>VENEIMCA</v>
      </c>
      <c r="J790" s="16">
        <v>52</v>
      </c>
      <c r="K790" s="16" t="str">
        <f>VLOOKUP($J790,'ESTRUCTURA P&amp;B - LP'!$A$1:$F$40,5,0)</f>
        <v>DIANA DELGADO 52</v>
      </c>
      <c r="L790" s="16" t="str">
        <f>IFERROR(VLOOKUP($J790,'[2]POTENCIAL X ZONA'!$B$4:$G$21,6,0),0)</f>
        <v>S</v>
      </c>
      <c r="M790" s="16" t="str">
        <f>IFERROR(VLOOKUP($A790,'Convenio Clientes'!$D:$F,3,0),"SN CNV")</f>
        <v>01</v>
      </c>
      <c r="N790" s="16" t="s">
        <v>2227</v>
      </c>
      <c r="O790" s="16">
        <v>7</v>
      </c>
      <c r="P790" t="s">
        <v>163</v>
      </c>
      <c r="Q790" t="s">
        <v>2228</v>
      </c>
      <c r="R790" t="str">
        <f>VLOOKUP($N790,Tabla2[#All],3,0)</f>
        <v>DISTRIBUIDOR</v>
      </c>
      <c r="S790" t="s">
        <v>3447</v>
      </c>
      <c r="T790" t="s">
        <v>3448</v>
      </c>
      <c r="U790" t="s">
        <v>6705</v>
      </c>
    </row>
    <row r="791" spans="1:21">
      <c r="A791" s="50" t="s">
        <v>1340</v>
      </c>
      <c r="B791" s="19" t="s">
        <v>1341</v>
      </c>
      <c r="C791" s="16">
        <v>98</v>
      </c>
      <c r="D791" s="84">
        <v>98</v>
      </c>
      <c r="E791" t="str">
        <f>VLOOKUP($D791,'ESTRUCTURA P&amp;B - LP'!$A$1:$F$31,5,0)</f>
        <v>INACTIVO</v>
      </c>
      <c r="F791" t="str">
        <f>VLOOKUP($D791,'ESTRUCTURA P&amp;B - LP'!$A$1:$F$31,6,0)</f>
        <v>INACTIVO</v>
      </c>
      <c r="G791" t="s">
        <v>31</v>
      </c>
      <c r="H791" t="str">
        <f>VLOOKUP(Tabla3[[#This Row],[NUEVA RUTA]],Tabla1[#All],2,0)</f>
        <v>INACTIVO</v>
      </c>
      <c r="I791" t="str">
        <f>VLOOKUP($A791,Clientes!$A$1:$C$1999,3,0)</f>
        <v>VENEMARKET</v>
      </c>
      <c r="J791" s="16">
        <v>0</v>
      </c>
      <c r="K791" s="16" t="str">
        <f>VLOOKUP($J791,'ESTRUCTURA P&amp;B - LP'!$A$1:$F$40,5,0)</f>
        <v>INACTIVO</v>
      </c>
      <c r="L791" s="16">
        <f>IFERROR(VLOOKUP($J791,'[2]POTENCIAL X ZONA'!$B$4:$G$21,6,0),0)</f>
        <v>0</v>
      </c>
      <c r="M791" s="16" t="str">
        <f>IFERROR(VLOOKUP($A791,'Convenio Clientes'!$D:$F,3,0),"SN CNV")</f>
        <v>01</v>
      </c>
      <c r="N791" s="16" t="s">
        <v>2227</v>
      </c>
      <c r="O791" s="16">
        <v>0</v>
      </c>
      <c r="P791" t="s">
        <v>163</v>
      </c>
      <c r="Q791" t="s">
        <v>2228</v>
      </c>
      <c r="R791" t="str">
        <f>VLOOKUP($N791,Tabla2[#All],3,0)</f>
        <v>DISTRIBUIDOR</v>
      </c>
      <c r="S791" t="s">
        <v>3449</v>
      </c>
      <c r="T791" t="s">
        <v>3450</v>
      </c>
      <c r="U791" t="s">
        <v>131</v>
      </c>
    </row>
    <row r="792" spans="1:21">
      <c r="A792" s="56" t="s">
        <v>2208</v>
      </c>
      <c r="B792" s="57" t="s">
        <v>2209</v>
      </c>
      <c r="C792" s="86">
        <v>99</v>
      </c>
      <c r="D792" s="87">
        <v>99</v>
      </c>
      <c r="E792" s="58" t="str">
        <f>VLOOKUP($D792,'ESTRUCTURA P&amp;B - LP'!$A$1:$F$31,5,0)</f>
        <v>E-COMMERCE</v>
      </c>
      <c r="F792" s="58" t="str">
        <f>VLOOKUP($D792,'ESTRUCTURA P&amp;B - LP'!$A$1:$F$31,6,0)</f>
        <v>E-COMMERCE</v>
      </c>
      <c r="G792" t="s">
        <v>47</v>
      </c>
      <c r="H792" t="str">
        <f>VLOOKUP(Tabla3[[#This Row],[NUEVA RUTA]],Tabla1[#All],2,0)</f>
        <v>E-COMMERCE</v>
      </c>
      <c r="I792" t="str">
        <f>VLOOKUP($A792,Clientes!$A$1:$C$1999,3,0)</f>
        <v>VERONICA MORENO</v>
      </c>
      <c r="J792" s="16">
        <v>99</v>
      </c>
      <c r="K792" s="16" t="str">
        <f>VLOOKUP($J792,'ESTRUCTURA P&amp;B - LP'!$A$1:$F$40,5,0)</f>
        <v>E-COMMERCE</v>
      </c>
      <c r="L792" s="16">
        <f>IFERROR(VLOOKUP($J792,'[2]POTENCIAL X ZONA'!$B$4:$G$21,6,0),0)</f>
        <v>0</v>
      </c>
      <c r="M792" s="16" t="str">
        <f>IFERROR(VLOOKUP($A792,'Convenio Clientes'!$D:$F,3,0),"SN CNV")</f>
        <v>50</v>
      </c>
      <c r="N792" s="60" t="s">
        <v>2469</v>
      </c>
      <c r="O792" s="16">
        <v>0</v>
      </c>
      <c r="P792" t="s">
        <v>2235</v>
      </c>
      <c r="Q792" t="s">
        <v>2236</v>
      </c>
      <c r="R792" t="str">
        <f>VLOOKUP($N792,Tabla2[#All],3,0)</f>
        <v>ATENCION AL CLIENTE</v>
      </c>
      <c r="U792" t="s">
        <v>3190</v>
      </c>
    </row>
    <row r="793" spans="1:21">
      <c r="A793" s="50" t="s">
        <v>1496</v>
      </c>
      <c r="B793" s="19" t="s">
        <v>1497</v>
      </c>
      <c r="C793" s="16">
        <v>98</v>
      </c>
      <c r="D793" s="84">
        <v>98</v>
      </c>
      <c r="E793" t="str">
        <f>VLOOKUP($D793,'ESTRUCTURA P&amp;B - LP'!$A$1:$F$31,5,0)</f>
        <v>INACTIVO</v>
      </c>
      <c r="F793" t="str">
        <f>VLOOKUP($D793,'ESTRUCTURA P&amp;B - LP'!$A$1:$F$31,6,0)</f>
        <v>INACTIVO</v>
      </c>
      <c r="G793" t="s">
        <v>215</v>
      </c>
      <c r="H793" t="str">
        <f>VLOOKUP(Tabla3[[#This Row],[NUEVA RUTA]],Tabla1[#All],2,0)</f>
        <v>INACTIVO</v>
      </c>
      <c r="I793" t="str">
        <f>VLOOKUP($A793,Clientes!$A$1:$C$1999,3,0)</f>
        <v>VEVAL SUMINISTR</v>
      </c>
      <c r="J793" s="16">
        <v>60</v>
      </c>
      <c r="K793" s="16" t="str">
        <f>VLOOKUP($J793,'ESTRUCTURA P&amp;B - LP'!$A$1:$F$40,5,0)</f>
        <v>JOSEPH PADILLA</v>
      </c>
      <c r="L793" s="16" t="str">
        <f>IFERROR(VLOOKUP($J793,'[2]POTENCIAL X ZONA'!$B$4:$G$21,6,0),0)</f>
        <v>S</v>
      </c>
      <c r="M793" s="16" t="str">
        <f>IFERROR(VLOOKUP($A793,'Convenio Clientes'!$D:$F,3,0),"SN CNV")</f>
        <v>21</v>
      </c>
      <c r="N793" s="16" t="s">
        <v>2227</v>
      </c>
      <c r="O793" s="16">
        <v>15</v>
      </c>
      <c r="P793" t="s">
        <v>163</v>
      </c>
      <c r="Q793" t="s">
        <v>2228</v>
      </c>
      <c r="R793" t="str">
        <f>VLOOKUP($N793,Tabla2[#All],3,0)</f>
        <v>DISTRIBUIDOR</v>
      </c>
      <c r="S793" t="s">
        <v>3451</v>
      </c>
      <c r="T793">
        <v>0</v>
      </c>
      <c r="U793" t="s">
        <v>854</v>
      </c>
    </row>
    <row r="794" spans="1:21">
      <c r="A794" s="50" t="s">
        <v>1619</v>
      </c>
      <c r="B794" s="19" t="s">
        <v>1620</v>
      </c>
      <c r="C794" s="16">
        <v>60</v>
      </c>
      <c r="D794" s="84">
        <v>61</v>
      </c>
      <c r="E794" t="str">
        <f>VLOOKUP($D794,'ESTRUCTURA P&amp;B - LP'!$A$1:$F$31,5,0)</f>
        <v>JOSEPH PADILLA 61</v>
      </c>
      <c r="F794" t="str">
        <f>VLOOKUP($D794,'ESTRUCTURA P&amp;B - LP'!$A$1:$F$31,6,0)</f>
        <v>ANDREINA RANGEL</v>
      </c>
      <c r="G794" t="s">
        <v>70</v>
      </c>
      <c r="H794" t="str">
        <f>VLOOKUP(Tabla3[[#This Row],[NUEVA RUTA]],Tabla1[#All],2,0)</f>
        <v>OCCIDENTE</v>
      </c>
      <c r="I794" t="str">
        <f>VLOOKUP($A794,Clientes!$A$1:$C$1999,3,0)</f>
        <v>VICKMEDICAL</v>
      </c>
      <c r="J794" s="16">
        <v>60</v>
      </c>
      <c r="K794" s="16" t="str">
        <f>VLOOKUP($J794,'ESTRUCTURA P&amp;B - LP'!$A$1:$F$40,5,0)</f>
        <v>JOSEPH PADILLA</v>
      </c>
      <c r="L794" s="16" t="str">
        <f>IFERROR(VLOOKUP($J794,'[2]POTENCIAL X ZONA'!$B$4:$G$21,6,0),0)</f>
        <v>S</v>
      </c>
      <c r="M794" s="60" t="str">
        <f>IFERROR(VLOOKUP($A794,'Convenio Clientes'!$D:$F,3,0),"SN CNV")</f>
        <v>26</v>
      </c>
      <c r="N794" s="60" t="s">
        <v>2327</v>
      </c>
      <c r="O794" s="16">
        <v>21</v>
      </c>
      <c r="P794" t="s">
        <v>2239</v>
      </c>
      <c r="Q794" t="s">
        <v>2240</v>
      </c>
      <c r="R794" t="str">
        <f>VLOOKUP($N794,Tabla2[#All],3,0)</f>
        <v>DROGUERIAS</v>
      </c>
      <c r="S794" t="s">
        <v>3452</v>
      </c>
      <c r="T794" t="s">
        <v>3453</v>
      </c>
      <c r="U794" t="s">
        <v>137</v>
      </c>
    </row>
    <row r="795" spans="1:21">
      <c r="A795" s="50" t="s">
        <v>2013</v>
      </c>
      <c r="B795" s="19" t="s">
        <v>2014</v>
      </c>
      <c r="C795" s="16">
        <v>55</v>
      </c>
      <c r="D795" s="84">
        <v>10</v>
      </c>
      <c r="E795" t="str">
        <f>VLOOKUP($D795,'ESTRUCTURA P&amp;B - LP'!$A$1:$F$31,5,0)</f>
        <v>MILAGROS FERNANDEZ 10</v>
      </c>
      <c r="F795" t="str">
        <f>VLOOKUP($D795,'ESTRUCTURA P&amp;B - LP'!$A$1:$F$31,6,0)</f>
        <v>MILAGROS FERNANDEZ</v>
      </c>
      <c r="G795" t="s">
        <v>47</v>
      </c>
      <c r="H795" t="str">
        <f>VLOOKUP(Tabla3[[#This Row],[NUEVA RUTA]],Tabla1[#All],2,0)</f>
        <v>CAPITAL</v>
      </c>
      <c r="I795" t="str">
        <f>VLOOKUP($A795,Clientes!$A$1:$C$1999,3,0)</f>
        <v>VIVA SUPERCENTR</v>
      </c>
      <c r="J795" s="16">
        <v>10</v>
      </c>
      <c r="K795" s="16" t="str">
        <f>VLOOKUP($J795,'ESTRUCTURA P&amp;B - LP'!$A$1:$F$40,5,0)</f>
        <v>MILAGROS FERNANDEZ 10</v>
      </c>
      <c r="L795" s="16" t="str">
        <f>IFERROR(VLOOKUP($J795,'[2]POTENCIAL X ZONA'!$B$4:$G$21,6,0),0)</f>
        <v>B</v>
      </c>
      <c r="M795" s="16" t="str">
        <f>IFERROR(VLOOKUP($A795,'Convenio Clientes'!$D:$F,3,0),"SN CNV")</f>
        <v>22</v>
      </c>
      <c r="N795" s="16" t="s">
        <v>2231</v>
      </c>
      <c r="O795" s="16">
        <v>60</v>
      </c>
      <c r="P795" s="253" t="s">
        <v>2235</v>
      </c>
      <c r="Q795" s="253" t="s">
        <v>2240</v>
      </c>
      <c r="R795" t="str">
        <f>VLOOKUP($N795,Tabla2[#All],3,0)</f>
        <v>CADENAS - SUPERMERCADOS</v>
      </c>
      <c r="S795">
        <v>0</v>
      </c>
      <c r="T795">
        <v>0</v>
      </c>
      <c r="U795" t="s">
        <v>1587</v>
      </c>
    </row>
    <row r="796" spans="1:21">
      <c r="A796" s="50" t="s">
        <v>1346</v>
      </c>
      <c r="B796" s="19" t="s">
        <v>1347</v>
      </c>
      <c r="C796" s="16">
        <v>62</v>
      </c>
      <c r="D796" s="84">
        <v>62</v>
      </c>
      <c r="E796" t="str">
        <f>VLOOKUP($D796,'ESTRUCTURA P&amp;B - LP'!$A$1:$F$31,5,0)</f>
        <v>ANDREINA RANGEL 62</v>
      </c>
      <c r="F796" t="str">
        <f>VLOOKUP($D796,'ESTRUCTURA P&amp;B - LP'!$A$1:$F$31,6,0)</f>
        <v>ANDREINA RANGEL</v>
      </c>
      <c r="G796" t="s">
        <v>31</v>
      </c>
      <c r="H796" t="str">
        <f>VLOOKUP(Tabla3[[#This Row],[NUEVA RUTA]],Tabla1[#All],2,0)</f>
        <v>OCCIDENTE</v>
      </c>
      <c r="I796" t="str">
        <f>VLOOKUP($A796,Clientes!$A$1:$C$1999,3,0)</f>
        <v>19 VIV.CANDIDO</v>
      </c>
      <c r="J796" s="16">
        <v>62</v>
      </c>
      <c r="K796" s="16" t="str">
        <f>VLOOKUP($J796,'ESTRUCTURA P&amp;B - LP'!$A$1:$F$40,5,0)</f>
        <v>ANDREINA RANGEL 62</v>
      </c>
      <c r="L796" s="16" t="str">
        <f>IFERROR(VLOOKUP($J796,'[2]POTENCIAL X ZONA'!$B$4:$G$21,6,0),0)</f>
        <v>S</v>
      </c>
      <c r="M796" s="60" t="str">
        <f>IFERROR(VLOOKUP($A796,'Convenio Clientes'!$D:$F,3,0),"SN CNV")</f>
        <v>21</v>
      </c>
      <c r="N796" s="16" t="s">
        <v>2231</v>
      </c>
      <c r="O796" s="16">
        <v>15</v>
      </c>
      <c r="P796" t="s">
        <v>2235</v>
      </c>
      <c r="Q796" t="s">
        <v>2240</v>
      </c>
      <c r="R796" t="str">
        <f>VLOOKUP($N796,Tabla2[#All],3,0)</f>
        <v>CADENAS - SUPERMERCADOS</v>
      </c>
      <c r="S796" t="s">
        <v>3454</v>
      </c>
      <c r="T796" t="s">
        <v>3455</v>
      </c>
      <c r="U796" t="s">
        <v>131</v>
      </c>
    </row>
    <row r="797" spans="1:21">
      <c r="A797" s="50" t="s">
        <v>1353</v>
      </c>
      <c r="B797" s="19" t="s">
        <v>1354</v>
      </c>
      <c r="C797" s="16">
        <v>98</v>
      </c>
      <c r="D797" s="84">
        <v>98</v>
      </c>
      <c r="E797" t="str">
        <f>VLOOKUP($D797,'ESTRUCTURA P&amp;B - LP'!$A$1:$F$31,5,0)</f>
        <v>INACTIVO</v>
      </c>
      <c r="F797" t="str">
        <f>VLOOKUP($D797,'ESTRUCTURA P&amp;B - LP'!$A$1:$F$31,6,0)</f>
        <v>INACTIVO</v>
      </c>
      <c r="G797" t="s">
        <v>31</v>
      </c>
      <c r="H797" t="str">
        <f>VLOOKUP(Tabla3[[#This Row],[NUEVA RUTA]],Tabla1[#All],2,0)</f>
        <v>INACTIVO</v>
      </c>
      <c r="I797" t="str">
        <f>VLOOKUP($A797,Clientes!$A$1:$C$1999,3,0)</f>
        <v>WAVA DISTRIB</v>
      </c>
      <c r="J797" s="16">
        <v>0</v>
      </c>
      <c r="K797" s="16" t="str">
        <f>VLOOKUP($J797,'ESTRUCTURA P&amp;B - LP'!$A$1:$F$40,5,0)</f>
        <v>INACTIVO</v>
      </c>
      <c r="L797" s="16">
        <f>IFERROR(VLOOKUP($J797,'[2]POTENCIAL X ZONA'!$B$4:$G$21,6,0),0)</f>
        <v>0</v>
      </c>
      <c r="M797" s="16" t="str">
        <f>IFERROR(VLOOKUP($A797,'Convenio Clientes'!$D:$F,3,0),"SN CNV")</f>
        <v>01</v>
      </c>
      <c r="N797" s="16" t="s">
        <v>2227</v>
      </c>
      <c r="O797" s="16">
        <v>0</v>
      </c>
      <c r="P797" t="s">
        <v>163</v>
      </c>
      <c r="Q797" t="s">
        <v>2228</v>
      </c>
      <c r="R797" t="str">
        <f>VLOOKUP($N797,Tabla2[#All],3,0)</f>
        <v>DISTRIBUIDOR</v>
      </c>
      <c r="S797" t="s">
        <v>3456</v>
      </c>
      <c r="T797" t="s">
        <v>3457</v>
      </c>
      <c r="U797" t="s">
        <v>131</v>
      </c>
    </row>
    <row r="798" spans="1:21">
      <c r="A798" s="50" t="s">
        <v>1949</v>
      </c>
      <c r="B798" s="19" t="s">
        <v>1950</v>
      </c>
      <c r="C798" s="16">
        <v>98</v>
      </c>
      <c r="D798" s="84">
        <v>98</v>
      </c>
      <c r="E798" t="str">
        <f>VLOOKUP($D798,'ESTRUCTURA P&amp;B - LP'!$A$1:$F$31,5,0)</f>
        <v>INACTIVO</v>
      </c>
      <c r="F798" t="str">
        <f>VLOOKUP($D798,'ESTRUCTURA P&amp;B - LP'!$A$1:$F$31,6,0)</f>
        <v>INACTIVO</v>
      </c>
      <c r="G798" t="s">
        <v>44</v>
      </c>
      <c r="H798" t="str">
        <f>VLOOKUP(Tabla3[[#This Row],[NUEVA RUTA]],Tabla1[#All],2,0)</f>
        <v>INACTIVO</v>
      </c>
      <c r="I798" t="str">
        <f>VLOOKUP($A798,Clientes!$A$1:$C$1999,3,0)</f>
        <v>REP LAS AMERICA</v>
      </c>
      <c r="J798" s="16">
        <v>61</v>
      </c>
      <c r="K798" s="16" t="str">
        <f>VLOOKUP($J798,'ESTRUCTURA P&amp;B - LP'!$A$1:$F$40,5,0)</f>
        <v>JOSEPH PADILLA 61</v>
      </c>
      <c r="L798" s="16" t="str">
        <f>IFERROR(VLOOKUP($J798,'[2]POTENCIAL X ZONA'!$B$4:$G$21,6,0),0)</f>
        <v>P</v>
      </c>
      <c r="M798" s="16" t="str">
        <f>IFERROR(VLOOKUP($A798,'Convenio Clientes'!$D:$F,3,0),"SN CNV")</f>
        <v>26</v>
      </c>
      <c r="N798" s="60" t="s">
        <v>2327</v>
      </c>
      <c r="O798" s="16">
        <v>0</v>
      </c>
      <c r="P798" t="s">
        <v>163</v>
      </c>
      <c r="Q798" s="133" t="s">
        <v>2228</v>
      </c>
      <c r="R798" t="str">
        <f>VLOOKUP($N798,Tabla2[#All],3,0)</f>
        <v>DROGUERIAS</v>
      </c>
      <c r="S798" t="s">
        <v>3578</v>
      </c>
      <c r="T798" t="s">
        <v>3579</v>
      </c>
      <c r="U798" t="s">
        <v>44</v>
      </c>
    </row>
    <row r="799" spans="1:21">
      <c r="A799" s="50" t="s">
        <v>1841</v>
      </c>
      <c r="B799" s="19" t="s">
        <v>1842</v>
      </c>
      <c r="C799" s="16">
        <v>60</v>
      </c>
      <c r="D799" s="84">
        <v>60</v>
      </c>
      <c r="E799" t="str">
        <f>VLOOKUP($D799,'ESTRUCTURA P&amp;B - LP'!$A$1:$F$31,5,0)</f>
        <v>JOSEPH PADILLA</v>
      </c>
      <c r="F799" t="str">
        <f>VLOOKUP($D799,'ESTRUCTURA P&amp;B - LP'!$A$1:$F$31,6,0)</f>
        <v>ANDREINA RANGEL</v>
      </c>
      <c r="G799" t="s">
        <v>70</v>
      </c>
      <c r="H799" t="str">
        <f>VLOOKUP(Tabla3[[#This Row],[NUEVA RUTA]],Tabla1[#All],2,0)</f>
        <v>OCCIDENTE</v>
      </c>
      <c r="I799" t="str">
        <f>VLOOKUP($A799,Clientes!$A$1:$C$1999,3,0)</f>
        <v>Y&amp;J 888</v>
      </c>
      <c r="J799" s="16">
        <v>60</v>
      </c>
      <c r="K799" s="16" t="str">
        <f>VLOOKUP($J799,'ESTRUCTURA P&amp;B - LP'!$A$1:$F$40,5,0)</f>
        <v>JOSEPH PADILLA</v>
      </c>
      <c r="L799" s="16" t="str">
        <f>IFERROR(VLOOKUP($J799,'[2]POTENCIAL X ZONA'!$B$4:$G$21,6,0),0)</f>
        <v>S</v>
      </c>
      <c r="M799" s="60" t="str">
        <f>IFERROR(VLOOKUP($A799,'Convenio Clientes'!$D:$F,3,0),"SN CNV")</f>
        <v>26</v>
      </c>
      <c r="N799" s="60" t="s">
        <v>2227</v>
      </c>
      <c r="O799" s="16">
        <v>15</v>
      </c>
      <c r="P799" t="s">
        <v>2239</v>
      </c>
      <c r="Q799" t="s">
        <v>2240</v>
      </c>
      <c r="R799" t="str">
        <f>VLOOKUP($N799,Tabla2[#All],3,0)</f>
        <v>DISTRIBUIDOR</v>
      </c>
      <c r="S799" t="s">
        <v>3502</v>
      </c>
      <c r="T799" t="s">
        <v>3503</v>
      </c>
      <c r="U799" t="s">
        <v>137</v>
      </c>
    </row>
    <row r="800" spans="1:21">
      <c r="A800" s="50" t="s">
        <v>1944</v>
      </c>
      <c r="B800" s="19" t="s">
        <v>1945</v>
      </c>
      <c r="C800" s="16">
        <v>99</v>
      </c>
      <c r="D800" s="84">
        <v>99</v>
      </c>
      <c r="E800" t="str">
        <f>VLOOKUP($D800,'ESTRUCTURA P&amp;B - LP'!$A$1:$F$31,5,0)</f>
        <v>E-COMMERCE</v>
      </c>
      <c r="F800" t="str">
        <f>VLOOKUP($D800,'ESTRUCTURA P&amp;B - LP'!$A$1:$F$31,6,0)</f>
        <v>E-COMMERCE</v>
      </c>
      <c r="G800" t="s">
        <v>13</v>
      </c>
      <c r="H800" t="str">
        <f>VLOOKUP(Tabla3[[#This Row],[NUEVA RUTA]],Tabla1[#All],2,0)</f>
        <v>E-COMMERCE</v>
      </c>
      <c r="I800" t="str">
        <f>VLOOKUP($A800,Clientes!$A$1:$C$1999,3,0)</f>
        <v>YADIRA JIMÉNEZ</v>
      </c>
      <c r="J800" s="16">
        <v>99</v>
      </c>
      <c r="K800" s="16" t="str">
        <f>VLOOKUP($J800,'ESTRUCTURA P&amp;B - LP'!$A$1:$F$40,5,0)</f>
        <v>E-COMMERCE</v>
      </c>
      <c r="L800" s="16">
        <f>IFERROR(VLOOKUP($J800,'[2]POTENCIAL X ZONA'!$B$4:$G$21,6,0),0)</f>
        <v>0</v>
      </c>
      <c r="M800" s="16" t="str">
        <f>IFERROR(VLOOKUP($A800,'Convenio Clientes'!$D:$F,3,0),"SN CNV")</f>
        <v>50</v>
      </c>
      <c r="N800" s="60" t="s">
        <v>2469</v>
      </c>
      <c r="O800" s="16">
        <v>0</v>
      </c>
      <c r="P800" t="s">
        <v>2235</v>
      </c>
      <c r="Q800" t="s">
        <v>2236</v>
      </c>
      <c r="R800" t="str">
        <f>VLOOKUP($N800,Tabla2[#All],3,0)</f>
        <v>ATENCION AL CLIENTE</v>
      </c>
      <c r="S800" t="s">
        <v>3574</v>
      </c>
      <c r="T800" t="s">
        <v>3575</v>
      </c>
      <c r="U800" t="s">
        <v>1652</v>
      </c>
    </row>
    <row r="801" spans="1:21">
      <c r="A801" s="50" t="s">
        <v>1522</v>
      </c>
      <c r="B801" s="19" t="s">
        <v>1523</v>
      </c>
      <c r="C801" s="16">
        <v>10</v>
      </c>
      <c r="D801" s="84">
        <v>10</v>
      </c>
      <c r="E801" t="str">
        <f>VLOOKUP($D801,'ESTRUCTURA P&amp;B - LP'!$A$1:$F$31,5,0)</f>
        <v>MILAGROS FERNANDEZ 10</v>
      </c>
      <c r="F801" t="str">
        <f>VLOOKUP($D801,'ESTRUCTURA P&amp;B - LP'!$A$1:$F$31,6,0)</f>
        <v>MILAGROS FERNANDEZ</v>
      </c>
      <c r="G801" t="s">
        <v>55</v>
      </c>
      <c r="H801" t="str">
        <f>VLOOKUP(Tabla3[[#This Row],[NUEVA RUTA]],Tabla1[#All],2,0)</f>
        <v>CAPITAL</v>
      </c>
      <c r="I801" t="str">
        <f>VLOOKUP($A801,Clientes!$A$1:$C$1999,3,0)</f>
        <v>YEET VENEZUELA,</v>
      </c>
      <c r="J801" s="16">
        <v>95</v>
      </c>
      <c r="K801" s="16" t="str">
        <f>VLOOKUP($J801,'ESTRUCTURA P&amp;B - LP'!$A$1:$F$40,5,0)</f>
        <v>EVENTUALES</v>
      </c>
      <c r="L801" s="16">
        <f>IFERROR(VLOOKUP($J801,'[2]POTENCIAL X ZONA'!$B$4:$G$21,6,0),0)</f>
        <v>0</v>
      </c>
      <c r="M801" s="16" t="str">
        <f>IFERROR(VLOOKUP($A801,'Convenio Clientes'!$D:$F,3,0),"SN CNV")</f>
        <v>21</v>
      </c>
      <c r="N801" s="16" t="s">
        <v>2227</v>
      </c>
      <c r="O801" s="16">
        <v>15</v>
      </c>
      <c r="P801" t="s">
        <v>163</v>
      </c>
      <c r="Q801" t="s">
        <v>2228</v>
      </c>
      <c r="R801" t="str">
        <f>VLOOKUP($N801,Tabla2[#All],3,0)</f>
        <v>DISTRIBUIDOR</v>
      </c>
      <c r="S801" t="s">
        <v>3458</v>
      </c>
      <c r="T801" t="s">
        <v>3459</v>
      </c>
      <c r="U801" t="s">
        <v>1587</v>
      </c>
    </row>
    <row r="802" spans="1:21">
      <c r="A802" s="50" t="s">
        <v>2154</v>
      </c>
      <c r="B802" s="19" t="s">
        <v>2155</v>
      </c>
      <c r="C802" s="16">
        <v>99</v>
      </c>
      <c r="D802" s="84">
        <v>99</v>
      </c>
      <c r="E802" t="str">
        <f>VLOOKUP($D802,'ESTRUCTURA P&amp;B - LP'!$A$1:$F$31,5,0)</f>
        <v>E-COMMERCE</v>
      </c>
      <c r="F802" t="str">
        <f>VLOOKUP($D802,'ESTRUCTURA P&amp;B - LP'!$A$1:$F$31,6,0)</f>
        <v>E-COMMERCE</v>
      </c>
      <c r="G802" t="s">
        <v>44</v>
      </c>
      <c r="H802" t="str">
        <f>VLOOKUP(Tabla3[[#This Row],[NUEVA RUTA]],Tabla1[#All],2,0)</f>
        <v>E-COMMERCE</v>
      </c>
      <c r="I802" t="str">
        <f>VLOOKUP($A802,Clientes!$A$1:$C$1999,3,0)</f>
        <v>FARMACIA JESUS</v>
      </c>
      <c r="J802" s="16">
        <v>99</v>
      </c>
      <c r="K802" s="16" t="str">
        <f>VLOOKUP($J802,'ESTRUCTURA P&amp;B - LP'!$A$1:$F$40,5,0)</f>
        <v>E-COMMERCE</v>
      </c>
      <c r="L802" s="16">
        <f>IFERROR(VLOOKUP($J802,'[2]POTENCIAL X ZONA'!$B$4:$G$21,6,0),0)</f>
        <v>0</v>
      </c>
      <c r="M802" s="16" t="str">
        <f>IFERROR(VLOOKUP($A802,'Convenio Clientes'!$D:$F,3,0),"SN CNV")</f>
        <v>50</v>
      </c>
      <c r="N802" s="60" t="s">
        <v>2469</v>
      </c>
      <c r="O802" s="16">
        <v>0</v>
      </c>
      <c r="P802" t="s">
        <v>2235</v>
      </c>
      <c r="Q802" t="s">
        <v>2236</v>
      </c>
      <c r="R802" t="str">
        <f>VLOOKUP($N802,Tabla2[#All],3,0)</f>
        <v>ATENCION AL CLIENTE</v>
      </c>
      <c r="U802" t="s">
        <v>6713</v>
      </c>
    </row>
    <row r="803" spans="1:21">
      <c r="A803" s="50" t="s">
        <v>1916</v>
      </c>
      <c r="B803" s="19" t="s">
        <v>1917</v>
      </c>
      <c r="C803" s="16">
        <v>99</v>
      </c>
      <c r="D803" s="84">
        <v>99</v>
      </c>
      <c r="E803" t="str">
        <f>VLOOKUP($D803,'ESTRUCTURA P&amp;B - LP'!$A$1:$F$31,5,0)</f>
        <v>E-COMMERCE</v>
      </c>
      <c r="F803" t="str">
        <f>VLOOKUP($D803,'ESTRUCTURA P&amp;B - LP'!$A$1:$F$31,6,0)</f>
        <v>E-COMMERCE</v>
      </c>
      <c r="G803" t="s">
        <v>47</v>
      </c>
      <c r="H803" t="str">
        <f>VLOOKUP(Tabla3[[#This Row],[NUEVA RUTA]],Tabla1[#All],2,0)</f>
        <v>E-COMMERCE</v>
      </c>
      <c r="I803" t="str">
        <f>VLOOKUP($A803,Clientes!$A$1:$C$1999,3,0)</f>
        <v>YMARA JIMÉNEZ</v>
      </c>
      <c r="J803" s="16">
        <v>99</v>
      </c>
      <c r="K803" s="16" t="str">
        <f>VLOOKUP($J803,'ESTRUCTURA P&amp;B - LP'!$A$1:$F$40,5,0)</f>
        <v>E-COMMERCE</v>
      </c>
      <c r="L803" s="16">
        <f>IFERROR(VLOOKUP($J803,'[2]POTENCIAL X ZONA'!$B$4:$G$21,6,0),0)</f>
        <v>0</v>
      </c>
      <c r="M803" s="16" t="str">
        <f>IFERROR(VLOOKUP($A803,'Convenio Clientes'!$D:$F,3,0),"SN CNV")</f>
        <v>50</v>
      </c>
      <c r="N803" s="60" t="s">
        <v>2469</v>
      </c>
      <c r="O803" s="16">
        <v>0</v>
      </c>
      <c r="P803" t="s">
        <v>2235</v>
      </c>
      <c r="Q803" t="s">
        <v>2236</v>
      </c>
      <c r="R803" t="str">
        <f>VLOOKUP($N803,Tabla2[#All],3,0)</f>
        <v>ATENCION AL CLIENTE</v>
      </c>
      <c r="S803" t="s">
        <v>3552</v>
      </c>
      <c r="T803" t="s">
        <v>3553</v>
      </c>
      <c r="U803" t="s">
        <v>252</v>
      </c>
    </row>
    <row r="804" spans="1:21">
      <c r="A804" s="50" t="s">
        <v>1710</v>
      </c>
      <c r="B804" s="19" t="s">
        <v>1711</v>
      </c>
      <c r="C804" s="16">
        <v>98</v>
      </c>
      <c r="D804" s="84">
        <v>98</v>
      </c>
      <c r="E804" t="str">
        <f>VLOOKUP($D804,'ESTRUCTURA P&amp;B - LP'!$A$1:$F$31,5,0)</f>
        <v>INACTIVO</v>
      </c>
      <c r="F804" t="str">
        <f>VLOOKUP($D804,'ESTRUCTURA P&amp;B - LP'!$A$1:$F$31,6,0)</f>
        <v>INACTIVO</v>
      </c>
      <c r="G804" t="s">
        <v>70</v>
      </c>
      <c r="H804" t="str">
        <f>VLOOKUP(Tabla3[[#This Row],[NUEVA RUTA]],Tabla1[#All],2,0)</f>
        <v>INACTIVO</v>
      </c>
      <c r="I804" t="str">
        <f>VLOOKUP($A804,Clientes!$A$1:$C$1999,3,0)</f>
        <v>YOHANA MESA</v>
      </c>
      <c r="J804" s="16">
        <f>+D804</f>
        <v>98</v>
      </c>
      <c r="K804" s="16" t="str">
        <f>VLOOKUP($J804,'ESTRUCTURA P&amp;B - LP'!$A$1:$F$40,5,0)</f>
        <v>INACTIVO</v>
      </c>
      <c r="L804" s="16">
        <f>IFERROR(VLOOKUP($J804,'[2]POTENCIAL X ZONA'!$B$4:$G$21,6,0),0)</f>
        <v>0</v>
      </c>
      <c r="M804" s="16" t="str">
        <f>IFERROR(VLOOKUP($A804,'Convenio Clientes'!$D:$F,3,0),"SN CNV")</f>
        <v>20</v>
      </c>
      <c r="N804" s="60" t="s">
        <v>2234</v>
      </c>
      <c r="O804" s="16">
        <v>15</v>
      </c>
      <c r="P804" t="s">
        <v>163</v>
      </c>
      <c r="Q804" t="s">
        <v>2228</v>
      </c>
      <c r="R804" t="str">
        <f>VLOOKUP($N804,Tabla2[#All],3,0)</f>
        <v>INSTITUCIONAL</v>
      </c>
      <c r="S804" t="s">
        <v>3460</v>
      </c>
      <c r="T804" t="s">
        <v>3461</v>
      </c>
      <c r="U804" t="s">
        <v>137</v>
      </c>
    </row>
    <row r="805" spans="1:21">
      <c r="A805" s="50" t="s">
        <v>1675</v>
      </c>
      <c r="B805" s="19" t="s">
        <v>1676</v>
      </c>
      <c r="C805" s="16">
        <v>98</v>
      </c>
      <c r="D805" s="84">
        <v>98</v>
      </c>
      <c r="E805" t="str">
        <f>VLOOKUP($D805,'ESTRUCTURA P&amp;B - LP'!$A$1:$F$31,5,0)</f>
        <v>INACTIVO</v>
      </c>
      <c r="F805" t="str">
        <f>VLOOKUP($D805,'ESTRUCTURA P&amp;B - LP'!$A$1:$F$31,6,0)</f>
        <v>INACTIVO</v>
      </c>
      <c r="G805" t="s">
        <v>281</v>
      </c>
      <c r="H805" t="str">
        <f>VLOOKUP(Tabla3[[#This Row],[NUEVA RUTA]],Tabla1[#All],2,0)</f>
        <v>INACTIVO</v>
      </c>
      <c r="I805" t="str">
        <f>VLOOKUP($A805,Clientes!$A$1:$C$1999,3,0)</f>
        <v>YUPPI, C.A</v>
      </c>
      <c r="J805" s="16">
        <f>+D805</f>
        <v>98</v>
      </c>
      <c r="K805" s="16" t="str">
        <f>VLOOKUP($J805,'ESTRUCTURA P&amp;B - LP'!$A$1:$F$40,5,0)</f>
        <v>INACTIVO</v>
      </c>
      <c r="L805" s="16">
        <f>IFERROR(VLOOKUP($J805,'[2]POTENCIAL X ZONA'!$B$4:$G$21,6,0),0)</f>
        <v>0</v>
      </c>
      <c r="M805" s="16" t="str">
        <f>IFERROR(VLOOKUP($A805,'Convenio Clientes'!$D:$F,3,0),"SN CNV")</f>
        <v>21</v>
      </c>
      <c r="N805" s="60" t="s">
        <v>2253</v>
      </c>
      <c r="O805" s="16">
        <v>15</v>
      </c>
      <c r="P805" t="s">
        <v>163</v>
      </c>
      <c r="Q805" t="s">
        <v>2228</v>
      </c>
      <c r="R805" t="str">
        <f>VLOOKUP($N805,Tabla2[#All],3,0)</f>
        <v>CADENAS - FARMACIAS</v>
      </c>
      <c r="S805" t="s">
        <v>3462</v>
      </c>
      <c r="T805" t="s">
        <v>3463</v>
      </c>
      <c r="U805" t="s">
        <v>6701</v>
      </c>
    </row>
    <row r="806" spans="1:21">
      <c r="A806" s="50" t="s">
        <v>1984</v>
      </c>
      <c r="B806" s="19" t="s">
        <v>1985</v>
      </c>
      <c r="C806" s="16">
        <v>51</v>
      </c>
      <c r="D806" s="84">
        <v>51</v>
      </c>
      <c r="E806" t="str">
        <f>VLOOKUP($D806,'ESTRUCTURA P&amp;B - LP'!$A$1:$F$31,5,0)</f>
        <v>DIANA DELGADO 51</v>
      </c>
      <c r="F806" t="str">
        <f>VLOOKUP($D806,'ESTRUCTURA P&amp;B - LP'!$A$1:$F$31,6,0)</f>
        <v>DIANA DELGADO</v>
      </c>
      <c r="G806" t="s">
        <v>281</v>
      </c>
      <c r="H806" t="str">
        <f>VLOOKUP(Tabla3[[#This Row],[NUEVA RUTA]],Tabla1[#All],2,0)</f>
        <v>ORIENTE NORTE</v>
      </c>
      <c r="I806" t="str">
        <f>VLOOKUP($A806,Clientes!$A$1:$C$1999,3,0)</f>
        <v>ZAKIPHARMA, C.A</v>
      </c>
      <c r="J806" s="16">
        <v>51</v>
      </c>
      <c r="K806" s="16" t="str">
        <f>VLOOKUP($J806,'ESTRUCTURA P&amp;B - LP'!$A$1:$F$40,5,0)</f>
        <v>DIANA DELGADO 51</v>
      </c>
      <c r="L806" s="16" t="str">
        <f>IFERROR(VLOOKUP($J806,'[2]POTENCIAL X ZONA'!$B$4:$G$21,6,0),0)</f>
        <v>P</v>
      </c>
      <c r="M806" s="16" t="str">
        <f>IFERROR(VLOOKUP($A806,'Convenio Clientes'!$D:$F,3,0),"SN CNV")</f>
        <v>26</v>
      </c>
      <c r="N806" s="60" t="s">
        <v>2327</v>
      </c>
      <c r="O806" s="16">
        <v>21</v>
      </c>
      <c r="P806" s="259" t="s">
        <v>2239</v>
      </c>
      <c r="Q806" t="s">
        <v>2240</v>
      </c>
      <c r="R806" t="str">
        <f>VLOOKUP($N806,Tabla2[#All],3,0)</f>
        <v>DROGUERIAS</v>
      </c>
      <c r="S806" t="s">
        <v>3605</v>
      </c>
      <c r="T806" t="s">
        <v>3606</v>
      </c>
      <c r="U806" t="s">
        <v>6701</v>
      </c>
    </row>
    <row r="807" spans="1:21">
      <c r="A807" s="50" t="s">
        <v>1369</v>
      </c>
      <c r="B807" s="19" t="s">
        <v>1370</v>
      </c>
      <c r="C807" s="16">
        <v>98</v>
      </c>
      <c r="D807" s="84">
        <f>+C807</f>
        <v>98</v>
      </c>
      <c r="E807" t="str">
        <f>VLOOKUP($D807,'ESTRUCTURA P&amp;B - LP'!$A$1:$F$31,5,0)</f>
        <v>INACTIVO</v>
      </c>
      <c r="F807" t="str">
        <f>VLOOKUP($D807,'ESTRUCTURA P&amp;B - LP'!$A$1:$F$31,6,0)</f>
        <v>INACTIVO</v>
      </c>
      <c r="G807" t="s">
        <v>47</v>
      </c>
      <c r="H807" t="str">
        <f>VLOOKUP(Tabla3[[#This Row],[NUEVA RUTA]],Tabla1[#All],2,0)</f>
        <v>INACTIVO</v>
      </c>
      <c r="I807" t="str">
        <f>VLOOKUP($A807,Clientes!$A$1:$C$1999,3,0)</f>
        <v>ZUKATI</v>
      </c>
      <c r="J807" s="16">
        <f>+D807</f>
        <v>98</v>
      </c>
      <c r="K807" s="16" t="str">
        <f>VLOOKUP($J807,'ESTRUCTURA P&amp;B - LP'!$A$1:$F$40,5,0)</f>
        <v>INACTIVO</v>
      </c>
      <c r="L807" s="16">
        <f>IFERROR(VLOOKUP($J807,'[2]POTENCIAL X ZONA'!$B$4:$G$21,6,0),0)</f>
        <v>0</v>
      </c>
      <c r="M807" s="16" t="str">
        <f>IFERROR(VLOOKUP($A807,'Convenio Clientes'!$D:$F,3,0),"SN CNV")</f>
        <v>01</v>
      </c>
      <c r="N807" s="16" t="s">
        <v>2234</v>
      </c>
      <c r="O807" s="16">
        <v>0</v>
      </c>
      <c r="P807" t="s">
        <v>163</v>
      </c>
      <c r="Q807" t="s">
        <v>2228</v>
      </c>
      <c r="R807" t="str">
        <f>VLOOKUP($N807,Tabla2[#All],3,0)</f>
        <v>INSTITUCIONAL</v>
      </c>
      <c r="S807" t="s">
        <v>3464</v>
      </c>
      <c r="T807" t="s">
        <v>3465</v>
      </c>
      <c r="U807" t="s">
        <v>1587</v>
      </c>
    </row>
    <row r="808" spans="1:21">
      <c r="A808" s="52" t="s">
        <v>6677</v>
      </c>
      <c r="B808" s="53" t="s">
        <v>6678</v>
      </c>
      <c r="C808" s="54">
        <v>11</v>
      </c>
      <c r="D808" s="85">
        <v>11</v>
      </c>
      <c r="E808" s="55" t="str">
        <f>VLOOKUP($D808,'ESTRUCTURA P&amp;B - LP'!$A$1:$F$31,5,0)</f>
        <v>DUBRASKA PÉREZ 11</v>
      </c>
      <c r="F808" s="55" t="str">
        <f>VLOOKUP($D808,'ESTRUCTURA P&amp;B - LP'!$A$1:$F$31,6,0)</f>
        <v>DUBRASKA PÉREZ</v>
      </c>
      <c r="G808" s="123" t="s">
        <v>13</v>
      </c>
      <c r="H808" s="123" t="s">
        <v>1691</v>
      </c>
      <c r="I808" t="str">
        <f>VLOOKUP($A808,Clientes!$A$1:$C$1999,3,0)</f>
        <v>BODEGON BARAKI</v>
      </c>
      <c r="J808" s="16">
        <v>11</v>
      </c>
      <c r="K808" s="54" t="str">
        <f>VLOOKUP($J808,'ESTRUCTURA P&amp;B - LP'!$A$1:$F$40,5,0)</f>
        <v>DUBRASKA PÉREZ 11</v>
      </c>
      <c r="L808" s="16" t="str">
        <f>IFERROR(VLOOKUP($J808,'[2]POTENCIAL X ZONA'!$B$4:$G$21,6,0),0)</f>
        <v>B</v>
      </c>
      <c r="M808" s="16" t="str">
        <f>IFERROR(VLOOKUP($A808,'Convenio Clientes'!$D:$F,3,0),"SN CNV")</f>
        <v>21</v>
      </c>
      <c r="N808" s="16" t="s">
        <v>2231</v>
      </c>
      <c r="O808" s="16">
        <v>0</v>
      </c>
      <c r="P808" t="s">
        <v>163</v>
      </c>
      <c r="Q808" s="253" t="s">
        <v>2228</v>
      </c>
      <c r="R808" t="str">
        <f>VLOOKUP($N808,Tabla2[#All],3,0)</f>
        <v>CADENAS - SUPERMERCADOS</v>
      </c>
      <c r="U808" t="s">
        <v>1652</v>
      </c>
    </row>
    <row r="809" spans="1:21">
      <c r="A809" s="52" t="s">
        <v>6686</v>
      </c>
      <c r="B809" s="53" t="s">
        <v>6680</v>
      </c>
      <c r="C809" s="54">
        <v>11</v>
      </c>
      <c r="D809" s="85">
        <v>11</v>
      </c>
      <c r="E809" s="55" t="str">
        <f>VLOOKUP($D809,'ESTRUCTURA P&amp;B - LP'!$A$1:$F$31,5,0)</f>
        <v>DUBRASKA PÉREZ 11</v>
      </c>
      <c r="F809" s="55" t="str">
        <f>VLOOKUP($D809,'ESTRUCTURA P&amp;B - LP'!$A$1:$F$31,6,0)</f>
        <v>DUBRASKA PÉREZ</v>
      </c>
      <c r="G809" s="123" t="s">
        <v>102</v>
      </c>
      <c r="H809" s="123" t="s">
        <v>1691</v>
      </c>
      <c r="I809" t="str">
        <f>VLOOKUP($A809,Clientes!$A$1:$C$1999,3,0)</f>
        <v>BODEGON BARAKI</v>
      </c>
      <c r="J809" s="16">
        <v>11</v>
      </c>
      <c r="K809" s="54" t="str">
        <f>VLOOKUP($J809,'ESTRUCTURA P&amp;B - LP'!$A$1:$F$40,5,0)</f>
        <v>DUBRASKA PÉREZ 11</v>
      </c>
      <c r="L809" s="16" t="str">
        <f>IFERROR(VLOOKUP($J809,'[2]POTENCIAL X ZONA'!$B$4:$G$21,6,0),0)</f>
        <v>B</v>
      </c>
      <c r="M809" s="16" t="str">
        <f>IFERROR(VLOOKUP($A809,'Convenio Clientes'!$D:$F,3,0),"SN CNV")</f>
        <v>21</v>
      </c>
      <c r="N809" s="16" t="s">
        <v>2231</v>
      </c>
      <c r="O809" s="16">
        <v>0</v>
      </c>
      <c r="P809" t="s">
        <v>163</v>
      </c>
      <c r="Q809" s="253" t="s">
        <v>2228</v>
      </c>
      <c r="R809" t="str">
        <f>VLOOKUP($N809,Tabla2[#All],3,0)</f>
        <v>CADENAS - SUPERMERCADOS</v>
      </c>
      <c r="U809" t="s">
        <v>6730</v>
      </c>
    </row>
    <row r="810" spans="1:21">
      <c r="A810" s="124" t="s">
        <v>6681</v>
      </c>
      <c r="B810" s="125" t="s">
        <v>6682</v>
      </c>
      <c r="C810" s="126">
        <v>11</v>
      </c>
      <c r="D810" s="127">
        <v>11</v>
      </c>
      <c r="E810" s="128" t="str">
        <f>VLOOKUP($D810,'ESTRUCTURA P&amp;B - LP'!$A$1:$F$31,5,0)</f>
        <v>DUBRASKA PÉREZ 11</v>
      </c>
      <c r="F810" s="128" t="str">
        <f>VLOOKUP($D810,'ESTRUCTURA P&amp;B - LP'!$A$1:$F$31,6,0)</f>
        <v>DUBRASKA PÉREZ</v>
      </c>
      <c r="G810" t="s">
        <v>102</v>
      </c>
      <c r="H810" t="s">
        <v>1691</v>
      </c>
      <c r="I810" t="str">
        <f>VLOOKUP($A810,Clientes!$A$1:$C$1999,3,0)</f>
        <v>BODEGON BARAKI</v>
      </c>
      <c r="J810" s="16">
        <v>11</v>
      </c>
      <c r="K810" s="126" t="str">
        <f>VLOOKUP($J810,'ESTRUCTURA P&amp;B - LP'!$A$1:$F$40,5,0)</f>
        <v>DUBRASKA PÉREZ 11</v>
      </c>
      <c r="L810" s="16" t="str">
        <f>IFERROR(VLOOKUP($J810,'[2]POTENCIAL X ZONA'!$B$4:$G$21,6,0),0)</f>
        <v>B</v>
      </c>
      <c r="M810" s="16" t="str">
        <f>IFERROR(VLOOKUP($A810,'Convenio Clientes'!$D:$F,3,0),"SN CNV")</f>
        <v>21</v>
      </c>
      <c r="N810" s="16" t="s">
        <v>2231</v>
      </c>
      <c r="O810" s="16">
        <v>0</v>
      </c>
      <c r="P810" t="s">
        <v>163</v>
      </c>
      <c r="Q810" t="s">
        <v>2228</v>
      </c>
      <c r="R810" t="str">
        <f>VLOOKUP($N810,Tabla2[#All],3,0)</f>
        <v>CADENAS - SUPERMERCADOS</v>
      </c>
      <c r="U810" t="s">
        <v>51</v>
      </c>
    </row>
    <row r="811" spans="1:21">
      <c r="A811" s="124" t="s">
        <v>6683</v>
      </c>
      <c r="B811" s="125" t="s">
        <v>6684</v>
      </c>
      <c r="C811" s="126">
        <v>51</v>
      </c>
      <c r="D811" s="127">
        <v>51</v>
      </c>
      <c r="E811" s="128" t="str">
        <f>VLOOKUP($D811,'ESTRUCTURA P&amp;B - LP'!$A$1:$F$31,5,0)</f>
        <v>DIANA DELGADO 51</v>
      </c>
      <c r="F811" s="128" t="str">
        <f>VLOOKUP($D811,'ESTRUCTURA P&amp;B - LP'!$A$1:$F$31,6,0)</f>
        <v>DIANA DELGADO</v>
      </c>
      <c r="G811" t="s">
        <v>281</v>
      </c>
      <c r="H811" t="s">
        <v>2097</v>
      </c>
      <c r="I811" t="str">
        <f>VLOOKUP($A811,Clientes!$A$1:$C$1999,3,0)</f>
        <v>DROG EL AMPARO</v>
      </c>
      <c r="J811" s="16">
        <v>51</v>
      </c>
      <c r="K811" s="126" t="str">
        <f>VLOOKUP($J811,'ESTRUCTURA P&amp;B - LP'!$A$1:$F$40,5,0)</f>
        <v>DIANA DELGADO 51</v>
      </c>
      <c r="L811" s="16" t="str">
        <f>IFERROR(VLOOKUP($J811,'[2]POTENCIAL X ZONA'!$B$4:$G$21,6,0),0)</f>
        <v>P</v>
      </c>
      <c r="M811" s="16" t="str">
        <f>IFERROR(VLOOKUP($A811,'Convenio Clientes'!$D:$F,3,0),"SN CNV")</f>
        <v>26</v>
      </c>
      <c r="N811" s="60" t="s">
        <v>2327</v>
      </c>
      <c r="O811" s="16">
        <v>0</v>
      </c>
      <c r="P811" s="253" t="s">
        <v>163</v>
      </c>
      <c r="Q811" t="s">
        <v>2228</v>
      </c>
      <c r="R811" t="str">
        <f>VLOOKUP($N811,Tabla2[#All],3,0)</f>
        <v>DROGUERIAS</v>
      </c>
      <c r="U811" t="s">
        <v>6721</v>
      </c>
    </row>
    <row r="812" spans="1:21">
      <c r="A812" s="124" t="s">
        <v>6687</v>
      </c>
      <c r="B812" s="125" t="s">
        <v>6688</v>
      </c>
      <c r="C812" s="126">
        <v>11</v>
      </c>
      <c r="D812" s="127">
        <v>11</v>
      </c>
      <c r="E812" s="128" t="str">
        <f>VLOOKUP($D812,'ESTRUCTURA P&amp;B - LP'!$A$1:$F$31,5,0)</f>
        <v>DUBRASKA PÉREZ 11</v>
      </c>
      <c r="F812" s="128" t="str">
        <f>VLOOKUP($D812,'ESTRUCTURA P&amp;B - LP'!$A$1:$F$31,6,0)</f>
        <v>DUBRASKA PÉREZ</v>
      </c>
      <c r="G812" t="s">
        <v>47</v>
      </c>
      <c r="H812" t="s">
        <v>61</v>
      </c>
      <c r="I812" t="str">
        <f>VLOOKUP($A812,Clientes!$A$1:$C$1999,3,0)</f>
        <v>DIST NAPA JC</v>
      </c>
      <c r="J812" s="16">
        <v>11</v>
      </c>
      <c r="K812" s="126" t="str">
        <f>VLOOKUP($J812,'ESTRUCTURA P&amp;B - LP'!$A$1:$F$40,5,0)</f>
        <v>DUBRASKA PÉREZ 11</v>
      </c>
      <c r="L812" s="16" t="str">
        <f>IFERROR(VLOOKUP($J812,'[2]POTENCIAL X ZONA'!$B$4:$G$21,6,0),0)</f>
        <v>B</v>
      </c>
      <c r="M812" s="16" t="str">
        <f>IFERROR(VLOOKUP($A812,'Convenio Clientes'!$D:$F,3,0),"SN CNV")</f>
        <v>20</v>
      </c>
      <c r="N812" s="16" t="s">
        <v>2227</v>
      </c>
      <c r="O812" s="16">
        <v>15</v>
      </c>
      <c r="P812" t="s">
        <v>163</v>
      </c>
      <c r="Q812" t="s">
        <v>2228</v>
      </c>
      <c r="R812" t="str">
        <f>VLOOKUP($N812,Tabla2[#All],3,0)</f>
        <v>DISTRIBUIDOR</v>
      </c>
      <c r="U812" t="s">
        <v>6717</v>
      </c>
    </row>
    <row r="813" spans="1:21">
      <c r="A813" s="124" t="s">
        <v>6690</v>
      </c>
      <c r="B813" s="125" t="s">
        <v>6691</v>
      </c>
      <c r="C813" s="126">
        <v>23</v>
      </c>
      <c r="D813" s="127">
        <v>23</v>
      </c>
      <c r="E813" s="128" t="str">
        <f>VLOOKUP($D813,'ESTRUCTURA P&amp;B - LP'!$A$1:$F$31,5,0)</f>
        <v>MARTHA VILORIA</v>
      </c>
      <c r="F813" s="128" t="str">
        <f>VLOOKUP($D813,'ESTRUCTURA P&amp;B - LP'!$A$1:$F$31,6,0)</f>
        <v>DUBRASKA PÉREZ</v>
      </c>
      <c r="G813" t="s">
        <v>215</v>
      </c>
      <c r="H813" t="s">
        <v>216</v>
      </c>
      <c r="I813" t="str">
        <f>VLOOKUP($A813,Clientes!$A$1:$C$1999,3,0)</f>
        <v>DROGUERIA LARA</v>
      </c>
      <c r="J813" s="16">
        <v>23</v>
      </c>
      <c r="K813" s="126" t="str">
        <f>VLOOKUP($J813,'ESTRUCTURA P&amp;B - LP'!$A$1:$F$40,5,0)</f>
        <v>MARTHA VILORIA</v>
      </c>
      <c r="L813" s="16" t="str">
        <f>IFERROR(VLOOKUP($J813,'[2]POTENCIAL X ZONA'!$B$4:$G$21,6,0),0)</f>
        <v>S</v>
      </c>
      <c r="M813" s="16" t="str">
        <f>IFERROR(VLOOKUP($A813,'Convenio Clientes'!$D:$F,3,0),"SN CNV")</f>
        <v>26</v>
      </c>
      <c r="N813" s="60" t="s">
        <v>2327</v>
      </c>
      <c r="O813" s="16">
        <v>0</v>
      </c>
      <c r="P813" s="253" t="s">
        <v>163</v>
      </c>
      <c r="Q813" s="253" t="s">
        <v>2228</v>
      </c>
      <c r="R813" t="str">
        <f>VLOOKUP($N813,Tabla2[#All],3,0)</f>
        <v>DROGUERIAS</v>
      </c>
      <c r="U813" t="s">
        <v>210</v>
      </c>
    </row>
    <row r="814" spans="1:21">
      <c r="A814" s="52" t="s">
        <v>192</v>
      </c>
      <c r="B814" s="53" t="s">
        <v>193</v>
      </c>
      <c r="C814" s="54">
        <v>98</v>
      </c>
      <c r="D814" s="85">
        <v>52</v>
      </c>
      <c r="E814" s="55" t="str">
        <f>VLOOKUP($D814,'ESTRUCTURA P&amp;B - LP'!$A$1:$F$31,5,0)</f>
        <v>DIANA DELGADO 52</v>
      </c>
      <c r="F814" s="55" t="str">
        <f>VLOOKUP($D814,'ESTRUCTURA P&amp;B - LP'!$A$1:$F$31,6,0)</f>
        <v>DIANA DELGADO</v>
      </c>
      <c r="G814" s="133" t="s">
        <v>188</v>
      </c>
      <c r="H814" s="133" t="s">
        <v>2081</v>
      </c>
      <c r="I814" t="str">
        <f>VLOOKUP($A814,Clientes!$A$1:$C$1999,3,0)</f>
        <v>29 CTRAL.S/TOME</v>
      </c>
      <c r="J814" s="16">
        <v>52</v>
      </c>
      <c r="K814" s="54" t="str">
        <f>VLOOKUP($J814,'ESTRUCTURA P&amp;B - LP'!$A$1:$F$40,5,0)</f>
        <v>DIANA DELGADO 52</v>
      </c>
      <c r="L814" s="16" t="str">
        <f>IFERROR(VLOOKUP($J814,'[2]POTENCIAL X ZONA'!$B$4:$G$21,6,0),0)</f>
        <v>S</v>
      </c>
      <c r="M814" s="16" t="str">
        <f>IFERROR(VLOOKUP($A814,'Convenio Clientes'!$D:$F,3,0),"SN CNV")</f>
        <v>21</v>
      </c>
      <c r="N814" s="16" t="s">
        <v>2231</v>
      </c>
      <c r="O814" s="16">
        <v>0</v>
      </c>
      <c r="P814" s="259" t="s">
        <v>2239</v>
      </c>
      <c r="Q814" s="133" t="s">
        <v>2240</v>
      </c>
      <c r="R814" t="str">
        <f>VLOOKUP($N814,Tabla2[#All],3,0)</f>
        <v>CADENAS - SUPERMERCADOS</v>
      </c>
      <c r="U814" s="133" t="s">
        <v>6705</v>
      </c>
    </row>
    <row r="815" spans="1:21">
      <c r="A815" s="135" t="s">
        <v>6765</v>
      </c>
      <c r="B815" s="136" t="s">
        <v>6766</v>
      </c>
      <c r="C815" s="137">
        <v>23</v>
      </c>
      <c r="D815" s="138">
        <v>23</v>
      </c>
      <c r="E815" s="139" t="str">
        <f>VLOOKUP($D815,'ESTRUCTURA P&amp;B - LP'!$A$1:$F$31,5,0)</f>
        <v>MARTHA VILORIA</v>
      </c>
      <c r="F815" s="139" t="str">
        <f>VLOOKUP($D815,'ESTRUCTURA P&amp;B - LP'!$A$1:$F$31,6,0)</f>
        <v>DUBRASKA PÉREZ</v>
      </c>
      <c r="G815" t="s">
        <v>215</v>
      </c>
      <c r="H815" t="str">
        <f>VLOOKUP(Tabla3[[#This Row],[NUEVA RUTA]],Tabla1[#All],2,0)</f>
        <v>CENTRO-OCCIDENTE</v>
      </c>
      <c r="I815" t="str">
        <f>VLOOKUP($A815,Clientes!$A$1:$C$1999,3,0)</f>
        <v>COM CATARIVE</v>
      </c>
      <c r="J815" s="16">
        <v>23</v>
      </c>
      <c r="K815" s="137" t="str">
        <f>VLOOKUP($J815,'ESTRUCTURA P&amp;B - LP'!$A$1:$F$40,5,0)</f>
        <v>MARTHA VILORIA</v>
      </c>
      <c r="L815" s="16" t="str">
        <f>IFERROR(VLOOKUP($J815,'[2]POTENCIAL X ZONA'!$B$4:$G$21,6,0),0)</f>
        <v>S</v>
      </c>
      <c r="M815" s="16" t="str">
        <f>IFERROR(VLOOKUP($A815,'Convenio Clientes'!$D:$F,3,0),"SN CNV")</f>
        <v>20</v>
      </c>
      <c r="N815" s="16" t="s">
        <v>2227</v>
      </c>
      <c r="O815" s="16">
        <v>15</v>
      </c>
      <c r="P815" s="259" t="s">
        <v>2239</v>
      </c>
      <c r="Q815" t="s">
        <v>2240</v>
      </c>
      <c r="R815" t="str">
        <f>VLOOKUP($N815,Tabla2[#All],3,0)</f>
        <v>DISTRIBUIDOR</v>
      </c>
      <c r="U815" s="152" t="s">
        <v>210</v>
      </c>
    </row>
    <row r="816" spans="1:21">
      <c r="A816" s="142" t="s">
        <v>6779</v>
      </c>
      <c r="B816" s="143" t="s">
        <v>6780</v>
      </c>
      <c r="C816" s="144">
        <v>99</v>
      </c>
      <c r="D816" s="145">
        <v>99</v>
      </c>
      <c r="E816" s="146" t="str">
        <f>VLOOKUP($D816,'ESTRUCTURA P&amp;B - LP'!$A$1:$F$31,5,0)</f>
        <v>E-COMMERCE</v>
      </c>
      <c r="F816" s="146" t="str">
        <f>VLOOKUP($D816,'ESTRUCTURA P&amp;B - LP'!$A$1:$F$31,6,0)</f>
        <v>E-COMMERCE</v>
      </c>
      <c r="G816" t="s">
        <v>47</v>
      </c>
      <c r="H816" t="s">
        <v>61</v>
      </c>
      <c r="I816" t="str">
        <f>VLOOKUP($A816,Clientes!$A$1:$C$1999,3,0)</f>
        <v>RAFAEL BOCARAN</v>
      </c>
      <c r="J816" s="16">
        <v>99</v>
      </c>
      <c r="K816" s="144" t="str">
        <f>VLOOKUP($J816,'ESTRUCTURA P&amp;B - LP'!$A$1:$F$40,5,0)</f>
        <v>E-COMMERCE</v>
      </c>
      <c r="L816" s="16">
        <f>IFERROR(VLOOKUP($J816,'[2]POTENCIAL X ZONA'!$B$4:$G$21,6,0),0)</f>
        <v>0</v>
      </c>
      <c r="M816" s="16" t="str">
        <f>IFERROR(VLOOKUP($A816,'Convenio Clientes'!$D:$F,3,0),"SN CNV")</f>
        <v>50</v>
      </c>
      <c r="N816" s="60" t="s">
        <v>2469</v>
      </c>
      <c r="O816" s="16">
        <v>0</v>
      </c>
      <c r="P816" t="s">
        <v>2235</v>
      </c>
      <c r="Q816" t="s">
        <v>2236</v>
      </c>
      <c r="R816" t="str">
        <f>VLOOKUP($N816,Tabla2[#All],3,0)</f>
        <v>ATENCION AL CLIENTE</v>
      </c>
      <c r="U816" s="152" t="s">
        <v>1587</v>
      </c>
    </row>
    <row r="817" spans="1:21">
      <c r="A817" s="52" t="s">
        <v>6784</v>
      </c>
      <c r="B817" s="53" t="s">
        <v>6785</v>
      </c>
      <c r="C817" s="54">
        <v>99</v>
      </c>
      <c r="D817" s="85">
        <v>99</v>
      </c>
      <c r="E817" s="55" t="str">
        <f>VLOOKUP($D817,'ESTRUCTURA P&amp;B - LP'!$A$1:$F$31,5,0)</f>
        <v>E-COMMERCE</v>
      </c>
      <c r="F817" s="55" t="str">
        <f>VLOOKUP($D817,'ESTRUCTURA P&amp;B - LP'!$A$1:$F$31,6,0)</f>
        <v>E-COMMERCE</v>
      </c>
      <c r="G817" s="151" t="s">
        <v>55</v>
      </c>
      <c r="H817" s="151" t="s">
        <v>61</v>
      </c>
      <c r="I817" t="str">
        <f>VLOOKUP($A817,Clientes!$A$1:$C$1999,3,0)</f>
        <v>LEYLA MARRERO</v>
      </c>
      <c r="J817" s="16">
        <v>99</v>
      </c>
      <c r="K817" s="54" t="str">
        <f>VLOOKUP($J817,'ESTRUCTURA P&amp;B - LP'!$A$1:$F$40,5,0)</f>
        <v>E-COMMERCE</v>
      </c>
      <c r="L817" s="16">
        <f>IFERROR(VLOOKUP($J817,'[2]POTENCIAL X ZONA'!$B$4:$G$21,6,0),0)</f>
        <v>0</v>
      </c>
      <c r="M817" s="16" t="str">
        <f>IFERROR(VLOOKUP($A817,'Convenio Clientes'!$D:$F,3,0),"SN CNV")</f>
        <v>50</v>
      </c>
      <c r="N817" s="60" t="s">
        <v>2469</v>
      </c>
      <c r="O817" s="16">
        <v>0</v>
      </c>
      <c r="P817" t="s">
        <v>2235</v>
      </c>
      <c r="Q817" t="s">
        <v>2236</v>
      </c>
      <c r="R817" t="str">
        <f>VLOOKUP($N817,Tabla2[#All],3,0)</f>
        <v>ATENCION AL CLIENTE</v>
      </c>
      <c r="U817" s="152" t="s">
        <v>1587</v>
      </c>
    </row>
    <row r="818" spans="1:21">
      <c r="A818" s="52" t="s">
        <v>6788</v>
      </c>
      <c r="B818" s="53" t="s">
        <v>6787</v>
      </c>
      <c r="C818" s="54">
        <v>99</v>
      </c>
      <c r="D818" s="85">
        <v>99</v>
      </c>
      <c r="E818" s="55" t="str">
        <f>VLOOKUP($D818,'ESTRUCTURA P&amp;B - LP'!$A$1:$F$31,5,0)</f>
        <v>E-COMMERCE</v>
      </c>
      <c r="F818" s="55" t="str">
        <f>VLOOKUP($D818,'ESTRUCTURA P&amp;B - LP'!$A$1:$F$31,6,0)</f>
        <v>E-COMMERCE</v>
      </c>
      <c r="G818" s="152" t="s">
        <v>55</v>
      </c>
      <c r="H818" s="152" t="s">
        <v>61</v>
      </c>
      <c r="I818" t="str">
        <f>VLOOKUP($A818,Clientes!$A$1:$C$1999,3,0)</f>
        <v>ANIUSKA VELASCO</v>
      </c>
      <c r="J818" s="16">
        <v>99</v>
      </c>
      <c r="K818" s="54" t="str">
        <f>VLOOKUP($J818,'ESTRUCTURA P&amp;B - LP'!$A$1:$F$40,5,0)</f>
        <v>E-COMMERCE</v>
      </c>
      <c r="L818" s="16">
        <f>IFERROR(VLOOKUP($J818,'[2]POTENCIAL X ZONA'!$B$4:$G$21,6,0),0)</f>
        <v>0</v>
      </c>
      <c r="M818" s="16" t="str">
        <f>IFERROR(VLOOKUP($A818,'Convenio Clientes'!$D:$F,3,0),"SN CNV")</f>
        <v>50</v>
      </c>
      <c r="N818" s="60" t="s">
        <v>2469</v>
      </c>
      <c r="O818" s="16">
        <v>0</v>
      </c>
      <c r="P818" t="s">
        <v>2235</v>
      </c>
      <c r="Q818" t="s">
        <v>2236</v>
      </c>
      <c r="R818" t="str">
        <f>VLOOKUP($N818,Tabla2[#All],3,0)</f>
        <v>ATENCION AL CLIENTE</v>
      </c>
      <c r="U818" s="152" t="s">
        <v>1587</v>
      </c>
    </row>
    <row r="819" spans="1:21">
      <c r="A819" s="52" t="s">
        <v>6790</v>
      </c>
      <c r="B819" s="53" t="s">
        <v>6791</v>
      </c>
      <c r="C819" s="54">
        <v>60</v>
      </c>
      <c r="D819" s="85">
        <v>60</v>
      </c>
      <c r="E819" s="55" t="str">
        <f>VLOOKUP($D819,'ESTRUCTURA P&amp;B - LP'!$A$1:$F$31,5,0)</f>
        <v>JOSEPH PADILLA</v>
      </c>
      <c r="F819" s="55" t="str">
        <f>VLOOKUP($D819,'ESTRUCTURA P&amp;B - LP'!$A$1:$F$31,6,0)</f>
        <v>ANDREINA RANGEL</v>
      </c>
      <c r="G819" s="153" t="s">
        <v>70</v>
      </c>
      <c r="H819" s="153" t="s">
        <v>138</v>
      </c>
      <c r="I819" t="str">
        <f>VLOOKUP($A819,Clientes!$A$1:$C$1999,3,0)</f>
        <v>DROG MEGAFAR</v>
      </c>
      <c r="J819" s="16">
        <v>60</v>
      </c>
      <c r="K819" s="54" t="str">
        <f>VLOOKUP($J819,'ESTRUCTURA P&amp;B - LP'!$A$1:$F$40,5,0)</f>
        <v>JOSEPH PADILLA</v>
      </c>
      <c r="L819" s="16" t="str">
        <f>IFERROR(VLOOKUP($J819,'[2]POTENCIAL X ZONA'!$B$4:$G$21,6,0),0)</f>
        <v>S</v>
      </c>
      <c r="M819" s="16" t="str">
        <f>IFERROR(VLOOKUP($A819,'Convenio Clientes'!$D:$F,3,0),"SN CNV")</f>
        <v>26</v>
      </c>
      <c r="N819" s="60" t="s">
        <v>2327</v>
      </c>
      <c r="O819" s="16">
        <v>0</v>
      </c>
      <c r="P819" t="s">
        <v>2239</v>
      </c>
      <c r="Q819" s="156" t="s">
        <v>2240</v>
      </c>
      <c r="R819" t="str">
        <f>VLOOKUP($N819,Tabla2[#All],3,0)</f>
        <v>DROGUERIAS</v>
      </c>
      <c r="U819" s="156" t="s">
        <v>137</v>
      </c>
    </row>
    <row r="820" spans="1:21">
      <c r="A820" s="52" t="s">
        <v>6800</v>
      </c>
      <c r="B820" s="53" t="s">
        <v>6801</v>
      </c>
      <c r="C820" s="54">
        <v>99</v>
      </c>
      <c r="D820" s="85">
        <v>99</v>
      </c>
      <c r="E820" s="55" t="str">
        <f>VLOOKUP($D820,'ESTRUCTURA P&amp;B - LP'!$A$1:$F$31,5,0)</f>
        <v>E-COMMERCE</v>
      </c>
      <c r="F820" s="55" t="str">
        <f>VLOOKUP($D820,'ESTRUCTURA P&amp;B - LP'!$A$1:$F$31,6,0)</f>
        <v>E-COMMERCE</v>
      </c>
      <c r="G820" s="156" t="s">
        <v>47</v>
      </c>
      <c r="H820" s="156" t="s">
        <v>61</v>
      </c>
      <c r="I820" t="str">
        <f>VLOOKUP($A820,Clientes!$A$1:$C$1999,3,0)</f>
        <v>ANTONIO LEIDENZ</v>
      </c>
      <c r="J820" s="16">
        <v>99</v>
      </c>
      <c r="K820" s="54" t="str">
        <f>VLOOKUP($J820,'ESTRUCTURA P&amp;B - LP'!$A$1:$F$40,5,0)</f>
        <v>E-COMMERCE</v>
      </c>
      <c r="L820" s="16">
        <f>IFERROR(VLOOKUP($J820,'[2]POTENCIAL X ZONA'!$B$4:$G$21,6,0),0)</f>
        <v>0</v>
      </c>
      <c r="M820" s="16" t="str">
        <f>IFERROR(VLOOKUP($A820,'Convenio Clientes'!$D:$F,3,0),"SN CNV")</f>
        <v>50</v>
      </c>
      <c r="N820" s="60" t="s">
        <v>2469</v>
      </c>
      <c r="O820" s="16">
        <v>0</v>
      </c>
      <c r="P820" t="s">
        <v>2235</v>
      </c>
      <c r="Q820" t="s">
        <v>2236</v>
      </c>
      <c r="R820" t="str">
        <f>VLOOKUP($N820,Tabla2[#All],3,0)</f>
        <v>ATENCION AL CLIENTE</v>
      </c>
      <c r="U820" s="156" t="s">
        <v>1587</v>
      </c>
    </row>
    <row r="821" spans="1:21">
      <c r="A821" s="52" t="s">
        <v>6803</v>
      </c>
      <c r="B821" s="53" t="s">
        <v>6804</v>
      </c>
      <c r="C821" s="54">
        <v>99</v>
      </c>
      <c r="D821" s="85">
        <v>99</v>
      </c>
      <c r="E821" s="55" t="str">
        <f>VLOOKUP($D821,'ESTRUCTURA P&amp;B - LP'!$A$1:$F$31,5,0)</f>
        <v>E-COMMERCE</v>
      </c>
      <c r="F821" s="55" t="str">
        <f>VLOOKUP($D821,'ESTRUCTURA P&amp;B - LP'!$A$1:$F$31,6,0)</f>
        <v>E-COMMERCE</v>
      </c>
      <c r="G821" s="157" t="s">
        <v>47</v>
      </c>
      <c r="H821" s="157" t="s">
        <v>61</v>
      </c>
      <c r="I821" t="str">
        <f>VLOOKUP($A821,Clientes!$A$1:$C$1999,3,0)</f>
        <v>ERIKA DOS SANTO</v>
      </c>
      <c r="J821" s="16">
        <v>99</v>
      </c>
      <c r="K821" s="54" t="str">
        <f>VLOOKUP($J821,'ESTRUCTURA P&amp;B - LP'!$A$1:$F$40,5,0)</f>
        <v>E-COMMERCE</v>
      </c>
      <c r="L821" s="16">
        <f>IFERROR(VLOOKUP($J821,'[2]POTENCIAL X ZONA'!$B$4:$G$21,6,0),0)</f>
        <v>0</v>
      </c>
      <c r="M821" s="16" t="str">
        <f>IFERROR(VLOOKUP($A821,'Convenio Clientes'!$D:$F,3,0),"SN CNV")</f>
        <v>50</v>
      </c>
      <c r="N821" s="60" t="s">
        <v>2469</v>
      </c>
      <c r="O821" s="16">
        <v>0</v>
      </c>
      <c r="P821" t="s">
        <v>2235</v>
      </c>
      <c r="Q821" t="s">
        <v>2236</v>
      </c>
      <c r="R821" t="str">
        <f>VLOOKUP($N821,Tabla2[#All],3,0)</f>
        <v>ATENCION AL CLIENTE</v>
      </c>
      <c r="U821" s="157" t="s">
        <v>1587</v>
      </c>
    </row>
    <row r="822" spans="1:21">
      <c r="A822" s="159" t="s">
        <v>6806</v>
      </c>
      <c r="B822" s="160" t="s">
        <v>6807</v>
      </c>
      <c r="C822" s="161">
        <v>99</v>
      </c>
      <c r="D822" s="162">
        <v>99</v>
      </c>
      <c r="E822" s="163" t="str">
        <f>VLOOKUP($D822,'ESTRUCTURA P&amp;B - LP'!$A$1:$F$31,5,0)</f>
        <v>E-COMMERCE</v>
      </c>
      <c r="F822" s="163" t="str">
        <f>VLOOKUP($D822,'ESTRUCTURA P&amp;B - LP'!$A$1:$F$31,6,0)</f>
        <v>E-COMMERCE</v>
      </c>
      <c r="G822" t="s">
        <v>70</v>
      </c>
      <c r="H822" t="s">
        <v>138</v>
      </c>
      <c r="I822" t="str">
        <f>VLOOKUP($A822,Clientes!$A$1:$C$1999,3,0)</f>
        <v>BIOIMPORT C.A.</v>
      </c>
      <c r="J822" s="16">
        <v>99</v>
      </c>
      <c r="K822" s="161" t="str">
        <f>VLOOKUP($J822,'ESTRUCTURA P&amp;B - LP'!$A$1:$F$40,5,0)</f>
        <v>E-COMMERCE</v>
      </c>
      <c r="L822" s="16">
        <f>IFERROR(VLOOKUP($J822,'[2]POTENCIAL X ZONA'!$B$4:$G$21,6,0),0)</f>
        <v>0</v>
      </c>
      <c r="M822" s="16" t="str">
        <f>IFERROR(VLOOKUP($A822,'Convenio Clientes'!$D:$F,3,0),"SN CNV")</f>
        <v>50</v>
      </c>
      <c r="N822" s="60" t="s">
        <v>2469</v>
      </c>
      <c r="O822" s="16">
        <v>0</v>
      </c>
      <c r="P822" t="s">
        <v>2235</v>
      </c>
      <c r="Q822" t="s">
        <v>2236</v>
      </c>
      <c r="R822" t="str">
        <f>VLOOKUP($N822,Tabla2[#All],3,0)</f>
        <v>ATENCION AL CLIENTE</v>
      </c>
      <c r="U822" t="s">
        <v>137</v>
      </c>
    </row>
    <row r="823" spans="1:21">
      <c r="A823" s="165" t="s">
        <v>6809</v>
      </c>
      <c r="B823" s="166" t="s">
        <v>6810</v>
      </c>
      <c r="C823" s="167">
        <v>95</v>
      </c>
      <c r="D823" s="168">
        <v>95</v>
      </c>
      <c r="E823" s="169" t="str">
        <f>VLOOKUP($D823,'ESTRUCTURA P&amp;B - LP'!$A$1:$F$31,5,0)</f>
        <v>EVENTUALES</v>
      </c>
      <c r="F823" s="169" t="str">
        <f>VLOOKUP($D823,'ESTRUCTURA P&amp;B - LP'!$A$1:$F$31,6,0)</f>
        <v>ROSLI APONTE</v>
      </c>
      <c r="G823" t="s">
        <v>55</v>
      </c>
      <c r="H823" t="s">
        <v>61</v>
      </c>
      <c r="I823" t="str">
        <f>VLOOKUP($A823,Clientes!$A$1:$C$1999,3,0)</f>
        <v>PQUIA SJSA</v>
      </c>
      <c r="J823" s="16">
        <v>95</v>
      </c>
      <c r="K823" s="167" t="str">
        <f>VLOOKUP($J823,'ESTRUCTURA P&amp;B - LP'!$A$1:$F$40,5,0)</f>
        <v>EVENTUALES</v>
      </c>
      <c r="L823" s="16">
        <f>IFERROR(VLOOKUP($J823,'[2]POTENCIAL X ZONA'!$B$4:$G$21,6,0),0)</f>
        <v>0</v>
      </c>
      <c r="M823" s="16" t="str">
        <f>IFERROR(VLOOKUP($A823,'Convenio Clientes'!$D:$F,3,0),"SN CNV")</f>
        <v>20</v>
      </c>
      <c r="N823" s="60" t="s">
        <v>2469</v>
      </c>
      <c r="O823" s="16">
        <v>0</v>
      </c>
      <c r="P823" t="s">
        <v>2235</v>
      </c>
      <c r="Q823" t="s">
        <v>2236</v>
      </c>
      <c r="R823" t="str">
        <f>VLOOKUP($N823,Tabla2[#All],3,0)</f>
        <v>ATENCION AL CLIENTE</v>
      </c>
      <c r="U823" s="157" t="s">
        <v>1587</v>
      </c>
    </row>
    <row r="824" spans="1:21">
      <c r="A824" s="52" t="s">
        <v>6816</v>
      </c>
      <c r="B824" s="53" t="s">
        <v>6815</v>
      </c>
      <c r="C824" s="54">
        <v>99</v>
      </c>
      <c r="D824" s="85">
        <v>99</v>
      </c>
      <c r="E824" s="55" t="str">
        <f>VLOOKUP($D824,'ESTRUCTURA P&amp;B - LP'!$A$1:$F$31,5,0)</f>
        <v>E-COMMERCE</v>
      </c>
      <c r="F824" s="55" t="str">
        <f>VLOOKUP($D824,'ESTRUCTURA P&amp;B - LP'!$A$1:$F$31,6,0)</f>
        <v>E-COMMERCE</v>
      </c>
      <c r="G824" s="171" t="s">
        <v>55</v>
      </c>
      <c r="H824" s="171" t="s">
        <v>61</v>
      </c>
      <c r="I824" t="str">
        <f>VLOOKUP($A824,Clientes!$A$1:$C$1999,3,0)</f>
        <v>ARM SALUD, C.A.</v>
      </c>
      <c r="J824" s="16">
        <v>99</v>
      </c>
      <c r="K824" s="54" t="str">
        <f>VLOOKUP($J824,'ESTRUCTURA P&amp;B - LP'!$A$1:$F$40,5,0)</f>
        <v>E-COMMERCE</v>
      </c>
      <c r="L824" s="16">
        <f>IFERROR(VLOOKUP($J824,'[2]POTENCIAL X ZONA'!$B$4:$G$21,6,0),0)</f>
        <v>0</v>
      </c>
      <c r="M824" s="16" t="str">
        <f>IFERROR(VLOOKUP($A824,'Convenio Clientes'!$D:$F,3,0),"SN CNV")</f>
        <v>50</v>
      </c>
      <c r="N824" s="60" t="s">
        <v>2469</v>
      </c>
      <c r="O824" s="16">
        <v>0</v>
      </c>
      <c r="P824" t="s">
        <v>2235</v>
      </c>
      <c r="Q824" s="171" t="s">
        <v>2236</v>
      </c>
      <c r="R824" t="str">
        <f>VLOOKUP($N824,Tabla2[#All],3,0)</f>
        <v>ATENCION AL CLIENTE</v>
      </c>
      <c r="U824" s="157" t="s">
        <v>1587</v>
      </c>
    </row>
    <row r="825" spans="1:21">
      <c r="A825" s="176" t="s">
        <v>6818</v>
      </c>
      <c r="B825" s="177" t="s">
        <v>6819</v>
      </c>
      <c r="C825" s="178">
        <v>99</v>
      </c>
      <c r="D825" s="179">
        <v>99</v>
      </c>
      <c r="E825" s="180" t="str">
        <f>VLOOKUP($D825,'ESTRUCTURA P&amp;B - LP'!$A$1:$F$31,5,0)</f>
        <v>E-COMMERCE</v>
      </c>
      <c r="F825" s="180" t="str">
        <f>VLOOKUP($D825,'ESTRUCTURA P&amp;B - LP'!$A$1:$F$31,6,0)</f>
        <v>E-COMMERCE</v>
      </c>
      <c r="G825" t="s">
        <v>55</v>
      </c>
      <c r="H825" t="s">
        <v>61</v>
      </c>
      <c r="I825" t="str">
        <f>VLOOKUP($A825,Clientes!$A$1:$C$1999,3,0)</f>
        <v>GENESIS RIVAS</v>
      </c>
      <c r="J825" s="16">
        <v>99</v>
      </c>
      <c r="K825" s="178" t="str">
        <f>VLOOKUP($J825,'ESTRUCTURA P&amp;B - LP'!$A$1:$F$40,5,0)</f>
        <v>E-COMMERCE</v>
      </c>
      <c r="L825" s="16">
        <f>IFERROR(VLOOKUP($J825,'[2]POTENCIAL X ZONA'!$B$4:$G$21,6,0),0)</f>
        <v>0</v>
      </c>
      <c r="M825" s="16" t="str">
        <f>IFERROR(VLOOKUP($A825,'Convenio Clientes'!$D:$F,3,0),"SN CNV")</f>
        <v>50</v>
      </c>
      <c r="N825" s="60" t="s">
        <v>2469</v>
      </c>
      <c r="O825" s="16">
        <v>0</v>
      </c>
      <c r="P825" t="s">
        <v>2235</v>
      </c>
      <c r="Q825" t="s">
        <v>2236</v>
      </c>
      <c r="R825" t="str">
        <f>VLOOKUP($N825,Tabla2[#All],3,0)</f>
        <v>ATENCION AL CLIENTE</v>
      </c>
      <c r="U825" t="s">
        <v>1587</v>
      </c>
    </row>
    <row r="826" spans="1:21">
      <c r="A826" s="52" t="s">
        <v>6821</v>
      </c>
      <c r="B826" s="53" t="s">
        <v>6822</v>
      </c>
      <c r="C826" s="54">
        <v>99</v>
      </c>
      <c r="D826" s="85">
        <v>99</v>
      </c>
      <c r="E826" s="55" t="str">
        <f>VLOOKUP($D826,'ESTRUCTURA P&amp;B - LP'!$A$1:$F$31,5,0)</f>
        <v>E-COMMERCE</v>
      </c>
      <c r="F826" s="55" t="str">
        <f>VLOOKUP($D826,'ESTRUCTURA P&amp;B - LP'!$A$1:$F$31,6,0)</f>
        <v>E-COMMERCE</v>
      </c>
      <c r="G826" s="175" t="s">
        <v>27</v>
      </c>
      <c r="H826" s="175" t="s">
        <v>87</v>
      </c>
      <c r="I826" t="str">
        <f>VLOOKUP($A826,Clientes!$A$1:$C$1999,3,0)</f>
        <v>AILIN ROMERO</v>
      </c>
      <c r="J826" s="16">
        <v>99</v>
      </c>
      <c r="K826" s="54" t="str">
        <f>VLOOKUP($J826,'ESTRUCTURA P&amp;B - LP'!$A$1:$F$40,5,0)</f>
        <v>E-COMMERCE</v>
      </c>
      <c r="L826" s="16">
        <f>IFERROR(VLOOKUP($J826,'[2]POTENCIAL X ZONA'!$B$4:$G$21,6,0),0)</f>
        <v>0</v>
      </c>
      <c r="M826" s="16" t="str">
        <f>IFERROR(VLOOKUP($A826,'Convenio Clientes'!$D:$F,3,0),"SN CNV")</f>
        <v>50</v>
      </c>
      <c r="N826" s="60" t="s">
        <v>2469</v>
      </c>
      <c r="O826" s="16">
        <v>0</v>
      </c>
      <c r="P826" t="s">
        <v>2235</v>
      </c>
      <c r="Q826" s="175" t="s">
        <v>2236</v>
      </c>
      <c r="R826" t="str">
        <f>VLOOKUP($N826,Tabla2[#All],3,0)</f>
        <v>ATENCION AL CLIENTE</v>
      </c>
      <c r="U826" t="s">
        <v>1587</v>
      </c>
    </row>
    <row r="827" spans="1:21">
      <c r="A827" s="52" t="s">
        <v>6824</v>
      </c>
      <c r="B827" s="53" t="s">
        <v>6825</v>
      </c>
      <c r="C827" s="54">
        <v>99</v>
      </c>
      <c r="D827" s="85">
        <v>99</v>
      </c>
      <c r="E827" s="55" t="str">
        <f>VLOOKUP($D827,'ESTRUCTURA P&amp;B - LP'!$A$1:$F$31,5,0)</f>
        <v>E-COMMERCE</v>
      </c>
      <c r="F827" s="55" t="str">
        <f>VLOOKUP($D827,'ESTRUCTURA P&amp;B - LP'!$A$1:$F$31,6,0)</f>
        <v>E-COMMERCE</v>
      </c>
      <c r="G827" s="181" t="s">
        <v>55</v>
      </c>
      <c r="H827" s="181" t="s">
        <v>61</v>
      </c>
      <c r="I827" t="str">
        <f>VLOOKUP($A827,Clientes!$A$1:$C$1999,3,0)</f>
        <v>INV 71588</v>
      </c>
      <c r="J827" s="16">
        <v>99</v>
      </c>
      <c r="K827" s="54" t="str">
        <f>VLOOKUP($J827,'ESTRUCTURA P&amp;B - LP'!$A$1:$F$40,5,0)</f>
        <v>E-COMMERCE</v>
      </c>
      <c r="L827" s="16">
        <f>IFERROR(VLOOKUP($J827,'[2]POTENCIAL X ZONA'!$B$4:$G$21,6,0),0)</f>
        <v>0</v>
      </c>
      <c r="M827" s="16" t="str">
        <f>IFERROR(VLOOKUP($A827,'Convenio Clientes'!$D:$F,3,0),"SN CNV")</f>
        <v>50</v>
      </c>
      <c r="N827" s="60" t="s">
        <v>2469</v>
      </c>
      <c r="O827" s="16">
        <v>0</v>
      </c>
      <c r="P827" t="s">
        <v>2235</v>
      </c>
      <c r="Q827" s="181" t="s">
        <v>2236</v>
      </c>
      <c r="R827" t="str">
        <f>VLOOKUP($N827,Tabla2[#All],3,0)</f>
        <v>ATENCION AL CLIENTE</v>
      </c>
      <c r="U827" t="s">
        <v>1587</v>
      </c>
    </row>
    <row r="828" spans="1:21">
      <c r="A828" s="185" t="s">
        <v>6827</v>
      </c>
      <c r="B828" s="186" t="s">
        <v>6828</v>
      </c>
      <c r="C828" s="187">
        <v>60</v>
      </c>
      <c r="D828" s="188">
        <v>60</v>
      </c>
      <c r="E828" s="189" t="str">
        <f>VLOOKUP($D828,'ESTRUCTURA P&amp;B - LP'!$A$1:$F$31,5,0)</f>
        <v>JOSEPH PADILLA</v>
      </c>
      <c r="F828" s="189" t="str">
        <f>VLOOKUP($D828,'ESTRUCTURA P&amp;B - LP'!$A$1:$F$31,6,0)</f>
        <v>ANDREINA RANGEL</v>
      </c>
      <c r="G828" t="s">
        <v>70</v>
      </c>
      <c r="H828" t="s">
        <v>138</v>
      </c>
      <c r="I828" t="str">
        <f>VLOOKUP($A828,Clientes!$A$1:$C$1999,3,0)</f>
        <v>DROSYMCA</v>
      </c>
      <c r="J828" s="16">
        <v>60</v>
      </c>
      <c r="K828" s="187" t="str">
        <f>VLOOKUP($J828,'ESTRUCTURA P&amp;B - LP'!$A$1:$F$40,5,0)</f>
        <v>JOSEPH PADILLA</v>
      </c>
      <c r="L828" s="16" t="str">
        <f>IFERROR(VLOOKUP($J828,'[2]POTENCIAL X ZONA'!$B$4:$G$21,6,0),0)</f>
        <v>S</v>
      </c>
      <c r="M828" s="16" t="str">
        <f>IFERROR(VLOOKUP($A828,'Convenio Clientes'!$D:$F,3,0),"SN CNV")</f>
        <v>26</v>
      </c>
      <c r="N828" s="60" t="s">
        <v>2327</v>
      </c>
      <c r="O828" s="16">
        <v>0</v>
      </c>
      <c r="P828" t="s">
        <v>2239</v>
      </c>
      <c r="Q828" t="s">
        <v>2240</v>
      </c>
      <c r="R828" t="str">
        <f>VLOOKUP($N828,Tabla2[#All],3,0)</f>
        <v>DROGUERIAS</v>
      </c>
      <c r="U828" t="s">
        <v>137</v>
      </c>
    </row>
    <row r="829" spans="1:21">
      <c r="A829" s="185" t="s">
        <v>6831</v>
      </c>
      <c r="B829" s="186" t="s">
        <v>6830</v>
      </c>
      <c r="C829" s="187">
        <v>99</v>
      </c>
      <c r="D829" s="188">
        <v>99</v>
      </c>
      <c r="E829" s="189" t="str">
        <f>VLOOKUP($D829,'ESTRUCTURA P&amp;B - LP'!$A$1:$F$31,5,0)</f>
        <v>E-COMMERCE</v>
      </c>
      <c r="F829" s="189" t="str">
        <f>VLOOKUP($D829,'ESTRUCTURA P&amp;B - LP'!$A$1:$F$31,6,0)</f>
        <v>E-COMMERCE</v>
      </c>
      <c r="G829" t="s">
        <v>55</v>
      </c>
      <c r="H829" t="s">
        <v>61</v>
      </c>
      <c r="I829" t="str">
        <f>VLOOKUP($A829,Clientes!$A$1:$C$1999,3,0)</f>
        <v>ABIGAIL ISABEL</v>
      </c>
      <c r="J829" s="16">
        <v>99</v>
      </c>
      <c r="K829" s="187" t="str">
        <f>VLOOKUP($J829,'ESTRUCTURA P&amp;B - LP'!$A$1:$F$40,5,0)</f>
        <v>E-COMMERCE</v>
      </c>
      <c r="L829" s="16">
        <f>IFERROR(VLOOKUP($J829,'[2]POTENCIAL X ZONA'!$B$4:$G$21,6,0),0)</f>
        <v>0</v>
      </c>
      <c r="M829" s="16" t="str">
        <f>IFERROR(VLOOKUP($A829,'Convenio Clientes'!$D:$F,3,0),"SN CNV")</f>
        <v>50</v>
      </c>
      <c r="N829" s="60" t="s">
        <v>2469</v>
      </c>
      <c r="O829" s="16">
        <v>0</v>
      </c>
      <c r="P829" t="s">
        <v>2235</v>
      </c>
      <c r="Q829" t="s">
        <v>2240</v>
      </c>
      <c r="R829" t="str">
        <f>VLOOKUP($N829,Tabla2[#All],3,0)</f>
        <v>ATENCION AL CLIENTE</v>
      </c>
      <c r="U829" t="s">
        <v>1587</v>
      </c>
    </row>
    <row r="830" spans="1:21">
      <c r="A830" s="52" t="s">
        <v>6839</v>
      </c>
      <c r="B830" s="186" t="s">
        <v>6833</v>
      </c>
      <c r="C830" s="187">
        <v>99</v>
      </c>
      <c r="D830" s="188">
        <v>99</v>
      </c>
      <c r="E830" s="189" t="str">
        <f>VLOOKUP($D830,'ESTRUCTURA P&amp;B - LP'!$A$1:$F$31,5,0)</f>
        <v>E-COMMERCE</v>
      </c>
      <c r="F830" s="189" t="str">
        <f>VLOOKUP($D830,'ESTRUCTURA P&amp;B - LP'!$A$1:$F$31,6,0)</f>
        <v>E-COMMERCE</v>
      </c>
      <c r="G830" t="s">
        <v>55</v>
      </c>
      <c r="H830" t="s">
        <v>61</v>
      </c>
      <c r="I830" t="str">
        <f>VLOOKUP($A830,Clientes!$A$1:$C$1999,3,0)</f>
        <v>ELENA CARABALLO</v>
      </c>
      <c r="J830" s="16">
        <v>99</v>
      </c>
      <c r="K830" s="187" t="str">
        <f>VLOOKUP($J830,'ESTRUCTURA P&amp;B - LP'!$A$1:$F$40,5,0)</f>
        <v>E-COMMERCE</v>
      </c>
      <c r="L830" s="16">
        <f>IFERROR(VLOOKUP($J830,'[2]POTENCIAL X ZONA'!$B$4:$G$21,6,0),0)</f>
        <v>0</v>
      </c>
      <c r="M830" s="16" t="str">
        <f>IFERROR(VLOOKUP($A830,'Convenio Clientes'!$D:$F,3,0),"SN CNV")</f>
        <v>50</v>
      </c>
      <c r="N830" s="60" t="s">
        <v>2469</v>
      </c>
      <c r="O830" s="16">
        <v>0</v>
      </c>
      <c r="P830" t="s">
        <v>2235</v>
      </c>
      <c r="Q830" t="s">
        <v>2240</v>
      </c>
      <c r="R830" t="str">
        <f>VLOOKUP($N830,Tabla2[#All],3,0)</f>
        <v>ATENCION AL CLIENTE</v>
      </c>
      <c r="U830" t="s">
        <v>1587</v>
      </c>
    </row>
    <row r="831" spans="1:21">
      <c r="A831" s="52" t="s">
        <v>6835</v>
      </c>
      <c r="B831" s="53" t="s">
        <v>6836</v>
      </c>
      <c r="C831" s="54">
        <v>62</v>
      </c>
      <c r="D831" s="85">
        <v>62</v>
      </c>
      <c r="E831" s="55" t="str">
        <f>VLOOKUP($D831,'ESTRUCTURA P&amp;B - LP'!$A$1:$F$31,5,0)</f>
        <v>ANDREINA RANGEL 62</v>
      </c>
      <c r="F831" s="55" t="str">
        <f>VLOOKUP($D831,'ESTRUCTURA P&amp;B - LP'!$A$1:$F$31,6,0)</f>
        <v>ANDREINA RANGEL</v>
      </c>
      <c r="G831" s="192" t="s">
        <v>31</v>
      </c>
      <c r="H831" s="192" t="s">
        <v>87</v>
      </c>
      <c r="I831" t="str">
        <f>VLOOKUP($A831,Clientes!$A$1:$C$1999,3,0)</f>
        <v>MULTITIENDAS FARMAPLUS LOS HATICOS, C.A</v>
      </c>
      <c r="J831" s="16">
        <v>62</v>
      </c>
      <c r="K831" s="54" t="str">
        <f>VLOOKUP($J831,'ESTRUCTURA P&amp;B - LP'!$A$1:$F$40,5,0)</f>
        <v>ANDREINA RANGEL 62</v>
      </c>
      <c r="L831" s="16" t="str">
        <f>IFERROR(VLOOKUP($J831,'[2]POTENCIAL X ZONA'!$B$4:$G$21,6,0),0)</f>
        <v>S</v>
      </c>
      <c r="M831" s="16" t="str">
        <f>IFERROR(VLOOKUP($A831,'Convenio Clientes'!$D:$F,3,0),"SN CNV")</f>
        <v>21</v>
      </c>
      <c r="N831" s="16" t="s">
        <v>2253</v>
      </c>
      <c r="O831" s="16">
        <v>7</v>
      </c>
      <c r="P831" t="s">
        <v>2235</v>
      </c>
      <c r="Q831" s="192" t="s">
        <v>2240</v>
      </c>
      <c r="R831" t="str">
        <f>VLOOKUP($N831,Tabla2[#All],3,0)</f>
        <v>CADENAS - FARMACIAS</v>
      </c>
      <c r="S831" s="192" t="s">
        <v>6837</v>
      </c>
      <c r="T831" t="s">
        <v>6838</v>
      </c>
      <c r="U831" s="192" t="s">
        <v>131</v>
      </c>
    </row>
    <row r="832" spans="1:21">
      <c r="A832" s="52" t="s">
        <v>6841</v>
      </c>
      <c r="B832" s="53" t="s">
        <v>6842</v>
      </c>
      <c r="C832" s="54">
        <v>52</v>
      </c>
      <c r="D832" s="85">
        <v>52</v>
      </c>
      <c r="E832" s="55" t="str">
        <f>VLOOKUP($D832,'ESTRUCTURA P&amp;B - LP'!$A$1:$F$31,5,0)</f>
        <v>DIANA DELGADO 52</v>
      </c>
      <c r="F832" s="55" t="str">
        <f>VLOOKUP($D832,'ESTRUCTURA P&amp;B - LP'!$A$1:$F$31,6,0)</f>
        <v>DIANA DELGADO</v>
      </c>
      <c r="G832" s="194" t="s">
        <v>188</v>
      </c>
      <c r="H832" s="194" t="s">
        <v>2081</v>
      </c>
      <c r="I832" t="str">
        <f>VLOOKUP($A832,Clientes!$A$1:$C$1999,3,0)</f>
        <v>CHILDRENS</v>
      </c>
      <c r="J832" s="16">
        <v>52</v>
      </c>
      <c r="K832" s="54" t="str">
        <f>VLOOKUP($J832,'ESTRUCTURA P&amp;B - LP'!$A$1:$F$40,5,0)</f>
        <v>DIANA DELGADO 52</v>
      </c>
      <c r="L832" s="16" t="str">
        <f>IFERROR(VLOOKUP($J832,'[2]POTENCIAL X ZONA'!$B$4:$G$21,6,0),0)</f>
        <v>S</v>
      </c>
      <c r="M832" s="16" t="str">
        <f>IFERROR(VLOOKUP($A832,'Convenio Clientes'!$D:$F,3,0),"SN CNV")</f>
        <v>20</v>
      </c>
      <c r="N832" s="60" t="s">
        <v>2227</v>
      </c>
      <c r="O832" s="16">
        <v>10</v>
      </c>
      <c r="P832" s="259" t="s">
        <v>2239</v>
      </c>
      <c r="Q832" s="194" t="s">
        <v>2240</v>
      </c>
      <c r="R832" t="str">
        <f>VLOOKUP($N832,Tabla2[#All],3,0)</f>
        <v>DISTRIBUIDOR</v>
      </c>
      <c r="S832" t="s">
        <v>6844</v>
      </c>
      <c r="T832" t="s">
        <v>6845</v>
      </c>
      <c r="U832" s="194" t="s">
        <v>6705</v>
      </c>
    </row>
    <row r="833" spans="1:21">
      <c r="A833" s="197" t="s">
        <v>6846</v>
      </c>
      <c r="B833" s="198" t="s">
        <v>6847</v>
      </c>
      <c r="C833" s="199">
        <v>99</v>
      </c>
      <c r="D833" s="200">
        <v>99</v>
      </c>
      <c r="E833" s="201" t="str">
        <f>VLOOKUP($D833,'ESTRUCTURA P&amp;B - LP'!$A$1:$F$31,5,0)</f>
        <v>E-COMMERCE</v>
      </c>
      <c r="F833" s="201" t="str">
        <f>VLOOKUP($D833,'ESTRUCTURA P&amp;B - LP'!$A$1:$F$31,6,0)</f>
        <v>E-COMMERCE</v>
      </c>
      <c r="G833" t="s">
        <v>55</v>
      </c>
      <c r="H833" t="s">
        <v>61</v>
      </c>
      <c r="I833" t="str">
        <f>VLOOKUP($A833,Clientes!$A$1:$C$1999,3,0)</f>
        <v>DEISY ALVAREZ</v>
      </c>
      <c r="J833" s="16">
        <v>99</v>
      </c>
      <c r="K833" s="199" t="str">
        <f>VLOOKUP($J833,'ESTRUCTURA P&amp;B - LP'!$A$1:$F$40,5,0)</f>
        <v>E-COMMERCE</v>
      </c>
      <c r="L833" s="16">
        <f>IFERROR(VLOOKUP($J833,'[2]POTENCIAL X ZONA'!$B$4:$G$21,6,0),0)</f>
        <v>0</v>
      </c>
      <c r="M833" s="16" t="str">
        <f>IFERROR(VLOOKUP($A833,'Convenio Clientes'!$D:$F,3,0),"SN CNV")</f>
        <v>50</v>
      </c>
      <c r="N833" s="60" t="s">
        <v>2469</v>
      </c>
      <c r="O833" s="16">
        <v>0</v>
      </c>
      <c r="P833" t="s">
        <v>2235</v>
      </c>
      <c r="Q833" t="s">
        <v>2240</v>
      </c>
      <c r="R833" t="str">
        <f>VLOOKUP($N833,Tabla2[#All],3,0)</f>
        <v>ATENCION AL CLIENTE</v>
      </c>
      <c r="U833" t="s">
        <v>1587</v>
      </c>
    </row>
    <row r="834" spans="1:21">
      <c r="A834" s="197" t="s">
        <v>6849</v>
      </c>
      <c r="B834" s="198" t="s">
        <v>6850</v>
      </c>
      <c r="C834" s="199">
        <v>50</v>
      </c>
      <c r="D834" s="200">
        <v>50</v>
      </c>
      <c r="E834" s="201" t="str">
        <f>VLOOKUP($D834,'ESTRUCTURA P&amp;B - LP'!$A$1:$F$31,5,0)</f>
        <v>BETSY CASTRO</v>
      </c>
      <c r="F834" s="201" t="str">
        <f>VLOOKUP($D834,'ESTRUCTURA P&amp;B - LP'!$A$1:$F$31,6,0)</f>
        <v>MILAGROS FERNANDEZ</v>
      </c>
      <c r="G834" t="s">
        <v>47</v>
      </c>
      <c r="H834" t="s">
        <v>61</v>
      </c>
      <c r="I834" t="str">
        <f>VLOOKUP($A834,Clientes!$A$1:$C$1999,3,0)</f>
        <v>BADAN</v>
      </c>
      <c r="J834" s="16">
        <v>50</v>
      </c>
      <c r="K834" s="199" t="str">
        <f>VLOOKUP($J834,'ESTRUCTURA P&amp;B - LP'!$A$1:$F$40,5,0)</f>
        <v>BETSY CASTRO</v>
      </c>
      <c r="L834" s="16" t="str">
        <f>IFERROR(VLOOKUP($J834,'[2]POTENCIAL X ZONA'!$B$4:$G$21,6,0),0)</f>
        <v>B</v>
      </c>
      <c r="M834" s="16" t="str">
        <f>IFERROR(VLOOKUP($A834,'Convenio Clientes'!$D:$F,3,0),"SN CNV")</f>
        <v>21</v>
      </c>
      <c r="N834" s="60" t="s">
        <v>2253</v>
      </c>
      <c r="O834" s="16">
        <v>0</v>
      </c>
      <c r="P834" s="253" t="s">
        <v>163</v>
      </c>
      <c r="Q834" s="253" t="s">
        <v>2228</v>
      </c>
      <c r="R834" t="str">
        <f>VLOOKUP($N834,Tabla2[#All],3,0)</f>
        <v>CADENAS - FARMACIAS</v>
      </c>
      <c r="U834" t="s">
        <v>1587</v>
      </c>
    </row>
    <row r="835" spans="1:21">
      <c r="A835" s="197" t="s">
        <v>6852</v>
      </c>
      <c r="B835" s="198" t="s">
        <v>6853</v>
      </c>
      <c r="C835" s="199">
        <v>99</v>
      </c>
      <c r="D835" s="200">
        <v>99</v>
      </c>
      <c r="E835" s="201" t="str">
        <f>VLOOKUP($D835,'ESTRUCTURA P&amp;B - LP'!$A$1:$F$31,5,0)</f>
        <v>E-COMMERCE</v>
      </c>
      <c r="F835" s="201" t="str">
        <f>VLOOKUP($D835,'ESTRUCTURA P&amp;B - LP'!$A$1:$F$31,6,0)</f>
        <v>E-COMMERCE</v>
      </c>
      <c r="G835" t="s">
        <v>55</v>
      </c>
      <c r="H835" t="s">
        <v>61</v>
      </c>
      <c r="I835" t="str">
        <f>VLOOKUP($A835,Clientes!$A$1:$C$1999,3,0)</f>
        <v>YOSELIN JOSEFIN</v>
      </c>
      <c r="J835" s="16">
        <v>99</v>
      </c>
      <c r="K835" s="199" t="str">
        <f>VLOOKUP($J835,'ESTRUCTURA P&amp;B - LP'!$A$1:$F$40,5,0)</f>
        <v>E-COMMERCE</v>
      </c>
      <c r="L835" s="16">
        <f>IFERROR(VLOOKUP($J835,'[2]POTENCIAL X ZONA'!$B$4:$G$21,6,0),0)</f>
        <v>0</v>
      </c>
      <c r="M835" s="16" t="str">
        <f>IFERROR(VLOOKUP($A835,'Convenio Clientes'!$D:$F,3,0),"SN CNV")</f>
        <v>50</v>
      </c>
      <c r="N835" s="60" t="s">
        <v>2469</v>
      </c>
      <c r="O835" s="16">
        <v>0</v>
      </c>
      <c r="P835" t="s">
        <v>2235</v>
      </c>
      <c r="Q835" t="s">
        <v>2240</v>
      </c>
      <c r="R835" t="str">
        <f>VLOOKUP($N835,Tabla2[#All],3,0)</f>
        <v>ATENCION AL CLIENTE</v>
      </c>
      <c r="U835" t="s">
        <v>1587</v>
      </c>
    </row>
    <row r="836" spans="1:21">
      <c r="A836" s="197" t="s">
        <v>6855</v>
      </c>
      <c r="B836" s="198" t="s">
        <v>6856</v>
      </c>
      <c r="C836" s="199">
        <v>21</v>
      </c>
      <c r="D836" s="200">
        <v>21</v>
      </c>
      <c r="E836" s="201" t="str">
        <f>VLOOKUP($D836,'ESTRUCTURA P&amp;B - LP'!$A$1:$F$31,5,0)</f>
        <v>ANDREINA RANGEL 21</v>
      </c>
      <c r="F836" s="201" t="str">
        <f>VLOOKUP($D836,'ESTRUCTURA P&amp;B - LP'!$A$1:$F$31,6,0)</f>
        <v>ANDREINA RANGEL</v>
      </c>
      <c r="G836" t="s">
        <v>27</v>
      </c>
      <c r="H836" t="s">
        <v>87</v>
      </c>
      <c r="I836" t="str">
        <f>VLOOKUP($A836,Clientes!$A$1:$C$1999,3,0)</f>
        <v>ALIADOS COMERC</v>
      </c>
      <c r="J836" s="16">
        <v>21</v>
      </c>
      <c r="K836" s="199" t="str">
        <f>VLOOKUP($J836,'ESTRUCTURA P&amp;B - LP'!$A$1:$F$40,5,0)</f>
        <v>ANDREINA RANGEL 21</v>
      </c>
      <c r="L836" s="16" t="str">
        <f>IFERROR(VLOOKUP($J836,'[2]POTENCIAL X ZONA'!$B$4:$G$21,6,0),0)</f>
        <v>S</v>
      </c>
      <c r="M836" s="16" t="str">
        <f>IFERROR(VLOOKUP($A836,'Convenio Clientes'!$D:$F,3,0),"SN CNV")</f>
        <v>20</v>
      </c>
      <c r="N836" s="16" t="s">
        <v>2227</v>
      </c>
      <c r="O836" s="16">
        <v>15</v>
      </c>
      <c r="P836" t="s">
        <v>2239</v>
      </c>
      <c r="Q836" t="s">
        <v>2240</v>
      </c>
      <c r="R836" t="str">
        <f>VLOOKUP($N836,Tabla2[#All],3,0)</f>
        <v>DISTRIBUIDOR</v>
      </c>
      <c r="U836" t="s">
        <v>6722</v>
      </c>
    </row>
    <row r="837" spans="1:21">
      <c r="A837" s="197" t="s">
        <v>6857</v>
      </c>
      <c r="B837" s="198" t="s">
        <v>6858</v>
      </c>
      <c r="C837" s="199">
        <v>55</v>
      </c>
      <c r="D837" s="200">
        <v>55</v>
      </c>
      <c r="E837" s="201" t="str">
        <f>VLOOKUP($D837,'ESTRUCTURA P&amp;B - LP'!$A$1:$F$31,5,0)</f>
        <v>WILLIAN FERMIN</v>
      </c>
      <c r="F837" s="201" t="str">
        <f>VLOOKUP($D837,'ESTRUCTURA P&amp;B - LP'!$A$1:$F$31,6,0)</f>
        <v>MILAGROS FERNANDEZ</v>
      </c>
      <c r="G837" t="s">
        <v>55</v>
      </c>
      <c r="H837" t="s">
        <v>61</v>
      </c>
      <c r="I837" t="str">
        <f>VLOOKUP($A837,Clientes!$A$1:$C$1999,3,0)</f>
        <v>65 LOCATEL</v>
      </c>
      <c r="J837" s="16">
        <v>55</v>
      </c>
      <c r="K837" s="199" t="str">
        <f>VLOOKUP($J837,'ESTRUCTURA P&amp;B - LP'!$A$1:$F$40,5,0)</f>
        <v>WILLIAN FERMIN</v>
      </c>
      <c r="L837" s="16" t="str">
        <f>IFERROR(VLOOKUP($J837,'[2]POTENCIAL X ZONA'!$B$4:$G$21,6,0),0)</f>
        <v>B</v>
      </c>
      <c r="M837" s="16" t="str">
        <f>IFERROR(VLOOKUP($A837,'Convenio Clientes'!$D:$F,3,0),"SN CNV")</f>
        <v>21</v>
      </c>
      <c r="N837" s="60" t="s">
        <v>2253</v>
      </c>
      <c r="O837" s="16">
        <v>21</v>
      </c>
      <c r="P837" t="s">
        <v>2239</v>
      </c>
      <c r="Q837" t="s">
        <v>2240</v>
      </c>
      <c r="R837" t="str">
        <f>VLOOKUP($N837,Tabla2[#All],3,0)</f>
        <v>CADENAS - FARMACIAS</v>
      </c>
      <c r="U837" t="s">
        <v>1587</v>
      </c>
    </row>
    <row r="838" spans="1:21">
      <c r="A838" s="52" t="s">
        <v>6859</v>
      </c>
      <c r="B838" s="53" t="s">
        <v>6860</v>
      </c>
      <c r="C838" s="54">
        <v>50</v>
      </c>
      <c r="D838" s="85">
        <v>50</v>
      </c>
      <c r="E838" s="55" t="str">
        <f>VLOOKUP($D838,'ESTRUCTURA P&amp;B - LP'!$A$1:$F$31,5,0)</f>
        <v>BETSY CASTRO</v>
      </c>
      <c r="F838" s="55" t="str">
        <f>VLOOKUP($D838,'ESTRUCTURA P&amp;B - LP'!$A$1:$F$31,6,0)</f>
        <v>MILAGROS FERNANDEZ</v>
      </c>
      <c r="G838" t="s">
        <v>55</v>
      </c>
      <c r="H838" t="s">
        <v>61</v>
      </c>
      <c r="I838" t="str">
        <f>VLOOKUP($A838,Clientes!$A$1:$C$1999,3,0)</f>
        <v>TODO BARATIIICO</v>
      </c>
      <c r="J838" s="16">
        <v>50</v>
      </c>
      <c r="K838" s="54" t="str">
        <f>VLOOKUP($J838,'ESTRUCTURA P&amp;B - LP'!$A$1:$F$40,5,0)</f>
        <v>BETSY CASTRO</v>
      </c>
      <c r="L838" s="16" t="str">
        <f>IFERROR(VLOOKUP($J838,'[2]POTENCIAL X ZONA'!$B$4:$G$21,6,0),0)</f>
        <v>B</v>
      </c>
      <c r="M838" s="16" t="str">
        <f>IFERROR(VLOOKUP($A838,'Convenio Clientes'!$D:$F,3,0),"SN CNV")</f>
        <v>22</v>
      </c>
      <c r="N838" s="16" t="s">
        <v>2231</v>
      </c>
      <c r="O838" s="16">
        <v>15</v>
      </c>
      <c r="P838" s="259" t="s">
        <v>2239</v>
      </c>
      <c r="Q838" t="s">
        <v>2240</v>
      </c>
      <c r="R838" t="str">
        <f>VLOOKUP($N838,Tabla2[#All],3,0)</f>
        <v>CADENAS - SUPERMERCADOS</v>
      </c>
      <c r="U838" t="s">
        <v>1587</v>
      </c>
    </row>
    <row r="839" spans="1:21">
      <c r="A839" s="52" t="s">
        <v>6862</v>
      </c>
      <c r="B839" s="53" t="s">
        <v>6863</v>
      </c>
      <c r="C839" s="54">
        <v>99</v>
      </c>
      <c r="D839" s="85">
        <v>99</v>
      </c>
      <c r="E839" s="55" t="str">
        <f>VLOOKUP($D839,'ESTRUCTURA P&amp;B - LP'!$A$1:$F$31,5,0)</f>
        <v>E-COMMERCE</v>
      </c>
      <c r="F839" s="55" t="str">
        <f>VLOOKUP($D839,'ESTRUCTURA P&amp;B - LP'!$A$1:$F$31,6,0)</f>
        <v>E-COMMERCE</v>
      </c>
      <c r="G839" s="208" t="s">
        <v>70</v>
      </c>
      <c r="H839" t="s">
        <v>138</v>
      </c>
      <c r="I839" t="str">
        <f>VLOOKUP($A839,Clientes!$A$1:$C$1999,3,0)</f>
        <v>QUALITYMED, C.A</v>
      </c>
      <c r="J839" s="16">
        <v>99</v>
      </c>
      <c r="K839" s="54" t="str">
        <f>VLOOKUP($J839,'ESTRUCTURA P&amp;B - LP'!$A$1:$F$40,5,0)</f>
        <v>E-COMMERCE</v>
      </c>
      <c r="L839" s="16">
        <f>IFERROR(VLOOKUP($J839,'[2]POTENCIAL X ZONA'!$B$4:$G$21,6,0),0)</f>
        <v>0</v>
      </c>
      <c r="M839" s="16" t="str">
        <f>IFERROR(VLOOKUP($A839,'Convenio Clientes'!$D:$F,3,0),"SN CNV")</f>
        <v>50</v>
      </c>
      <c r="N839" s="60" t="s">
        <v>2469</v>
      </c>
      <c r="O839" s="16">
        <v>0</v>
      </c>
      <c r="P839" s="219" t="s">
        <v>2235</v>
      </c>
      <c r="Q839" s="208" t="s">
        <v>2240</v>
      </c>
      <c r="R839" t="str">
        <f>VLOOKUP($N839,Tabla2[#All],3,0)</f>
        <v>ATENCION AL CLIENTE</v>
      </c>
      <c r="U839" s="208" t="s">
        <v>137</v>
      </c>
    </row>
    <row r="840" spans="1:21">
      <c r="A840" s="52" t="s">
        <v>6867</v>
      </c>
      <c r="B840" s="53" t="s">
        <v>6866</v>
      </c>
      <c r="C840" s="54">
        <v>62</v>
      </c>
      <c r="D840" s="85">
        <v>62</v>
      </c>
      <c r="E840" s="55" t="str">
        <f>VLOOKUP($D840,'ESTRUCTURA P&amp;B - LP'!$A$1:$F$31,5,0)</f>
        <v>ANDREINA RANGEL 62</v>
      </c>
      <c r="F840" s="55" t="str">
        <f>VLOOKUP($D840,'ESTRUCTURA P&amp;B - LP'!$A$1:$F$31,6,0)</f>
        <v>ANDREINA RANGEL</v>
      </c>
      <c r="G840" s="209" t="s">
        <v>31</v>
      </c>
      <c r="H840" s="209" t="s">
        <v>87</v>
      </c>
      <c r="I840" t="str">
        <f>VLOOKUP($A840,Clientes!$A$1:$C$1999,3,0)</f>
        <v>DISTRIBUCION 88</v>
      </c>
      <c r="J840" s="16">
        <v>62</v>
      </c>
      <c r="K840" s="54" t="str">
        <f>VLOOKUP($J840,'ESTRUCTURA P&amp;B - LP'!$A$1:$F$40,5,0)</f>
        <v>ANDREINA RANGEL 62</v>
      </c>
      <c r="L840" s="16" t="str">
        <f>IFERROR(VLOOKUP($J840,'[2]POTENCIAL X ZONA'!$B$4:$G$21,6,0),0)</f>
        <v>S</v>
      </c>
      <c r="M840" s="16" t="str">
        <f>IFERROR(VLOOKUP($A840,'Convenio Clientes'!$D:$F,3,0),"SN CNV")</f>
        <v>20</v>
      </c>
      <c r="N840" s="16" t="s">
        <v>2227</v>
      </c>
      <c r="O840" s="16">
        <v>0</v>
      </c>
      <c r="P840" s="209" t="s">
        <v>2239</v>
      </c>
      <c r="Q840" s="209" t="s">
        <v>2240</v>
      </c>
      <c r="R840" t="str">
        <f>VLOOKUP($N840,Tabla2[#All],3,0)</f>
        <v>DISTRIBUIDOR</v>
      </c>
      <c r="U840" s="209" t="s">
        <v>131</v>
      </c>
    </row>
    <row r="841" spans="1:21">
      <c r="A841" s="52" t="s">
        <v>6868</v>
      </c>
      <c r="B841" s="53" t="s">
        <v>6869</v>
      </c>
      <c r="C841" s="54">
        <v>62</v>
      </c>
      <c r="D841" s="85">
        <v>62</v>
      </c>
      <c r="E841" s="55" t="str">
        <f>VLOOKUP($D841,'ESTRUCTURA P&amp;B - LP'!$A$1:$F$31,5,0)</f>
        <v>ANDREINA RANGEL 62</v>
      </c>
      <c r="F841" s="55" t="str">
        <f>VLOOKUP($D841,'ESTRUCTURA P&amp;B - LP'!$A$1:$F$31,6,0)</f>
        <v>ANDREINA RANGEL</v>
      </c>
      <c r="G841" s="209" t="s">
        <v>31</v>
      </c>
      <c r="H841" s="209" t="s">
        <v>87</v>
      </c>
      <c r="I841" t="str">
        <f>VLOOKUP($A841,Clientes!$A$1:$C$1999,3,0)</f>
        <v>76 LATINO</v>
      </c>
      <c r="J841" s="16">
        <v>62</v>
      </c>
      <c r="K841" s="54" t="str">
        <f>VLOOKUP($J841,'ESTRUCTURA P&amp;B - LP'!$A$1:$F$40,5,0)</f>
        <v>ANDREINA RANGEL 62</v>
      </c>
      <c r="L841" s="16" t="str">
        <f>IFERROR(VLOOKUP($J841,'[2]POTENCIAL X ZONA'!$B$4:$G$21,6,0),0)</f>
        <v>S</v>
      </c>
      <c r="M841" s="16" t="str">
        <f>IFERROR(VLOOKUP($A841,'Convenio Clientes'!$D:$F,3,0),"SN CNV")</f>
        <v>21</v>
      </c>
      <c r="N841" s="16" t="s">
        <v>2231</v>
      </c>
      <c r="O841" s="16">
        <v>7</v>
      </c>
      <c r="P841" s="261" t="s">
        <v>2235</v>
      </c>
      <c r="Q841" s="209" t="s">
        <v>2240</v>
      </c>
      <c r="R841" t="str">
        <f>VLOOKUP($N841,Tabla2[#All],3,0)</f>
        <v>CADENAS - SUPERMERCADOS</v>
      </c>
      <c r="U841" s="209" t="s">
        <v>131</v>
      </c>
    </row>
    <row r="842" spans="1:21">
      <c r="A842" s="211" t="s">
        <v>6872</v>
      </c>
      <c r="B842" s="212" t="s">
        <v>6873</v>
      </c>
      <c r="C842" s="213">
        <v>50</v>
      </c>
      <c r="D842" s="214">
        <v>50</v>
      </c>
      <c r="E842" s="215" t="str">
        <f>VLOOKUP($D842,'ESTRUCTURA P&amp;B - LP'!$A$1:$F$31,5,0)</f>
        <v>BETSY CASTRO</v>
      </c>
      <c r="F842" s="215" t="str">
        <f>VLOOKUP($D842,'ESTRUCTURA P&amp;B - LP'!$A$1:$F$31,6,0)</f>
        <v>MILAGROS FERNANDEZ</v>
      </c>
      <c r="G842" t="s">
        <v>55</v>
      </c>
      <c r="H842" t="s">
        <v>61</v>
      </c>
      <c r="I842" t="str">
        <f>VLOOKUP($A842,Clientes!$A$1:$C$1999,3,0)</f>
        <v>HOME GENERAL</v>
      </c>
      <c r="J842" s="16">
        <v>50</v>
      </c>
      <c r="K842" s="213" t="str">
        <f>VLOOKUP($J842,'ESTRUCTURA P&amp;B - LP'!$A$1:$F$40,5,0)</f>
        <v>BETSY CASTRO</v>
      </c>
      <c r="L842" s="16" t="str">
        <f>IFERROR(VLOOKUP($J842,'[2]POTENCIAL X ZONA'!$B$4:$G$21,6,0),0)</f>
        <v>B</v>
      </c>
      <c r="M842" s="16" t="str">
        <f>IFERROR(VLOOKUP($A842,'Convenio Clientes'!$D:$F,3,0),"SN CNV")</f>
        <v>22</v>
      </c>
      <c r="N842" s="16" t="s">
        <v>2278</v>
      </c>
      <c r="O842" s="16">
        <v>15</v>
      </c>
      <c r="P842" s="259" t="s">
        <v>2239</v>
      </c>
      <c r="Q842" t="s">
        <v>2240</v>
      </c>
      <c r="R842" t="str">
        <f>VLOOKUP($N842,Tabla2[#All],3,0)</f>
        <v>SUPERMERCADOS INDEPENDIENTES</v>
      </c>
      <c r="U842" t="s">
        <v>1587</v>
      </c>
    </row>
    <row r="843" spans="1:21">
      <c r="A843" s="52" t="s">
        <v>6877</v>
      </c>
      <c r="B843" s="53" t="s">
        <v>6878</v>
      </c>
      <c r="C843" s="54">
        <v>99</v>
      </c>
      <c r="D843" s="85">
        <v>99</v>
      </c>
      <c r="E843" s="55" t="str">
        <f>VLOOKUP($D843,'ESTRUCTURA P&amp;B - LP'!$A$1:$F$31,5,0)</f>
        <v>E-COMMERCE</v>
      </c>
      <c r="F843" s="55" t="str">
        <f>VLOOKUP($D843,'ESTRUCTURA P&amp;B - LP'!$A$1:$F$31,6,0)</f>
        <v>E-COMMERCE</v>
      </c>
      <c r="G843" t="s">
        <v>13</v>
      </c>
      <c r="H843" t="str">
        <f>VLOOKUP(Tabla3[[#This Row],[NUEVA RUTA]],Tabla1[#All],2,0)</f>
        <v>E-COMMERCE</v>
      </c>
      <c r="I843" t="str">
        <f>VLOOKUP($A843,Clientes!$A$1:$C$1999,3,0)</f>
        <v>YADIRA JIMÉNEZ</v>
      </c>
      <c r="J843" s="16">
        <v>99</v>
      </c>
      <c r="K843" s="54" t="str">
        <f>VLOOKUP($J843,'ESTRUCTURA P&amp;B - LP'!$A$1:$F$40,5,0)</f>
        <v>E-COMMERCE</v>
      </c>
      <c r="L843" s="16">
        <f>IFERROR(VLOOKUP($J843,'[2]POTENCIAL X ZONA'!$B$4:$G$21,6,0),0)</f>
        <v>0</v>
      </c>
      <c r="M843" s="16" t="str">
        <f>IFERROR(VLOOKUP($A843,'Convenio Clientes'!$D:$F,3,0),"SN CNV")</f>
        <v>50</v>
      </c>
      <c r="N843" s="60" t="s">
        <v>2469</v>
      </c>
      <c r="O843" s="16">
        <v>0</v>
      </c>
      <c r="P843" t="s">
        <v>2235</v>
      </c>
      <c r="Q843" t="s">
        <v>2236</v>
      </c>
      <c r="R843" t="str">
        <f>VLOOKUP($N843,Tabla2[#All],3,0)</f>
        <v>ATENCION AL CLIENTE</v>
      </c>
      <c r="U843" t="s">
        <v>1652</v>
      </c>
    </row>
    <row r="844" spans="1:21">
      <c r="A844" s="224" t="s">
        <v>6881</v>
      </c>
      <c r="B844" s="225" t="s">
        <v>6882</v>
      </c>
      <c r="C844" s="226">
        <v>55</v>
      </c>
      <c r="D844" s="227">
        <v>55</v>
      </c>
      <c r="E844" s="228" t="str">
        <f>VLOOKUP($D844,'ESTRUCTURA P&amp;B - LP'!$A$1:$F$31,5,0)</f>
        <v>WILLIAN FERMIN</v>
      </c>
      <c r="F844" s="228" t="str">
        <f>VLOOKUP($D844,'ESTRUCTURA P&amp;B - LP'!$A$1:$F$31,6,0)</f>
        <v>MILAGROS FERNANDEZ</v>
      </c>
      <c r="G844" t="s">
        <v>55</v>
      </c>
      <c r="H844" t="str">
        <f>VLOOKUP(Tabla3[[#This Row],[NUEVA RUTA]],Tabla1[#All],2,0)</f>
        <v>CAPITAL</v>
      </c>
      <c r="I844" t="str">
        <f>VLOOKUP($A844,Clientes!$A$1:$C$1999,3,0)</f>
        <v>FARMATENCION</v>
      </c>
      <c r="J844" s="16">
        <v>55</v>
      </c>
      <c r="K844" s="226" t="str">
        <f>VLOOKUP($J844,'ESTRUCTURA P&amp;B - LP'!$A$1:$F$40,5,0)</f>
        <v>WILLIAN FERMIN</v>
      </c>
      <c r="L844" s="16" t="str">
        <f>IFERROR(VLOOKUP($J844,'[2]POTENCIAL X ZONA'!$B$4:$G$21,6,0),0)</f>
        <v>B</v>
      </c>
      <c r="M844" s="16" t="str">
        <f>IFERROR(VLOOKUP($A844,'Convenio Clientes'!$D:$F,3,0),"SN CNV")</f>
        <v>26</v>
      </c>
      <c r="N844" s="60" t="s">
        <v>2253</v>
      </c>
      <c r="O844" s="16">
        <v>15</v>
      </c>
      <c r="P844" t="s">
        <v>2239</v>
      </c>
      <c r="Q844" t="s">
        <v>2240</v>
      </c>
      <c r="R844" t="str">
        <f>VLOOKUP($N844,Tabla2[#All],3,0)</f>
        <v>CADENAS - FARMACIAS</v>
      </c>
      <c r="U844" t="s">
        <v>1587</v>
      </c>
    </row>
    <row r="845" spans="1:21">
      <c r="A845" s="52" t="s">
        <v>6883</v>
      </c>
      <c r="B845" s="53" t="s">
        <v>6884</v>
      </c>
      <c r="C845" s="54">
        <v>61</v>
      </c>
      <c r="D845" s="85">
        <v>61</v>
      </c>
      <c r="E845" s="55" t="str">
        <f>VLOOKUP($D845,'ESTRUCTURA P&amp;B - LP'!$A$1:$F$31,5,0)</f>
        <v>JOSEPH PADILLA 61</v>
      </c>
      <c r="F845" s="55" t="str">
        <f>VLOOKUP($D845,'ESTRUCTURA P&amp;B - LP'!$A$1:$F$31,6,0)</f>
        <v>ANDREINA RANGEL</v>
      </c>
      <c r="G845" s="229" t="s">
        <v>70</v>
      </c>
      <c r="H845" s="229" t="s">
        <v>138</v>
      </c>
      <c r="I845" t="str">
        <f>VLOOKUP($A845,Clientes!$A$1:$C$1999,3,0)</f>
        <v>CONF GUACAMAYA</v>
      </c>
      <c r="J845" s="16">
        <v>61</v>
      </c>
      <c r="K845" s="54" t="str">
        <f>VLOOKUP($J845,'ESTRUCTURA P&amp;B - LP'!$A$1:$F$40,5,0)</f>
        <v>JOSEPH PADILLA 61</v>
      </c>
      <c r="L845" s="16" t="str">
        <f>IFERROR(VLOOKUP($J845,'[2]POTENCIAL X ZONA'!$B$4:$G$21,6,0),0)</f>
        <v>P</v>
      </c>
      <c r="M845" s="16" t="str">
        <f>IFERROR(VLOOKUP($A845,'Convenio Clientes'!$D:$F,3,0),"SN CNV")</f>
        <v>20</v>
      </c>
      <c r="N845" s="16" t="s">
        <v>2227</v>
      </c>
      <c r="O845" s="16">
        <v>15</v>
      </c>
      <c r="P845" s="229" t="s">
        <v>2239</v>
      </c>
      <c r="Q845" s="229" t="s">
        <v>2240</v>
      </c>
      <c r="R845" t="str">
        <f>VLOOKUP($N845,Tabla2[#All],3,0)</f>
        <v>DISTRIBUIDOR</v>
      </c>
      <c r="U845" s="229" t="s">
        <v>6885</v>
      </c>
    </row>
    <row r="846" spans="1:21">
      <c r="A846" s="52" t="s">
        <v>6890</v>
      </c>
      <c r="B846" s="53" t="s">
        <v>6886</v>
      </c>
      <c r="C846" s="232">
        <v>53</v>
      </c>
      <c r="D846" s="233">
        <v>53</v>
      </c>
      <c r="E846" s="234" t="str">
        <f>VLOOKUP($D846,'ESTRUCTURA P&amp;B - LP'!$A$1:$F$31,5,0)</f>
        <v>DUBRASKA PÉREZ 53</v>
      </c>
      <c r="F846" s="234" t="str">
        <f>VLOOKUP($D846,'ESTRUCTURA P&amp;B - LP'!$A$1:$F$31,6,0)</f>
        <v>DUBRASKA PÉREZ</v>
      </c>
      <c r="G846" t="s">
        <v>697</v>
      </c>
      <c r="H846" t="str">
        <f>VLOOKUP(Tabla3[[#This Row],[NUEVA RUTA]],Tabla1[#All],2,0)</f>
        <v>ZONA INSULAR</v>
      </c>
      <c r="I846" t="str">
        <f>VLOOKUP($A846,Clientes!$A$1:$C$1999,3,0)</f>
        <v>DROGUERIA IKO</v>
      </c>
      <c r="J846" s="16">
        <v>53</v>
      </c>
      <c r="K846" s="232" t="str">
        <f>VLOOKUP($J846,'ESTRUCTURA P&amp;B - LP'!$A$1:$F$40,5,0)</f>
        <v>DUBRASKA PÉREZ 53</v>
      </c>
      <c r="L846" s="16" t="str">
        <f>IFERROR(VLOOKUP($J846,'[2]POTENCIAL X ZONA'!$B$4:$G$21,6,0),0)</f>
        <v>B</v>
      </c>
      <c r="M846" s="16" t="str">
        <f>IFERROR(VLOOKUP($A846,'Convenio Clientes'!$D:$F,3,0),"SN CNV")</f>
        <v>26</v>
      </c>
      <c r="N846" s="60" t="s">
        <v>2327</v>
      </c>
      <c r="O846" s="16">
        <v>0</v>
      </c>
      <c r="P846" s="259" t="s">
        <v>2239</v>
      </c>
      <c r="Q846" t="s">
        <v>2240</v>
      </c>
      <c r="R846" t="str">
        <f>VLOOKUP($N846,Tabla2[#All],3,0)</f>
        <v>DROGUERIAS</v>
      </c>
    </row>
    <row r="847" spans="1:21">
      <c r="A847" s="238" t="s">
        <v>6891</v>
      </c>
      <c r="B847" s="239" t="s">
        <v>6892</v>
      </c>
      <c r="C847" s="240">
        <v>99</v>
      </c>
      <c r="D847" s="241">
        <v>99</v>
      </c>
      <c r="E847" s="242" t="str">
        <f>VLOOKUP($D847,'ESTRUCTURA P&amp;B - LP'!$A$1:$F$31,5,0)</f>
        <v>E-COMMERCE</v>
      </c>
      <c r="F847" s="242" t="str">
        <f>VLOOKUP($D847,'ESTRUCTURA P&amp;B - LP'!$A$1:$F$31,6,0)</f>
        <v>E-COMMERCE</v>
      </c>
      <c r="G847" t="s">
        <v>55</v>
      </c>
      <c r="H847" t="s">
        <v>61</v>
      </c>
      <c r="I847" t="str">
        <f>VLOOKUP($A847,Clientes!$A$1:$C$1999,3,0)</f>
        <v>MARINEL ESTACIO</v>
      </c>
      <c r="J847" s="16">
        <v>99</v>
      </c>
      <c r="K847" s="240" t="str">
        <f>VLOOKUP($J847,'ESTRUCTURA P&amp;B - LP'!$A$1:$F$40,5,0)</f>
        <v>E-COMMERCE</v>
      </c>
      <c r="L847" s="16">
        <f>IFERROR(VLOOKUP($J847,'[2]POTENCIAL X ZONA'!$B$4:$G$21,6,0),0)</f>
        <v>0</v>
      </c>
      <c r="M847" s="16" t="str">
        <f>IFERROR(VLOOKUP($A847,'Convenio Clientes'!$D:$F,3,0),"SN CNV")</f>
        <v>50</v>
      </c>
      <c r="N847" s="60" t="s">
        <v>2469</v>
      </c>
      <c r="O847" s="16">
        <v>0</v>
      </c>
      <c r="P847" t="s">
        <v>2235</v>
      </c>
      <c r="Q847" t="s">
        <v>2236</v>
      </c>
      <c r="R847" t="str">
        <f>VLOOKUP($N847,Tabla2[#All],3,0)</f>
        <v>ATENCION AL CLIENTE</v>
      </c>
    </row>
    <row r="848" spans="1:21">
      <c r="A848" s="238" t="s">
        <v>6895</v>
      </c>
      <c r="B848" s="239" t="s">
        <v>6896</v>
      </c>
      <c r="C848" s="240">
        <v>20</v>
      </c>
      <c r="D848" s="241">
        <v>20</v>
      </c>
      <c r="E848" s="242" t="str">
        <f>VLOOKUP($D848,'ESTRUCTURA P&amp;B - LP'!$A$1:$F$31,5,0)</f>
        <v>JUAN LEÓN 20</v>
      </c>
      <c r="F848" s="242" t="str">
        <f>VLOOKUP($D848,'ESTRUCTURA P&amp;B - LP'!$A$1:$F$31,6,0)</f>
        <v>DUBRASKA PÉREZ</v>
      </c>
      <c r="G848" t="s">
        <v>102</v>
      </c>
      <c r="H848" t="s">
        <v>1691</v>
      </c>
      <c r="I848" t="str">
        <f>VLOOKUP($A848,Clientes!$A$1:$C$1999,3,0)</f>
        <v>GRUPO A2J, C.A</v>
      </c>
      <c r="J848" s="16">
        <v>20</v>
      </c>
      <c r="K848" s="240" t="str">
        <f>VLOOKUP($J848,'ESTRUCTURA P&amp;B - LP'!$A$1:$F$40,5,0)</f>
        <v>JUAN LEÓN 20</v>
      </c>
      <c r="L848" s="16" t="str">
        <f>IFERROR(VLOOKUP($J848,'[2]POTENCIAL X ZONA'!$B$4:$G$21,6,0),0)</f>
        <v>P</v>
      </c>
      <c r="M848" s="16" t="str">
        <f>IFERROR(VLOOKUP($A848,'Convenio Clientes'!$D:$F,3,0),"SN CNV")</f>
        <v>20</v>
      </c>
      <c r="N848" s="16" t="s">
        <v>2227</v>
      </c>
      <c r="O848" s="16">
        <v>30</v>
      </c>
      <c r="P848" s="259" t="s">
        <v>2239</v>
      </c>
      <c r="Q848" t="s">
        <v>2240</v>
      </c>
      <c r="R848" t="str">
        <f>VLOOKUP($N848,Tabla2[#All],3,0)</f>
        <v>DISTRIBUIDOR</v>
      </c>
      <c r="U848" t="s">
        <v>51</v>
      </c>
    </row>
    <row r="849" spans="1:21">
      <c r="A849" s="254" t="s">
        <v>6958</v>
      </c>
      <c r="B849" s="255" t="s">
        <v>6959</v>
      </c>
      <c r="C849" s="256">
        <v>61</v>
      </c>
      <c r="D849" s="257">
        <v>61</v>
      </c>
      <c r="E849" s="258" t="str">
        <f>VLOOKUP($D849,'ESTRUCTURA P&amp;B - LP'!$A$1:$F$31,5,0)</f>
        <v>JOSEPH PADILLA 61</v>
      </c>
      <c r="F849" s="258" t="str">
        <f>VLOOKUP($D849,'ESTRUCTURA P&amp;B - LP'!$A$1:$F$31,6,0)</f>
        <v>ANDREINA RANGEL</v>
      </c>
      <c r="G849" t="s">
        <v>70</v>
      </c>
      <c r="H849" t="s">
        <v>138</v>
      </c>
      <c r="I849" t="str">
        <f>VLOOKUP($A849,Clientes!$A$1:$C$1999,3,0)</f>
        <v>69 GARZON</v>
      </c>
      <c r="J849" s="16">
        <v>61</v>
      </c>
      <c r="K849" s="256" t="str">
        <f>VLOOKUP($J849,'ESTRUCTURA P&amp;B - LP'!$A$1:$F$40,5,0)</f>
        <v>JOSEPH PADILLA 61</v>
      </c>
      <c r="L849" s="16" t="str">
        <f>IFERROR(VLOOKUP($J849,'[2]POTENCIAL X ZONA'!$B$4:$G$21,6,0),0)</f>
        <v>P</v>
      </c>
      <c r="M849" s="16" t="str">
        <f>IFERROR(VLOOKUP($A849,'Convenio Clientes'!$D:$F,3,0),"SN CNV")</f>
        <v>21</v>
      </c>
      <c r="N849" s="16" t="s">
        <v>2231</v>
      </c>
      <c r="O849" s="16">
        <v>30</v>
      </c>
      <c r="P849" t="s">
        <v>2239</v>
      </c>
      <c r="Q849" t="s">
        <v>2240</v>
      </c>
      <c r="R849" t="str">
        <f>VLOOKUP($N849,Tabla2[#All],3,0)</f>
        <v>CADENAS - SUPERMERCADOS</v>
      </c>
    </row>
    <row r="850" spans="1:21">
      <c r="A850" s="52" t="s">
        <v>6969</v>
      </c>
      <c r="B850" s="53" t="s">
        <v>6970</v>
      </c>
      <c r="C850" s="54">
        <v>99</v>
      </c>
      <c r="D850" s="85">
        <v>99</v>
      </c>
      <c r="E850" s="55" t="str">
        <f>VLOOKUP($D850,'ESTRUCTURA P&amp;B - LP'!$A$1:$F$31,5,0)</f>
        <v>E-COMMERCE</v>
      </c>
      <c r="F850" s="55" t="str">
        <f>VLOOKUP($D850,'ESTRUCTURA P&amp;B - LP'!$A$1:$F$31,6,0)</f>
        <v>E-COMMERCE</v>
      </c>
      <c r="G850" s="261" t="s">
        <v>55</v>
      </c>
      <c r="H850" s="261" t="s">
        <v>61</v>
      </c>
      <c r="I850" t="str">
        <f>VLOOKUP($A850,Clientes!$A$1:$C$1999,3,0)</f>
        <v>FOCO SALUD</v>
      </c>
      <c r="J850" s="16">
        <v>99</v>
      </c>
      <c r="K850" s="54" t="str">
        <f>VLOOKUP($J850,'ESTRUCTURA P&amp;B - LP'!$A$1:$F$40,5,0)</f>
        <v>E-COMMERCE</v>
      </c>
      <c r="L850" s="16">
        <f>IFERROR(VLOOKUP($J850,'[2]POTENCIAL X ZONA'!$B$4:$G$21,6,0),0)</f>
        <v>0</v>
      </c>
      <c r="M850" s="16" t="str">
        <f>IFERROR(VLOOKUP($A850,'Convenio Clientes'!$D:$F,3,0),"SN CNV")</f>
        <v>50</v>
      </c>
      <c r="N850" s="60" t="s">
        <v>2469</v>
      </c>
      <c r="O850" s="16">
        <v>0</v>
      </c>
      <c r="P850" s="261" t="s">
        <v>2235</v>
      </c>
      <c r="Q850" s="261" t="s">
        <v>2236</v>
      </c>
      <c r="R850" t="str">
        <f>VLOOKUP($N850,Tabla2[#All],3,0)</f>
        <v>ATENCION AL CLIENTE</v>
      </c>
    </row>
    <row r="851" spans="1:21">
      <c r="A851" s="52" t="s">
        <v>6973</v>
      </c>
      <c r="B851" s="53" t="s">
        <v>6974</v>
      </c>
      <c r="C851" s="54">
        <v>60</v>
      </c>
      <c r="D851" s="85">
        <v>60</v>
      </c>
      <c r="E851" s="55" t="str">
        <f>VLOOKUP($D851,'ESTRUCTURA P&amp;B - LP'!$A$1:$F$31,5,0)</f>
        <v>JOSEPH PADILLA</v>
      </c>
      <c r="F851" s="55" t="str">
        <f>VLOOKUP($D851,'ESTRUCTURA P&amp;B - LP'!$A$1:$F$31,6,0)</f>
        <v>ANDREINA RANGEL</v>
      </c>
      <c r="G851" s="263" t="s">
        <v>31</v>
      </c>
      <c r="H851" s="263" t="s">
        <v>87</v>
      </c>
      <c r="I851" t="str">
        <f>VLOOKUP($A851,Clientes!$A$1:$C$1999,3,0)</f>
        <v>DROG SURDELAGO</v>
      </c>
      <c r="J851" s="16">
        <v>60</v>
      </c>
      <c r="K851" s="54" t="str">
        <f>VLOOKUP($J851,'ESTRUCTURA P&amp;B - LP'!$A$1:$F$40,5,0)</f>
        <v>JOSEPH PADILLA</v>
      </c>
      <c r="L851" s="16" t="str">
        <f>IFERROR(VLOOKUP($J851,'[2]POTENCIAL X ZONA'!$B$4:$G$21,6,0),0)</f>
        <v>S</v>
      </c>
      <c r="M851" s="16" t="str">
        <f>IFERROR(VLOOKUP($A851,'Convenio Clientes'!$D:$F,3,0),"SN CNV")</f>
        <v>26</v>
      </c>
      <c r="N851" s="60" t="s">
        <v>2327</v>
      </c>
      <c r="O851" s="16"/>
      <c r="P851" s="263" t="s">
        <v>2239</v>
      </c>
      <c r="Q851" s="263" t="s">
        <v>2240</v>
      </c>
      <c r="R851" t="str">
        <f>VLOOKUP($N851,Tabla2[#All],3,0)</f>
        <v>DROGUERIAS</v>
      </c>
    </row>
    <row r="852" spans="1:21">
      <c r="A852" s="266" t="s">
        <v>6976</v>
      </c>
      <c r="B852" s="267" t="s">
        <v>6977</v>
      </c>
      <c r="C852" s="268">
        <v>99</v>
      </c>
      <c r="D852" s="269">
        <v>99</v>
      </c>
      <c r="E852" s="270" t="str">
        <f>VLOOKUP($D852,'ESTRUCTURA P&amp;B - LP'!$A$1:$F$31,5,0)</f>
        <v>E-COMMERCE</v>
      </c>
      <c r="F852" s="270" t="str">
        <f>VLOOKUP($D852,'ESTRUCTURA P&amp;B - LP'!$A$1:$F$31,6,0)</f>
        <v>E-COMMERCE</v>
      </c>
      <c r="G852" t="s">
        <v>55</v>
      </c>
      <c r="H852" t="s">
        <v>61</v>
      </c>
      <c r="I852" t="str">
        <f>VLOOKUP($A852,Clientes!$A$1:$C$1999,3,0)</f>
        <v>DISTRIBUIDORA Q</v>
      </c>
      <c r="J852" s="16">
        <v>99</v>
      </c>
      <c r="K852" s="268" t="str">
        <f>VLOOKUP($J852,'ESTRUCTURA P&amp;B - LP'!$A$1:$F$40,5,0)</f>
        <v>E-COMMERCE</v>
      </c>
      <c r="L852" s="16">
        <f>IFERROR(VLOOKUP($J852,'[2]POTENCIAL X ZONA'!$B$4:$G$21,6,0),0)</f>
        <v>0</v>
      </c>
      <c r="M852" s="16" t="str">
        <f>IFERROR(VLOOKUP($A852,'Convenio Clientes'!$D:$F,3,0),"SN CNV")</f>
        <v>50</v>
      </c>
      <c r="N852" s="60" t="s">
        <v>2469</v>
      </c>
      <c r="O852" s="16">
        <v>0</v>
      </c>
      <c r="P852" t="s">
        <v>2235</v>
      </c>
      <c r="Q852" t="s">
        <v>2240</v>
      </c>
      <c r="R852" t="str">
        <f>VLOOKUP($N852,Tabla2[#All],3,0)</f>
        <v>ATENCION AL CLIENTE</v>
      </c>
    </row>
    <row r="853" spans="1:21">
      <c r="A853" s="266" t="s">
        <v>6979</v>
      </c>
      <c r="B853" s="267" t="s">
        <v>6980</v>
      </c>
      <c r="C853" s="273">
        <v>53</v>
      </c>
      <c r="D853" s="274">
        <v>53</v>
      </c>
      <c r="E853" s="270" t="str">
        <f>VLOOKUP($D853,'ESTRUCTURA P&amp;B - LP'!$A$1:$F$31,5,0)</f>
        <v>DUBRASKA PÉREZ 53</v>
      </c>
      <c r="F853" s="270" t="str">
        <f>VLOOKUP($D853,'ESTRUCTURA P&amp;B - LP'!$A$1:$F$31,6,0)</f>
        <v>DUBRASKA PÉREZ</v>
      </c>
      <c r="G853" s="275" t="s">
        <v>697</v>
      </c>
      <c r="H853" s="275" t="s">
        <v>4385</v>
      </c>
      <c r="I853" t="str">
        <f>VLOOKUP($A853,Clientes!$A$1:$C$1999,3,0)</f>
        <v>DIROCA</v>
      </c>
      <c r="J853" s="16">
        <v>53</v>
      </c>
      <c r="K853" s="268" t="str">
        <f>VLOOKUP($J853,'ESTRUCTURA P&amp;B - LP'!$A$1:$F$40,5,0)</f>
        <v>DUBRASKA PÉREZ 53</v>
      </c>
      <c r="L853" s="16" t="str">
        <f>IFERROR(VLOOKUP($J853,'[2]POTENCIAL X ZONA'!$B$4:$G$21,6,0),0)</f>
        <v>B</v>
      </c>
      <c r="M853" s="16" t="str">
        <f>IFERROR(VLOOKUP($A853,'Convenio Clientes'!$D:$F,3,0),"SN CNV")</f>
        <v>20</v>
      </c>
      <c r="N853" s="16" t="s">
        <v>2227</v>
      </c>
      <c r="O853" s="16">
        <v>30</v>
      </c>
      <c r="P853" t="s">
        <v>2239</v>
      </c>
      <c r="Q853" s="275" t="s">
        <v>2240</v>
      </c>
      <c r="R853" t="str">
        <f>VLOOKUP($N853,Tabla2[#All],3,0)</f>
        <v>DISTRIBUIDOR</v>
      </c>
      <c r="U853" s="276"/>
    </row>
  </sheetData>
  <sortState xmlns:xlrd2="http://schemas.microsoft.com/office/spreadsheetml/2017/richdata2" ref="A2:F399">
    <sortCondition ref="A2:A399"/>
    <sortCondition ref="B2:B399"/>
    <sortCondition ref="C2:C399"/>
  </sortState>
  <conditionalFormatting sqref="A2:A600">
    <cfRule type="duplicateValues" dxfId="431" priority="58"/>
    <cfRule type="duplicateValues" dxfId="430" priority="60"/>
    <cfRule type="duplicateValues" dxfId="429" priority="59"/>
  </conditionalFormatting>
  <conditionalFormatting sqref="A587">
    <cfRule type="duplicateValues" dxfId="428" priority="411"/>
  </conditionalFormatting>
  <conditionalFormatting sqref="A588:A589">
    <cfRule type="duplicateValues" dxfId="427" priority="407"/>
  </conditionalFormatting>
  <conditionalFormatting sqref="A590:A591">
    <cfRule type="duplicateValues" dxfId="426" priority="403"/>
    <cfRule type="duplicateValues" dxfId="425" priority="405"/>
  </conditionalFormatting>
  <conditionalFormatting sqref="A592:A596">
    <cfRule type="duplicateValues" dxfId="424" priority="399"/>
    <cfRule type="duplicateValues" dxfId="423" priority="395"/>
    <cfRule type="duplicateValues" dxfId="422" priority="397"/>
  </conditionalFormatting>
  <conditionalFormatting sqref="A597:A598">
    <cfRule type="duplicateValues" dxfId="421" priority="389"/>
    <cfRule type="duplicateValues" dxfId="420" priority="391"/>
    <cfRule type="duplicateValues" dxfId="419" priority="393"/>
  </conditionalFormatting>
  <conditionalFormatting sqref="A599">
    <cfRule type="duplicateValues" dxfId="418" priority="387"/>
    <cfRule type="duplicateValues" dxfId="417" priority="385"/>
    <cfRule type="duplicateValues" dxfId="416" priority="383"/>
  </conditionalFormatting>
  <conditionalFormatting sqref="A600">
    <cfRule type="duplicateValues" dxfId="415" priority="379"/>
    <cfRule type="duplicateValues" dxfId="414" priority="377"/>
    <cfRule type="duplicateValues" dxfId="413" priority="381"/>
  </conditionalFormatting>
  <conditionalFormatting sqref="A601">
    <cfRule type="duplicateValues" dxfId="412" priority="371"/>
    <cfRule type="duplicateValues" dxfId="411" priority="373"/>
    <cfRule type="duplicateValues" dxfId="410" priority="369"/>
  </conditionalFormatting>
  <conditionalFormatting sqref="A602">
    <cfRule type="duplicateValues" dxfId="409" priority="363"/>
    <cfRule type="duplicateValues" dxfId="408" priority="367"/>
    <cfRule type="duplicateValues" dxfId="407" priority="365"/>
  </conditionalFormatting>
  <conditionalFormatting sqref="A603">
    <cfRule type="duplicateValues" dxfId="406" priority="359"/>
    <cfRule type="duplicateValues" dxfId="405" priority="357"/>
    <cfRule type="duplicateValues" dxfId="404" priority="361"/>
  </conditionalFormatting>
  <conditionalFormatting sqref="A604">
    <cfRule type="duplicateValues" dxfId="403" priority="351"/>
    <cfRule type="duplicateValues" dxfId="402" priority="353"/>
    <cfRule type="duplicateValues" dxfId="401" priority="349"/>
  </conditionalFormatting>
  <conditionalFormatting sqref="A605">
    <cfRule type="duplicateValues" dxfId="400" priority="345"/>
    <cfRule type="duplicateValues" dxfId="399" priority="343"/>
    <cfRule type="duplicateValues" dxfId="398" priority="347"/>
  </conditionalFormatting>
  <conditionalFormatting sqref="A606">
    <cfRule type="duplicateValues" dxfId="397" priority="341"/>
    <cfRule type="duplicateValues" dxfId="396" priority="337"/>
    <cfRule type="duplicateValues" dxfId="395" priority="339"/>
  </conditionalFormatting>
  <conditionalFormatting sqref="A607">
    <cfRule type="duplicateValues" dxfId="394" priority="331"/>
    <cfRule type="duplicateValues" dxfId="393" priority="333"/>
    <cfRule type="duplicateValues" dxfId="392" priority="335"/>
  </conditionalFormatting>
  <conditionalFormatting sqref="A608">
    <cfRule type="duplicateValues" dxfId="391" priority="325"/>
    <cfRule type="duplicateValues" dxfId="390" priority="329"/>
    <cfRule type="duplicateValues" dxfId="389" priority="327"/>
  </conditionalFormatting>
  <conditionalFormatting sqref="A609">
    <cfRule type="duplicateValues" dxfId="388" priority="321"/>
    <cfRule type="duplicateValues" dxfId="387" priority="319"/>
    <cfRule type="duplicateValues" dxfId="386" priority="323"/>
  </conditionalFormatting>
  <conditionalFormatting sqref="A610">
    <cfRule type="duplicateValues" dxfId="385" priority="313"/>
    <cfRule type="duplicateValues" dxfId="384" priority="317"/>
    <cfRule type="duplicateValues" dxfId="383" priority="315"/>
  </conditionalFormatting>
  <conditionalFormatting sqref="A611">
    <cfRule type="duplicateValues" dxfId="382" priority="311"/>
    <cfRule type="duplicateValues" dxfId="381" priority="309"/>
    <cfRule type="duplicateValues" dxfId="380" priority="307"/>
  </conditionalFormatting>
  <conditionalFormatting sqref="A612">
    <cfRule type="duplicateValues" dxfId="379" priority="303"/>
    <cfRule type="duplicateValues" dxfId="378" priority="301"/>
    <cfRule type="duplicateValues" dxfId="377" priority="299"/>
  </conditionalFormatting>
  <conditionalFormatting sqref="A613">
    <cfRule type="duplicateValues" dxfId="376" priority="293"/>
    <cfRule type="duplicateValues" dxfId="375" priority="295"/>
    <cfRule type="duplicateValues" dxfId="374" priority="297"/>
  </conditionalFormatting>
  <conditionalFormatting sqref="A614">
    <cfRule type="duplicateValues" dxfId="373" priority="291"/>
    <cfRule type="duplicateValues" dxfId="372" priority="289"/>
    <cfRule type="duplicateValues" dxfId="371" priority="287"/>
  </conditionalFormatting>
  <conditionalFormatting sqref="A615">
    <cfRule type="duplicateValues" dxfId="370" priority="283"/>
    <cfRule type="duplicateValues" dxfId="369" priority="281"/>
    <cfRule type="duplicateValues" dxfId="368" priority="285"/>
  </conditionalFormatting>
  <conditionalFormatting sqref="A616">
    <cfRule type="duplicateValues" dxfId="367" priority="277"/>
    <cfRule type="duplicateValues" dxfId="366" priority="279"/>
    <cfRule type="duplicateValues" dxfId="365" priority="275"/>
  </conditionalFormatting>
  <conditionalFormatting sqref="A617">
    <cfRule type="duplicateValues" dxfId="364" priority="271"/>
    <cfRule type="duplicateValues" dxfId="363" priority="267"/>
    <cfRule type="duplicateValues" dxfId="362" priority="269"/>
  </conditionalFormatting>
  <conditionalFormatting sqref="A618">
    <cfRule type="duplicateValues" dxfId="361" priority="259"/>
    <cfRule type="duplicateValues" dxfId="360" priority="263"/>
    <cfRule type="duplicateValues" dxfId="359" priority="261"/>
  </conditionalFormatting>
  <conditionalFormatting sqref="A619">
    <cfRule type="duplicateValues" dxfId="358" priority="253"/>
    <cfRule type="duplicateValues" dxfId="357" priority="255"/>
    <cfRule type="duplicateValues" dxfId="356" priority="257"/>
  </conditionalFormatting>
  <conditionalFormatting sqref="A620">
    <cfRule type="duplicateValues" dxfId="355" priority="247"/>
    <cfRule type="duplicateValues" dxfId="354" priority="251"/>
    <cfRule type="duplicateValues" dxfId="353" priority="249"/>
  </conditionalFormatting>
  <conditionalFormatting sqref="A621">
    <cfRule type="duplicateValues" dxfId="352" priority="241"/>
    <cfRule type="duplicateValues" dxfId="351" priority="245"/>
    <cfRule type="duplicateValues" dxfId="350" priority="243"/>
  </conditionalFormatting>
  <conditionalFormatting sqref="A622">
    <cfRule type="duplicateValues" dxfId="349" priority="237"/>
    <cfRule type="duplicateValues" dxfId="348" priority="235"/>
    <cfRule type="duplicateValues" dxfId="347" priority="233"/>
  </conditionalFormatting>
  <conditionalFormatting sqref="A623:A624">
    <cfRule type="duplicateValues" dxfId="346" priority="229"/>
    <cfRule type="duplicateValues" dxfId="345" priority="225"/>
    <cfRule type="duplicateValues" dxfId="344" priority="227"/>
  </conditionalFormatting>
  <conditionalFormatting sqref="A625">
    <cfRule type="duplicateValues" dxfId="343" priority="219"/>
    <cfRule type="duplicateValues" dxfId="342" priority="215"/>
    <cfRule type="duplicateValues" dxfId="341" priority="217"/>
    <cfRule type="duplicateValues" dxfId="340" priority="221"/>
  </conditionalFormatting>
  <conditionalFormatting sqref="A626">
    <cfRule type="duplicateValues" dxfId="339" priority="209"/>
    <cfRule type="duplicateValues" dxfId="338" priority="207"/>
    <cfRule type="duplicateValues" dxfId="337" priority="211"/>
    <cfRule type="duplicateValues" dxfId="336" priority="213"/>
  </conditionalFormatting>
  <conditionalFormatting sqref="A627:A632">
    <cfRule type="duplicateValues" dxfId="335" priority="199"/>
    <cfRule type="duplicateValues" dxfId="334" priority="197"/>
    <cfRule type="duplicateValues" dxfId="333" priority="203"/>
    <cfRule type="duplicateValues" dxfId="332" priority="201"/>
  </conditionalFormatting>
  <conditionalFormatting sqref="A633">
    <cfRule type="duplicateValues" dxfId="331" priority="189"/>
    <cfRule type="duplicateValues" dxfId="330" priority="191"/>
    <cfRule type="duplicateValues" dxfId="329" priority="195"/>
    <cfRule type="duplicateValues" dxfId="328" priority="193"/>
  </conditionalFormatting>
  <conditionalFormatting sqref="A634">
    <cfRule type="duplicateValues" dxfId="327" priority="187"/>
    <cfRule type="duplicateValues" dxfId="326" priority="183"/>
    <cfRule type="duplicateValues" dxfId="325" priority="185"/>
    <cfRule type="duplicateValues" dxfId="324" priority="181"/>
  </conditionalFormatting>
  <conditionalFormatting sqref="A635">
    <cfRule type="duplicateValues" dxfId="323" priority="179"/>
    <cfRule type="duplicateValues" dxfId="322" priority="173"/>
    <cfRule type="duplicateValues" dxfId="321" priority="175"/>
    <cfRule type="duplicateValues" dxfId="320" priority="177"/>
  </conditionalFormatting>
  <conditionalFormatting sqref="A636">
    <cfRule type="duplicateValues" dxfId="319" priority="171"/>
    <cfRule type="duplicateValues" dxfId="318" priority="169"/>
    <cfRule type="duplicateValues" dxfId="317" priority="165"/>
    <cfRule type="duplicateValues" dxfId="316" priority="167"/>
  </conditionalFormatting>
  <conditionalFormatting sqref="A637">
    <cfRule type="duplicateValues" dxfId="315" priority="163"/>
  </conditionalFormatting>
  <conditionalFormatting sqref="A638">
    <cfRule type="duplicateValues" dxfId="314" priority="161"/>
  </conditionalFormatting>
  <conditionalFormatting sqref="A639">
    <cfRule type="duplicateValues" dxfId="313" priority="159"/>
  </conditionalFormatting>
  <conditionalFormatting sqref="A640">
    <cfRule type="duplicateValues" dxfId="312" priority="157"/>
  </conditionalFormatting>
  <conditionalFormatting sqref="A641">
    <cfRule type="duplicateValues" dxfId="311" priority="155"/>
  </conditionalFormatting>
  <conditionalFormatting sqref="A642">
    <cfRule type="duplicateValues" dxfId="310" priority="153"/>
  </conditionalFormatting>
  <conditionalFormatting sqref="A643">
    <cfRule type="duplicateValues" dxfId="309" priority="151"/>
  </conditionalFormatting>
  <conditionalFormatting sqref="A644">
    <cfRule type="duplicateValues" dxfId="308" priority="149"/>
  </conditionalFormatting>
  <conditionalFormatting sqref="A645">
    <cfRule type="duplicateValues" dxfId="307" priority="147"/>
  </conditionalFormatting>
  <conditionalFormatting sqref="A646">
    <cfRule type="duplicateValues" dxfId="306" priority="145"/>
  </conditionalFormatting>
  <conditionalFormatting sqref="A647">
    <cfRule type="duplicateValues" dxfId="305" priority="143"/>
  </conditionalFormatting>
  <conditionalFormatting sqref="A648">
    <cfRule type="duplicateValues" dxfId="304" priority="138"/>
    <cfRule type="duplicateValues" dxfId="303" priority="140"/>
  </conditionalFormatting>
  <conditionalFormatting sqref="A649">
    <cfRule type="duplicateValues" dxfId="302" priority="137"/>
    <cfRule type="duplicateValues" dxfId="301" priority="135"/>
  </conditionalFormatting>
  <conditionalFormatting sqref="A650:A651">
    <cfRule type="duplicateValues" dxfId="300" priority="132"/>
    <cfRule type="duplicateValues" dxfId="299" priority="134"/>
  </conditionalFormatting>
  <conditionalFormatting sqref="A652">
    <cfRule type="duplicateValues" dxfId="298" priority="129"/>
    <cfRule type="duplicateValues" dxfId="297" priority="131"/>
  </conditionalFormatting>
  <conditionalFormatting sqref="A653">
    <cfRule type="duplicateValues" dxfId="296" priority="126"/>
    <cfRule type="duplicateValues" dxfId="295" priority="128"/>
  </conditionalFormatting>
  <conditionalFormatting sqref="A654">
    <cfRule type="duplicateValues" dxfId="294" priority="118"/>
    <cfRule type="duplicateValues" dxfId="293" priority="120"/>
  </conditionalFormatting>
  <conditionalFormatting sqref="A655">
    <cfRule type="duplicateValues" dxfId="292" priority="115"/>
    <cfRule type="duplicateValues" dxfId="291" priority="117"/>
  </conditionalFormatting>
  <conditionalFormatting sqref="A656">
    <cfRule type="duplicateValues" dxfId="290" priority="114"/>
    <cfRule type="duplicateValues" dxfId="289" priority="112"/>
  </conditionalFormatting>
  <conditionalFormatting sqref="A657">
    <cfRule type="duplicateValues" dxfId="288" priority="109"/>
    <cfRule type="duplicateValues" dxfId="287" priority="111"/>
  </conditionalFormatting>
  <conditionalFormatting sqref="A658">
    <cfRule type="duplicateValues" dxfId="286" priority="106"/>
    <cfRule type="duplicateValues" dxfId="285" priority="108"/>
  </conditionalFormatting>
  <conditionalFormatting sqref="A659">
    <cfRule type="duplicateValues" dxfId="284" priority="100"/>
    <cfRule type="duplicateValues" dxfId="283" priority="102"/>
  </conditionalFormatting>
  <conditionalFormatting sqref="A660">
    <cfRule type="duplicateValues" dxfId="282" priority="97"/>
    <cfRule type="duplicateValues" dxfId="281" priority="99"/>
  </conditionalFormatting>
  <conditionalFormatting sqref="A661">
    <cfRule type="duplicateValues" dxfId="280" priority="94"/>
    <cfRule type="duplicateValues" dxfId="279" priority="96"/>
  </conditionalFormatting>
  <conditionalFormatting sqref="A662">
    <cfRule type="duplicateValues" dxfId="278" priority="93"/>
    <cfRule type="duplicateValues" dxfId="277" priority="91"/>
  </conditionalFormatting>
  <conditionalFormatting sqref="A663">
    <cfRule type="duplicateValues" dxfId="276" priority="90"/>
    <cfRule type="duplicateValues" dxfId="275" priority="88"/>
  </conditionalFormatting>
  <conditionalFormatting sqref="A664">
    <cfRule type="duplicateValues" dxfId="274" priority="85"/>
    <cfRule type="duplicateValues" dxfId="273" priority="87"/>
  </conditionalFormatting>
  <conditionalFormatting sqref="A665">
    <cfRule type="duplicateValues" dxfId="272" priority="84"/>
    <cfRule type="duplicateValues" dxfId="271" priority="82"/>
  </conditionalFormatting>
  <conditionalFormatting sqref="A666">
    <cfRule type="duplicateValues" dxfId="270" priority="81"/>
    <cfRule type="duplicateValues" dxfId="269" priority="79"/>
  </conditionalFormatting>
  <conditionalFormatting sqref="A667">
    <cfRule type="duplicateValues" dxfId="268" priority="78"/>
    <cfRule type="duplicateValues" dxfId="267" priority="76"/>
  </conditionalFormatting>
  <conditionalFormatting sqref="A668">
    <cfRule type="duplicateValues" dxfId="266" priority="75"/>
    <cfRule type="duplicateValues" dxfId="265" priority="73"/>
  </conditionalFormatting>
  <conditionalFormatting sqref="A669:A670">
    <cfRule type="duplicateValues" dxfId="264" priority="70"/>
    <cfRule type="duplicateValues" dxfId="263" priority="72"/>
  </conditionalFormatting>
  <conditionalFormatting sqref="A671:A672">
    <cfRule type="duplicateValues" dxfId="262" priority="1499"/>
  </conditionalFormatting>
  <conditionalFormatting sqref="A673">
    <cfRule type="duplicateValues" dxfId="261" priority="65"/>
  </conditionalFormatting>
  <conditionalFormatting sqref="A674">
    <cfRule type="duplicateValues" dxfId="260" priority="63"/>
  </conditionalFormatting>
  <conditionalFormatting sqref="A675">
    <cfRule type="duplicateValues" dxfId="259" priority="56"/>
  </conditionalFormatting>
  <conditionalFormatting sqref="A676">
    <cfRule type="duplicateValues" dxfId="258" priority="54"/>
  </conditionalFormatting>
  <conditionalFormatting sqref="A677">
    <cfRule type="duplicateValues" dxfId="257" priority="52"/>
  </conditionalFormatting>
  <conditionalFormatting sqref="A678">
    <cfRule type="duplicateValues" dxfId="256" priority="49"/>
  </conditionalFormatting>
  <conditionalFormatting sqref="A679">
    <cfRule type="duplicateValues" dxfId="255" priority="43"/>
    <cfRule type="duplicateValues" dxfId="254" priority="46"/>
    <cfRule type="duplicateValues" dxfId="253" priority="44"/>
    <cfRule type="duplicateValues" dxfId="252" priority="42"/>
    <cfRule type="duplicateValues" dxfId="251" priority="41"/>
  </conditionalFormatting>
  <conditionalFormatting sqref="A680">
    <cfRule type="duplicateValues" dxfId="250" priority="34"/>
    <cfRule type="duplicateValues" dxfId="249" priority="39"/>
    <cfRule type="duplicateValues" dxfId="248" priority="37"/>
    <cfRule type="duplicateValues" dxfId="247" priority="36"/>
    <cfRule type="duplicateValues" dxfId="246" priority="35"/>
  </conditionalFormatting>
  <conditionalFormatting sqref="A681">
    <cfRule type="duplicateValues" dxfId="245" priority="29"/>
    <cfRule type="duplicateValues" dxfId="244" priority="26"/>
    <cfRule type="duplicateValues" dxfId="243" priority="27"/>
    <cfRule type="duplicateValues" dxfId="242" priority="28"/>
    <cfRule type="duplicateValues" dxfId="241" priority="31"/>
  </conditionalFormatting>
  <conditionalFormatting sqref="A682">
    <cfRule type="duplicateValues" dxfId="240" priority="22"/>
    <cfRule type="duplicateValues" dxfId="239" priority="24"/>
    <cfRule type="duplicateValues" dxfId="238" priority="20"/>
    <cfRule type="duplicateValues" dxfId="237" priority="21"/>
    <cfRule type="duplicateValues" dxfId="236" priority="19"/>
  </conditionalFormatting>
  <conditionalFormatting sqref="A683">
    <cfRule type="duplicateValues" dxfId="235" priority="15"/>
    <cfRule type="duplicateValues" dxfId="234" priority="14"/>
    <cfRule type="duplicateValues" dxfId="233" priority="12"/>
    <cfRule type="duplicateValues" dxfId="232" priority="13"/>
    <cfRule type="duplicateValues" dxfId="231" priority="17"/>
  </conditionalFormatting>
  <conditionalFormatting sqref="A752">
    <cfRule type="duplicateValues" dxfId="230" priority="10"/>
  </conditionalFormatting>
  <conditionalFormatting sqref="A755">
    <cfRule type="duplicateValues" dxfId="229" priority="8"/>
  </conditionalFormatting>
  <conditionalFormatting sqref="A763:A764">
    <cfRule type="duplicateValues" dxfId="228" priority="6"/>
  </conditionalFormatting>
  <conditionalFormatting sqref="A765">
    <cfRule type="duplicateValues" dxfId="227" priority="4"/>
  </conditionalFormatting>
  <conditionalFormatting sqref="A771">
    <cfRule type="duplicateValues" dxfId="226" priority="2"/>
  </conditionalFormatting>
  <conditionalFormatting sqref="B587">
    <cfRule type="duplicateValues" dxfId="225" priority="410"/>
  </conditionalFormatting>
  <conditionalFormatting sqref="B588:B589">
    <cfRule type="duplicateValues" dxfId="224" priority="406"/>
  </conditionalFormatting>
  <conditionalFormatting sqref="B590:B591">
    <cfRule type="duplicateValues" dxfId="223" priority="402"/>
    <cfRule type="duplicateValues" dxfId="222" priority="404"/>
  </conditionalFormatting>
  <conditionalFormatting sqref="B592:B596">
    <cfRule type="duplicateValues" dxfId="221" priority="394"/>
    <cfRule type="duplicateValues" dxfId="220" priority="396"/>
    <cfRule type="duplicateValues" dxfId="219" priority="398"/>
  </conditionalFormatting>
  <conditionalFormatting sqref="B597:B598">
    <cfRule type="duplicateValues" dxfId="218" priority="388"/>
    <cfRule type="duplicateValues" dxfId="217" priority="392"/>
    <cfRule type="duplicateValues" dxfId="216" priority="390"/>
  </conditionalFormatting>
  <conditionalFormatting sqref="B599">
    <cfRule type="duplicateValues" dxfId="215" priority="382"/>
    <cfRule type="duplicateValues" dxfId="214" priority="386"/>
    <cfRule type="duplicateValues" dxfId="213" priority="384"/>
  </conditionalFormatting>
  <conditionalFormatting sqref="B600">
    <cfRule type="duplicateValues" dxfId="212" priority="380"/>
    <cfRule type="duplicateValues" dxfId="211" priority="378"/>
    <cfRule type="duplicateValues" dxfId="210" priority="376"/>
  </conditionalFormatting>
  <conditionalFormatting sqref="B601">
    <cfRule type="duplicateValues" dxfId="209" priority="372"/>
    <cfRule type="duplicateValues" dxfId="208" priority="370"/>
    <cfRule type="duplicateValues" dxfId="207" priority="368"/>
  </conditionalFormatting>
  <conditionalFormatting sqref="B602">
    <cfRule type="duplicateValues" dxfId="206" priority="366"/>
    <cfRule type="duplicateValues" dxfId="205" priority="364"/>
    <cfRule type="duplicateValues" dxfId="204" priority="362"/>
  </conditionalFormatting>
  <conditionalFormatting sqref="B603">
    <cfRule type="duplicateValues" dxfId="203" priority="360"/>
    <cfRule type="duplicateValues" dxfId="202" priority="358"/>
    <cfRule type="duplicateValues" dxfId="201" priority="356"/>
  </conditionalFormatting>
  <conditionalFormatting sqref="B604">
    <cfRule type="duplicateValues" dxfId="200" priority="348"/>
    <cfRule type="duplicateValues" dxfId="199" priority="350"/>
    <cfRule type="duplicateValues" dxfId="198" priority="352"/>
  </conditionalFormatting>
  <conditionalFormatting sqref="B605">
    <cfRule type="duplicateValues" dxfId="197" priority="344"/>
    <cfRule type="duplicateValues" dxfId="196" priority="346"/>
    <cfRule type="duplicateValues" dxfId="195" priority="342"/>
  </conditionalFormatting>
  <conditionalFormatting sqref="B606">
    <cfRule type="duplicateValues" dxfId="194" priority="338"/>
    <cfRule type="duplicateValues" dxfId="193" priority="336"/>
    <cfRule type="duplicateValues" dxfId="192" priority="340"/>
  </conditionalFormatting>
  <conditionalFormatting sqref="B607">
    <cfRule type="duplicateValues" dxfId="191" priority="334"/>
    <cfRule type="duplicateValues" dxfId="190" priority="332"/>
    <cfRule type="duplicateValues" dxfId="189" priority="330"/>
  </conditionalFormatting>
  <conditionalFormatting sqref="B608">
    <cfRule type="duplicateValues" dxfId="188" priority="326"/>
    <cfRule type="duplicateValues" dxfId="187" priority="328"/>
    <cfRule type="duplicateValues" dxfId="186" priority="324"/>
  </conditionalFormatting>
  <conditionalFormatting sqref="B609">
    <cfRule type="duplicateValues" dxfId="185" priority="320"/>
    <cfRule type="duplicateValues" dxfId="184" priority="318"/>
    <cfRule type="duplicateValues" dxfId="183" priority="322"/>
  </conditionalFormatting>
  <conditionalFormatting sqref="B610">
    <cfRule type="duplicateValues" dxfId="182" priority="312"/>
    <cfRule type="duplicateValues" dxfId="181" priority="314"/>
    <cfRule type="duplicateValues" dxfId="180" priority="316"/>
  </conditionalFormatting>
  <conditionalFormatting sqref="B611">
    <cfRule type="duplicateValues" dxfId="179" priority="306"/>
    <cfRule type="duplicateValues" dxfId="178" priority="308"/>
    <cfRule type="duplicateValues" dxfId="177" priority="310"/>
  </conditionalFormatting>
  <conditionalFormatting sqref="B612">
    <cfRule type="duplicateValues" dxfId="176" priority="298"/>
    <cfRule type="duplicateValues" dxfId="175" priority="300"/>
    <cfRule type="duplicateValues" dxfId="174" priority="302"/>
  </conditionalFormatting>
  <conditionalFormatting sqref="B613">
    <cfRule type="duplicateValues" dxfId="173" priority="292"/>
    <cfRule type="duplicateValues" dxfId="172" priority="296"/>
    <cfRule type="duplicateValues" dxfId="171" priority="294"/>
  </conditionalFormatting>
  <conditionalFormatting sqref="B614">
    <cfRule type="duplicateValues" dxfId="170" priority="288"/>
    <cfRule type="duplicateValues" dxfId="169" priority="286"/>
    <cfRule type="duplicateValues" dxfId="168" priority="290"/>
  </conditionalFormatting>
  <conditionalFormatting sqref="B615">
    <cfRule type="duplicateValues" dxfId="167" priority="284"/>
    <cfRule type="duplicateValues" dxfId="166" priority="282"/>
    <cfRule type="duplicateValues" dxfId="165" priority="280"/>
  </conditionalFormatting>
  <conditionalFormatting sqref="B616">
    <cfRule type="duplicateValues" dxfId="164" priority="274"/>
    <cfRule type="duplicateValues" dxfId="163" priority="278"/>
    <cfRule type="duplicateValues" dxfId="162" priority="276"/>
  </conditionalFormatting>
  <conditionalFormatting sqref="B617">
    <cfRule type="duplicateValues" dxfId="161" priority="270"/>
    <cfRule type="duplicateValues" dxfId="160" priority="268"/>
    <cfRule type="duplicateValues" dxfId="159" priority="266"/>
  </conditionalFormatting>
  <conditionalFormatting sqref="B618">
    <cfRule type="duplicateValues" dxfId="158" priority="262"/>
    <cfRule type="duplicateValues" dxfId="157" priority="258"/>
    <cfRule type="duplicateValues" dxfId="156" priority="260"/>
  </conditionalFormatting>
  <conditionalFormatting sqref="B619">
    <cfRule type="duplicateValues" dxfId="155" priority="252"/>
    <cfRule type="duplicateValues" dxfId="154" priority="254"/>
    <cfRule type="duplicateValues" dxfId="153" priority="256"/>
  </conditionalFormatting>
  <conditionalFormatting sqref="B620">
    <cfRule type="duplicateValues" dxfId="152" priority="246"/>
    <cfRule type="duplicateValues" dxfId="151" priority="248"/>
    <cfRule type="duplicateValues" dxfId="150" priority="250"/>
  </conditionalFormatting>
  <conditionalFormatting sqref="B621">
    <cfRule type="duplicateValues" dxfId="149" priority="244"/>
    <cfRule type="duplicateValues" dxfId="148" priority="240"/>
    <cfRule type="duplicateValues" dxfId="147" priority="242"/>
  </conditionalFormatting>
  <conditionalFormatting sqref="B622">
    <cfRule type="duplicateValues" dxfId="146" priority="236"/>
    <cfRule type="duplicateValues" dxfId="145" priority="234"/>
    <cfRule type="duplicateValues" dxfId="144" priority="232"/>
  </conditionalFormatting>
  <conditionalFormatting sqref="B623:B624">
    <cfRule type="duplicateValues" dxfId="143" priority="228"/>
    <cfRule type="duplicateValues" dxfId="142" priority="224"/>
    <cfRule type="duplicateValues" dxfId="141" priority="226"/>
  </conditionalFormatting>
  <conditionalFormatting sqref="B625">
    <cfRule type="duplicateValues" dxfId="140" priority="214"/>
    <cfRule type="duplicateValues" dxfId="139" priority="216"/>
    <cfRule type="duplicateValues" dxfId="138" priority="218"/>
    <cfRule type="duplicateValues" dxfId="137" priority="220"/>
  </conditionalFormatting>
  <conditionalFormatting sqref="B626">
    <cfRule type="duplicateValues" dxfId="136" priority="208"/>
    <cfRule type="duplicateValues" dxfId="135" priority="210"/>
    <cfRule type="duplicateValues" dxfId="134" priority="212"/>
    <cfRule type="duplicateValues" dxfId="133" priority="206"/>
  </conditionalFormatting>
  <conditionalFormatting sqref="B627:B632">
    <cfRule type="duplicateValues" dxfId="132" priority="202"/>
    <cfRule type="duplicateValues" dxfId="131" priority="200"/>
    <cfRule type="duplicateValues" dxfId="130" priority="198"/>
    <cfRule type="duplicateValues" dxfId="129" priority="196"/>
  </conditionalFormatting>
  <conditionalFormatting sqref="B633">
    <cfRule type="duplicateValues" dxfId="128" priority="188"/>
    <cfRule type="duplicateValues" dxfId="127" priority="190"/>
    <cfRule type="duplicateValues" dxfId="126" priority="194"/>
    <cfRule type="duplicateValues" dxfId="125" priority="192"/>
  </conditionalFormatting>
  <conditionalFormatting sqref="B634">
    <cfRule type="duplicateValues" dxfId="124" priority="180"/>
    <cfRule type="duplicateValues" dxfId="123" priority="184"/>
    <cfRule type="duplicateValues" dxfId="122" priority="186"/>
    <cfRule type="duplicateValues" dxfId="121" priority="182"/>
  </conditionalFormatting>
  <conditionalFormatting sqref="B635">
    <cfRule type="duplicateValues" dxfId="120" priority="176"/>
    <cfRule type="duplicateValues" dxfId="119" priority="178"/>
    <cfRule type="duplicateValues" dxfId="118" priority="172"/>
    <cfRule type="duplicateValues" dxfId="117" priority="174"/>
  </conditionalFormatting>
  <conditionalFormatting sqref="B636">
    <cfRule type="duplicateValues" dxfId="116" priority="164"/>
    <cfRule type="duplicateValues" dxfId="115" priority="166"/>
    <cfRule type="duplicateValues" dxfId="114" priority="168"/>
    <cfRule type="duplicateValues" dxfId="113" priority="170"/>
  </conditionalFormatting>
  <conditionalFormatting sqref="B637">
    <cfRule type="duplicateValues" dxfId="112" priority="162"/>
  </conditionalFormatting>
  <conditionalFormatting sqref="B638">
    <cfRule type="duplicateValues" dxfId="111" priority="160"/>
  </conditionalFormatting>
  <conditionalFormatting sqref="B639">
    <cfRule type="duplicateValues" dxfId="110" priority="158"/>
  </conditionalFormatting>
  <conditionalFormatting sqref="B640">
    <cfRule type="duplicateValues" dxfId="109" priority="156"/>
  </conditionalFormatting>
  <conditionalFormatting sqref="B641">
    <cfRule type="duplicateValues" dxfId="108" priority="154"/>
  </conditionalFormatting>
  <conditionalFormatting sqref="B642">
    <cfRule type="duplicateValues" dxfId="107" priority="152"/>
  </conditionalFormatting>
  <conditionalFormatting sqref="B643">
    <cfRule type="duplicateValues" dxfId="106" priority="150"/>
  </conditionalFormatting>
  <conditionalFormatting sqref="B644">
    <cfRule type="duplicateValues" dxfId="105" priority="148"/>
  </conditionalFormatting>
  <conditionalFormatting sqref="B645">
    <cfRule type="duplicateValues" dxfId="104" priority="146"/>
  </conditionalFormatting>
  <conditionalFormatting sqref="B646">
    <cfRule type="duplicateValues" dxfId="103" priority="144"/>
  </conditionalFormatting>
  <conditionalFormatting sqref="B647">
    <cfRule type="duplicateValues" dxfId="102" priority="142"/>
  </conditionalFormatting>
  <conditionalFormatting sqref="B648">
    <cfRule type="duplicateValues" dxfId="101" priority="139"/>
  </conditionalFormatting>
  <conditionalFormatting sqref="B649">
    <cfRule type="duplicateValues" dxfId="100" priority="136"/>
  </conditionalFormatting>
  <conditionalFormatting sqref="B650:B651">
    <cfRule type="duplicateValues" dxfId="99" priority="133"/>
  </conditionalFormatting>
  <conditionalFormatting sqref="B652">
    <cfRule type="duplicateValues" dxfId="98" priority="130"/>
  </conditionalFormatting>
  <conditionalFormatting sqref="B653">
    <cfRule type="duplicateValues" dxfId="97" priority="127"/>
  </conditionalFormatting>
  <conditionalFormatting sqref="B654">
    <cfRule type="duplicateValues" dxfId="96" priority="119"/>
  </conditionalFormatting>
  <conditionalFormatting sqref="B655">
    <cfRule type="duplicateValues" dxfId="95" priority="116"/>
  </conditionalFormatting>
  <conditionalFormatting sqref="B656">
    <cfRule type="duplicateValues" dxfId="94" priority="113"/>
  </conditionalFormatting>
  <conditionalFormatting sqref="B657">
    <cfRule type="duplicateValues" dxfId="93" priority="110"/>
  </conditionalFormatting>
  <conditionalFormatting sqref="B658">
    <cfRule type="duplicateValues" dxfId="92" priority="107"/>
  </conditionalFormatting>
  <conditionalFormatting sqref="B659">
    <cfRule type="duplicateValues" dxfId="91" priority="101"/>
  </conditionalFormatting>
  <conditionalFormatting sqref="B660">
    <cfRule type="duplicateValues" dxfId="90" priority="98"/>
  </conditionalFormatting>
  <conditionalFormatting sqref="B661">
    <cfRule type="duplicateValues" dxfId="89" priority="95"/>
  </conditionalFormatting>
  <conditionalFormatting sqref="B662">
    <cfRule type="duplicateValues" dxfId="88" priority="92"/>
  </conditionalFormatting>
  <conditionalFormatting sqref="B663">
    <cfRule type="duplicateValues" dxfId="87" priority="89"/>
  </conditionalFormatting>
  <conditionalFormatting sqref="B664">
    <cfRule type="duplicateValues" dxfId="86" priority="86"/>
  </conditionalFormatting>
  <conditionalFormatting sqref="B665">
    <cfRule type="duplicateValues" dxfId="85" priority="83"/>
  </conditionalFormatting>
  <conditionalFormatting sqref="B666">
    <cfRule type="duplicateValues" dxfId="84" priority="80"/>
  </conditionalFormatting>
  <conditionalFormatting sqref="B667">
    <cfRule type="duplicateValues" dxfId="83" priority="77"/>
  </conditionalFormatting>
  <conditionalFormatting sqref="B668">
    <cfRule type="duplicateValues" dxfId="82" priority="74"/>
  </conditionalFormatting>
  <conditionalFormatting sqref="B669:B670">
    <cfRule type="duplicateValues" dxfId="81" priority="71"/>
  </conditionalFormatting>
  <conditionalFormatting sqref="B671:B672">
    <cfRule type="duplicateValues" dxfId="80" priority="1500"/>
  </conditionalFormatting>
  <conditionalFormatting sqref="B673">
    <cfRule type="duplicateValues" dxfId="79" priority="66"/>
  </conditionalFormatting>
  <conditionalFormatting sqref="B674">
    <cfRule type="duplicateValues" dxfId="78" priority="64"/>
  </conditionalFormatting>
  <conditionalFormatting sqref="B675">
    <cfRule type="duplicateValues" dxfId="77" priority="57"/>
  </conditionalFormatting>
  <conditionalFormatting sqref="B676">
    <cfRule type="duplicateValues" dxfId="76" priority="55"/>
  </conditionalFormatting>
  <conditionalFormatting sqref="B677">
    <cfRule type="duplicateValues" dxfId="75" priority="53"/>
  </conditionalFormatting>
  <conditionalFormatting sqref="B678">
    <cfRule type="duplicateValues" dxfId="74" priority="50"/>
  </conditionalFormatting>
  <conditionalFormatting sqref="B679">
    <cfRule type="duplicateValues" dxfId="73" priority="45"/>
  </conditionalFormatting>
  <conditionalFormatting sqref="B680">
    <cfRule type="duplicateValues" dxfId="72" priority="38"/>
  </conditionalFormatting>
  <conditionalFormatting sqref="B681">
    <cfRule type="duplicateValues" dxfId="71" priority="30"/>
  </conditionalFormatting>
  <conditionalFormatting sqref="B682">
    <cfRule type="duplicateValues" dxfId="70" priority="23"/>
  </conditionalFormatting>
  <conditionalFormatting sqref="B683">
    <cfRule type="duplicateValues" dxfId="69" priority="16"/>
  </conditionalFormatting>
  <conditionalFormatting sqref="B752">
    <cfRule type="duplicateValues" dxfId="68" priority="9"/>
  </conditionalFormatting>
  <conditionalFormatting sqref="B755">
    <cfRule type="duplicateValues" dxfId="67" priority="7"/>
  </conditionalFormatting>
  <conditionalFormatting sqref="B763:B764">
    <cfRule type="duplicateValues" dxfId="66" priority="5"/>
  </conditionalFormatting>
  <conditionalFormatting sqref="B765">
    <cfRule type="duplicateValues" dxfId="65" priority="3"/>
  </conditionalFormatting>
  <conditionalFormatting sqref="B771">
    <cfRule type="duplicateValues" dxfId="64" priority="1"/>
  </conditionalFormatting>
  <pageMargins left="0.7" right="0.7" top="0.75" bottom="0.75" header="0.3" footer="0.3"/>
  <pageSetup orientation="portrait" verticalDpi="72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00B050"/>
  </sheetPr>
  <dimension ref="B2:K1119"/>
  <sheetViews>
    <sheetView showGridLines="0" workbookViewId="0">
      <pane xSplit="1" ySplit="2" topLeftCell="B3" activePane="bottomRight" state="frozen"/>
      <selection activeCell="L2" sqref="L2"/>
      <selection pane="topRight" activeCell="L2" sqref="L2"/>
      <selection pane="bottomLeft" activeCell="L2" sqref="L2"/>
      <selection pane="bottomRight" activeCell="G10" sqref="G10"/>
    </sheetView>
  </sheetViews>
  <sheetFormatPr baseColWidth="10" defaultColWidth="11.42578125" defaultRowHeight="12"/>
  <cols>
    <col min="1" max="1" width="11.42578125" style="36" customWidth="1"/>
    <col min="2" max="2" width="19.85546875" style="36" customWidth="1"/>
    <col min="3" max="3" width="19.28515625" style="36" customWidth="1"/>
    <col min="4" max="4" width="10.7109375" style="36" customWidth="1"/>
    <col min="5" max="5" width="60.85546875" style="36" customWidth="1"/>
    <col min="6" max="6" width="15.28515625" style="37" customWidth="1"/>
    <col min="7" max="8" width="11.42578125" style="36"/>
    <col min="9" max="9" width="8.42578125" style="36" customWidth="1"/>
    <col min="10" max="10" width="27.7109375" style="36" customWidth="1"/>
    <col min="11" max="11" width="11.42578125" style="36" customWidth="1"/>
    <col min="12" max="16384" width="11.42578125" style="36"/>
  </cols>
  <sheetData>
    <row r="2" spans="2:11" ht="15">
      <c r="B2" s="32" t="s">
        <v>3613</v>
      </c>
      <c r="C2" s="32" t="s">
        <v>3614</v>
      </c>
      <c r="D2" s="32" t="s">
        <v>3615</v>
      </c>
      <c r="E2" s="32" t="s">
        <v>3616</v>
      </c>
      <c r="F2" s="32" t="s">
        <v>2219</v>
      </c>
    </row>
    <row r="3" spans="2:11" ht="15">
      <c r="B3" s="38" t="str">
        <f>IFERROR(VLOOKUP($D3,'CLIENTES NUEVA ID ZONA'!$A:$F,5,0),"INACTIVO")</f>
        <v>ANDREINA RANGEL 21</v>
      </c>
      <c r="C3" s="39" t="str">
        <f>IFERROR(VLOOKUP($D3,'CLIENTES NUEVA ID ZONA'!$A:$F,6,0),"INACTIVO")</f>
        <v>ANDREINA RANGEL</v>
      </c>
      <c r="D3" s="39" t="s">
        <v>681</v>
      </c>
      <c r="E3" s="39" t="s">
        <v>3617</v>
      </c>
      <c r="F3" s="40" t="s">
        <v>2253</v>
      </c>
      <c r="I3"/>
    </row>
    <row r="4" spans="2:11">
      <c r="B4" s="41" t="str">
        <f>IFERROR(VLOOKUP($D4,'CLIENTES NUEVA ID ZONA'!$A:$F,5,0),"INACTIVO")</f>
        <v>ANDREINA RANGEL 21</v>
      </c>
      <c r="C4" s="36" t="str">
        <f>IFERROR(VLOOKUP($D4,'CLIENTES NUEVA ID ZONA'!$A:$F,6,0),"INACTIVO")</f>
        <v>ANDREINA RANGEL</v>
      </c>
      <c r="D4" s="36" t="s">
        <v>1681</v>
      </c>
      <c r="E4" s="36" t="s">
        <v>1682</v>
      </c>
      <c r="F4" s="61" t="s">
        <v>3618</v>
      </c>
    </row>
    <row r="5" spans="2:11">
      <c r="B5" s="41" t="str">
        <f>IFERROR(VLOOKUP($D5,'CLIENTES NUEVA ID ZONA'!$A:$F,5,0),"INACTIVO")</f>
        <v>ANDREINA RANGEL 21</v>
      </c>
      <c r="C5" s="36" t="str">
        <f>IFERROR(VLOOKUP($D5,'CLIENTES NUEVA ID ZONA'!$A:$F,6,0),"INACTIVO")</f>
        <v>ANDREINA RANGEL</v>
      </c>
      <c r="D5" s="36" t="s">
        <v>134</v>
      </c>
      <c r="E5" s="36" t="s">
        <v>135</v>
      </c>
      <c r="F5" s="61" t="s">
        <v>3623</v>
      </c>
    </row>
    <row r="6" spans="2:11">
      <c r="B6" s="41" t="str">
        <f>IFERROR(VLOOKUP($D6,'CLIENTES NUEVA ID ZONA'!$A:$F,5,0),"INACTIVO")</f>
        <v>ANDREINA RANGEL 21</v>
      </c>
      <c r="C6" s="36" t="str">
        <f>IFERROR(VLOOKUP($D6,'CLIENTES NUEVA ID ZONA'!$A:$F,6,0),"INACTIVO")</f>
        <v>ANDREINA RANGEL</v>
      </c>
      <c r="D6" s="36" t="s">
        <v>488</v>
      </c>
      <c r="E6" s="36" t="s">
        <v>489</v>
      </c>
      <c r="F6" s="61" t="s">
        <v>3623</v>
      </c>
      <c r="I6" s="43" t="s">
        <v>3619</v>
      </c>
      <c r="J6" s="45"/>
    </row>
    <row r="7" spans="2:11">
      <c r="B7" s="41" t="str">
        <f>IFERROR(VLOOKUP($D7,'CLIENTES NUEVA ID ZONA'!$A:$F,5,0),"INACTIVO")</f>
        <v>ANDREINA RANGEL 21</v>
      </c>
      <c r="C7" s="36" t="str">
        <f>IFERROR(VLOOKUP($D7,'CLIENTES NUEVA ID ZONA'!$A:$F,6,0),"INACTIVO")</f>
        <v>ANDREINA RANGEL</v>
      </c>
      <c r="D7" s="36" t="s">
        <v>750</v>
      </c>
      <c r="E7" s="36" t="s">
        <v>751</v>
      </c>
      <c r="F7" s="42" t="s">
        <v>2253</v>
      </c>
      <c r="I7" s="44" t="s">
        <v>3620</v>
      </c>
      <c r="J7" s="44" t="s">
        <v>3621</v>
      </c>
    </row>
    <row r="8" spans="2:11">
      <c r="B8" s="41" t="str">
        <f>IFERROR(VLOOKUP($D8,'CLIENTES NUEVA ID ZONA'!$A:$F,5,0),"INACTIVO")</f>
        <v>ANDREINA RANGEL 21</v>
      </c>
      <c r="C8" s="36" t="str">
        <f>IFERROR(VLOOKUP($D8,'CLIENTES NUEVA ID ZONA'!$A:$F,6,0),"INACTIVO")</f>
        <v>ANDREINA RANGEL</v>
      </c>
      <c r="D8" s="36" t="s">
        <v>486</v>
      </c>
      <c r="E8" s="36" t="s">
        <v>487</v>
      </c>
      <c r="F8" s="61" t="s">
        <v>3623</v>
      </c>
      <c r="I8" s="62" t="s">
        <v>2253</v>
      </c>
      <c r="J8" s="45" t="s">
        <v>3622</v>
      </c>
      <c r="K8" s="36">
        <f t="shared" ref="K8:K19" si="0">COUNTIF($F$2:$F$1080,I8)</f>
        <v>527</v>
      </c>
    </row>
    <row r="9" spans="2:11">
      <c r="B9" s="41" t="str">
        <f>IFERROR(VLOOKUP($D9,'CLIENTES NUEVA ID ZONA'!$A:$F,5,0),"INACTIVO")</f>
        <v>ANDREINA RANGEL 21</v>
      </c>
      <c r="C9" s="36" t="str">
        <f>IFERROR(VLOOKUP($D9,'CLIENTES NUEVA ID ZONA'!$A:$F,6,0),"INACTIVO")</f>
        <v>ANDREINA RANGEL</v>
      </c>
      <c r="D9" s="36" t="s">
        <v>671</v>
      </c>
      <c r="E9" s="36" t="s">
        <v>672</v>
      </c>
      <c r="F9" s="42" t="s">
        <v>2253</v>
      </c>
      <c r="I9" s="62" t="s">
        <v>3623</v>
      </c>
      <c r="J9" s="45" t="s">
        <v>3624</v>
      </c>
      <c r="K9" s="36">
        <f t="shared" si="0"/>
        <v>239</v>
      </c>
    </row>
    <row r="10" spans="2:11">
      <c r="B10" s="41" t="str">
        <f>IFERROR(VLOOKUP($D10,'CLIENTES NUEVA ID ZONA'!$A:$F,5,0),"INACTIVO")</f>
        <v>ANDREINA RANGEL 21</v>
      </c>
      <c r="C10" s="36" t="str">
        <f>IFERROR(VLOOKUP($D10,'CLIENTES NUEVA ID ZONA'!$A:$F,6,0),"INACTIVO")</f>
        <v>ANDREINA RANGEL</v>
      </c>
      <c r="D10" s="36" t="s">
        <v>698</v>
      </c>
      <c r="E10" s="36" t="s">
        <v>3625</v>
      </c>
      <c r="F10" s="42" t="s">
        <v>2253</v>
      </c>
      <c r="I10" s="62" t="s">
        <v>2231</v>
      </c>
      <c r="J10" s="45" t="s">
        <v>3626</v>
      </c>
      <c r="K10" s="36">
        <f t="shared" si="0"/>
        <v>0</v>
      </c>
    </row>
    <row r="11" spans="2:11">
      <c r="B11" s="41" t="str">
        <f>IFERROR(VLOOKUP($D11,'CLIENTES NUEVA ID ZONA'!$A:$F,5,0),"INACTIVO")</f>
        <v>ANDREINA RANGEL 21</v>
      </c>
      <c r="C11" s="36" t="str">
        <f>IFERROR(VLOOKUP($D11,'CLIENTES NUEVA ID ZONA'!$A:$F,6,0),"INACTIVO")</f>
        <v>ANDREINA RANGEL</v>
      </c>
      <c r="D11" s="36" t="s">
        <v>490</v>
      </c>
      <c r="E11" s="36" t="s">
        <v>491</v>
      </c>
      <c r="F11" s="61" t="s">
        <v>3623</v>
      </c>
      <c r="I11" s="62" t="s">
        <v>3794</v>
      </c>
      <c r="J11" s="45" t="s">
        <v>3627</v>
      </c>
      <c r="K11" s="36">
        <f t="shared" si="0"/>
        <v>1</v>
      </c>
    </row>
    <row r="12" spans="2:11">
      <c r="B12" s="41" t="str">
        <f>IFERROR(VLOOKUP($D12,'CLIENTES NUEVA ID ZONA'!$A:$F,5,0),"INACTIVO")</f>
        <v>ANDREINA RANGEL 21</v>
      </c>
      <c r="C12" s="36" t="str">
        <f>IFERROR(VLOOKUP($D12,'CLIENTES NUEVA ID ZONA'!$A:$F,6,0),"INACTIVO")</f>
        <v>ANDREINA RANGEL</v>
      </c>
      <c r="D12" s="36" t="s">
        <v>673</v>
      </c>
      <c r="E12" s="36" t="s">
        <v>674</v>
      </c>
      <c r="F12" s="42" t="s">
        <v>2253</v>
      </c>
      <c r="I12" s="62" t="s">
        <v>2336</v>
      </c>
      <c r="J12" s="45" t="s">
        <v>3628</v>
      </c>
      <c r="K12" s="36">
        <f t="shared" si="0"/>
        <v>1</v>
      </c>
    </row>
    <row r="13" spans="2:11">
      <c r="B13" s="41" t="str">
        <f>IFERROR(VLOOKUP($D13,'CLIENTES NUEVA ID ZONA'!$A:$F,5,0),"INACTIVO")</f>
        <v>ANDREINA RANGEL 21</v>
      </c>
      <c r="C13" s="36" t="str">
        <f>IFERROR(VLOOKUP($D13,'CLIENTES NUEVA ID ZONA'!$A:$F,6,0),"INACTIVO")</f>
        <v>ANDREINA RANGEL</v>
      </c>
      <c r="D13" s="36" t="s">
        <v>531</v>
      </c>
      <c r="E13" s="36" t="s">
        <v>532</v>
      </c>
      <c r="F13" s="42" t="s">
        <v>2253</v>
      </c>
      <c r="I13" s="62" t="s">
        <v>3629</v>
      </c>
      <c r="J13" s="45" t="s">
        <v>3630</v>
      </c>
      <c r="K13" s="36">
        <f t="shared" si="0"/>
        <v>3</v>
      </c>
    </row>
    <row r="14" spans="2:11">
      <c r="B14" s="41" t="str">
        <f>IFERROR(VLOOKUP($D14,'CLIENTES NUEVA ID ZONA'!$A:$F,5,0),"INACTIVO")</f>
        <v>ANDREINA RANGEL 21</v>
      </c>
      <c r="C14" s="36" t="str">
        <f>IFERROR(VLOOKUP($D14,'CLIENTES NUEVA ID ZONA'!$A:$F,6,0),"INACTIVO")</f>
        <v>ANDREINA RANGEL</v>
      </c>
      <c r="D14" s="36" t="s">
        <v>492</v>
      </c>
      <c r="E14" s="36" t="s">
        <v>493</v>
      </c>
      <c r="F14" s="42" t="s">
        <v>2253</v>
      </c>
      <c r="I14" s="62" t="s">
        <v>2278</v>
      </c>
      <c r="J14" s="45" t="s">
        <v>3631</v>
      </c>
      <c r="K14" s="36">
        <f t="shared" si="0"/>
        <v>2</v>
      </c>
    </row>
    <row r="15" spans="2:11">
      <c r="B15" s="41" t="str">
        <f>IFERROR(VLOOKUP($D15,'CLIENTES NUEVA ID ZONA'!$A:$F,5,0),"INACTIVO")</f>
        <v>ANDREINA RANGEL 21</v>
      </c>
      <c r="C15" s="36" t="str">
        <f>IFERROR(VLOOKUP($D15,'CLIENTES NUEVA ID ZONA'!$A:$F,6,0),"INACTIVO")</f>
        <v>ANDREINA RANGEL</v>
      </c>
      <c r="D15" s="36" t="s">
        <v>1405</v>
      </c>
      <c r="E15" s="36" t="s">
        <v>1406</v>
      </c>
      <c r="F15" s="61" t="s">
        <v>3618</v>
      </c>
      <c r="I15" s="62" t="s">
        <v>3618</v>
      </c>
      <c r="J15" s="45" t="s">
        <v>3632</v>
      </c>
      <c r="K15" s="36">
        <f t="shared" si="0"/>
        <v>96</v>
      </c>
    </row>
    <row r="16" spans="2:11">
      <c r="B16" s="41" t="str">
        <f>IFERROR(VLOOKUP($D16,'CLIENTES NUEVA ID ZONA'!$A:$F,5,0),"INACTIVO")</f>
        <v>ANDREINA RANGEL 21</v>
      </c>
      <c r="C16" s="36" t="str">
        <f>IFERROR(VLOOKUP($D16,'CLIENTES NUEVA ID ZONA'!$A:$F,6,0),"INACTIVO")</f>
        <v>ANDREINA RANGEL</v>
      </c>
      <c r="D16" s="36" t="s">
        <v>679</v>
      </c>
      <c r="E16" s="36" t="s">
        <v>680</v>
      </c>
      <c r="F16" s="42" t="s">
        <v>2253</v>
      </c>
      <c r="I16" s="62" t="s">
        <v>2469</v>
      </c>
      <c r="J16" s="45" t="s">
        <v>3633</v>
      </c>
      <c r="K16" s="36">
        <f t="shared" si="0"/>
        <v>12</v>
      </c>
    </row>
    <row r="17" spans="2:11">
      <c r="B17" s="41" t="str">
        <f>IFERROR(VLOOKUP($D17,'CLIENTES NUEVA ID ZONA'!$A:$F,5,0),"INACTIVO")</f>
        <v>ANDREINA RANGEL 21</v>
      </c>
      <c r="C17" s="36" t="str">
        <f>IFERROR(VLOOKUP($D17,'CLIENTES NUEVA ID ZONA'!$A:$F,6,0),"INACTIVO")</f>
        <v>ANDREINA RANGEL</v>
      </c>
      <c r="D17" s="36" t="s">
        <v>533</v>
      </c>
      <c r="E17" s="36" t="s">
        <v>534</v>
      </c>
      <c r="F17" s="42" t="s">
        <v>2253</v>
      </c>
      <c r="I17" s="62" t="s">
        <v>14</v>
      </c>
      <c r="J17" s="45" t="s">
        <v>3634</v>
      </c>
      <c r="K17" s="36">
        <f t="shared" si="0"/>
        <v>105</v>
      </c>
    </row>
    <row r="18" spans="2:11">
      <c r="B18" s="41" t="str">
        <f>IFERROR(VLOOKUP($D18,'CLIENTES NUEVA ID ZONA'!$A:$F,5,0),"INACTIVO")</f>
        <v>ANDREINA RANGEL 21</v>
      </c>
      <c r="C18" s="36" t="str">
        <f>IFERROR(VLOOKUP($D18,'CLIENTES NUEVA ID ZONA'!$A:$F,6,0),"INACTIVO")</f>
        <v>ANDREINA RANGEL</v>
      </c>
      <c r="D18" s="36" t="s">
        <v>732</v>
      </c>
      <c r="E18" s="36" t="s">
        <v>733</v>
      </c>
      <c r="F18" s="42" t="s">
        <v>2253</v>
      </c>
      <c r="I18" s="62" t="s">
        <v>2275</v>
      </c>
      <c r="J18" s="45" t="s">
        <v>6762</v>
      </c>
      <c r="K18" s="36">
        <f t="shared" si="0"/>
        <v>0</v>
      </c>
    </row>
    <row r="19" spans="2:11">
      <c r="B19" s="41" t="str">
        <f>IFERROR(VLOOKUP($D19,'CLIENTES NUEVA ID ZONA'!$A:$F,5,0),"INACTIVO")</f>
        <v>ANDREINA RANGEL 21</v>
      </c>
      <c r="C19" s="36" t="str">
        <f>IFERROR(VLOOKUP($D19,'CLIENTES NUEVA ID ZONA'!$A:$F,6,0),"INACTIVO")</f>
        <v>ANDREINA RANGEL</v>
      </c>
      <c r="D19" s="36" t="s">
        <v>685</v>
      </c>
      <c r="E19" s="36" t="s">
        <v>686</v>
      </c>
      <c r="F19" s="42" t="s">
        <v>2253</v>
      </c>
      <c r="I19" s="62" t="s">
        <v>80</v>
      </c>
      <c r="J19" s="45" t="s">
        <v>6763</v>
      </c>
      <c r="K19" s="36">
        <f t="shared" si="0"/>
        <v>75</v>
      </c>
    </row>
    <row r="20" spans="2:11">
      <c r="B20" s="41" t="str">
        <f>IFERROR(VLOOKUP($D20,'CLIENTES NUEVA ID ZONA'!$A:$F,5,0),"INACTIVO")</f>
        <v>ANDREINA RANGEL 21</v>
      </c>
      <c r="C20" s="36" t="str">
        <f>IFERROR(VLOOKUP($D20,'CLIENTES NUEVA ID ZONA'!$A:$F,6,0),"INACTIVO")</f>
        <v>ANDREINA RANGEL</v>
      </c>
      <c r="D20" s="36" t="s">
        <v>683</v>
      </c>
      <c r="E20" s="36" t="s">
        <v>684</v>
      </c>
      <c r="F20" s="42" t="s">
        <v>2253</v>
      </c>
      <c r="I20" s="62" t="s">
        <v>2405</v>
      </c>
      <c r="J20" s="45" t="s">
        <v>6875</v>
      </c>
      <c r="K20" s="36">
        <f t="shared" ref="K20:K21" si="1">COUNTIF($F$2:$F$1080,I20)</f>
        <v>0</v>
      </c>
    </row>
    <row r="21" spans="2:11">
      <c r="B21" s="41" t="str">
        <f>IFERROR(VLOOKUP($D21,'CLIENTES NUEVA ID ZONA'!$A:$F,5,0),"INACTIVO")</f>
        <v>ANDREINA RANGEL 21</v>
      </c>
      <c r="C21" s="36" t="str">
        <f>IFERROR(VLOOKUP($D21,'CLIENTES NUEVA ID ZONA'!$A:$F,6,0),"INACTIVO")</f>
        <v>ANDREINA RANGEL</v>
      </c>
      <c r="D21" s="36" t="s">
        <v>1542</v>
      </c>
      <c r="E21" s="36" t="s">
        <v>1543</v>
      </c>
      <c r="F21" s="61" t="s">
        <v>3623</v>
      </c>
      <c r="I21" s="62" t="s">
        <v>6870</v>
      </c>
      <c r="J21" s="45" t="s">
        <v>6876</v>
      </c>
      <c r="K21" s="36">
        <f t="shared" si="1"/>
        <v>12</v>
      </c>
    </row>
    <row r="22" spans="2:11">
      <c r="B22" s="41" t="str">
        <f>IFERROR(VLOOKUP($D22,'CLIENTES NUEVA ID ZONA'!$A:$F,5,0),"INACTIVO")</f>
        <v>ANDREINA RANGEL 21</v>
      </c>
      <c r="C22" s="36" t="str">
        <f>IFERROR(VLOOKUP($D22,'CLIENTES NUEVA ID ZONA'!$A:$F,6,0),"INACTIVO")</f>
        <v>ANDREINA RANGEL</v>
      </c>
      <c r="D22" s="36" t="s">
        <v>693</v>
      </c>
      <c r="E22" s="36" t="s">
        <v>694</v>
      </c>
      <c r="F22" s="42" t="s">
        <v>3623</v>
      </c>
    </row>
    <row r="23" spans="2:11" ht="15">
      <c r="B23" s="41" t="str">
        <f>IFERROR(VLOOKUP($D23,'CLIENTES NUEVA ID ZONA'!$A:$F,5,0),"INACTIVO")</f>
        <v>ANDREINA RANGEL 21</v>
      </c>
      <c r="C23" s="36" t="str">
        <f>IFERROR(VLOOKUP($D23,'CLIENTES NUEVA ID ZONA'!$A:$F,6,0),"INACTIVO")</f>
        <v>ANDREINA RANGEL</v>
      </c>
      <c r="D23" s="36" t="s">
        <v>734</v>
      </c>
      <c r="E23" s="36" t="s">
        <v>735</v>
      </c>
      <c r="F23" s="42" t="s">
        <v>3623</v>
      </c>
      <c r="I23"/>
    </row>
    <row r="24" spans="2:11" ht="15">
      <c r="B24" s="41" t="str">
        <f>IFERROR(VLOOKUP($D24,'CLIENTES NUEVA ID ZONA'!$A:$F,5,0),"INACTIVO")</f>
        <v>ANDREINA RANGEL 21</v>
      </c>
      <c r="C24" s="36" t="str">
        <f>IFERROR(VLOOKUP($D24,'CLIENTES NUEVA ID ZONA'!$A:$F,6,0),"INACTIVO")</f>
        <v>ANDREINA RANGEL</v>
      </c>
      <c r="D24" s="36" t="s">
        <v>665</v>
      </c>
      <c r="E24" s="36" t="s">
        <v>666</v>
      </c>
      <c r="F24" s="42" t="s">
        <v>3623</v>
      </c>
      <c r="I24"/>
    </row>
    <row r="25" spans="2:11" ht="15">
      <c r="B25" s="41" t="str">
        <f>IFERROR(VLOOKUP($D25,'CLIENTES NUEVA ID ZONA'!$A:$F,5,0),"INACTIVO")</f>
        <v>ANDREINA RANGEL 21</v>
      </c>
      <c r="C25" s="36" t="str">
        <f>IFERROR(VLOOKUP($D25,'CLIENTES NUEVA ID ZONA'!$A:$F,6,0),"INACTIVO")</f>
        <v>ANDREINA RANGEL</v>
      </c>
      <c r="D25" s="36" t="s">
        <v>1657</v>
      </c>
      <c r="E25" s="36" t="s">
        <v>1658</v>
      </c>
      <c r="F25" s="61" t="s">
        <v>3618</v>
      </c>
      <c r="I25"/>
    </row>
    <row r="26" spans="2:11" ht="15">
      <c r="B26" s="41" t="str">
        <f>IFERROR(VLOOKUP($D26,'CLIENTES NUEVA ID ZONA'!$A:$F,5,0),"INACTIVO")</f>
        <v>JOSEPH PADILLA 61</v>
      </c>
      <c r="C26" s="36" t="str">
        <f>IFERROR(VLOOKUP($D26,'CLIENTES NUEVA ID ZONA'!$A:$F,6,0),"INACTIVO")</f>
        <v>ANDREINA RANGEL</v>
      </c>
      <c r="D26" s="36" t="s">
        <v>512</v>
      </c>
      <c r="E26" s="36" t="s">
        <v>513</v>
      </c>
      <c r="F26" s="61" t="s">
        <v>3618</v>
      </c>
      <c r="I26"/>
    </row>
    <row r="27" spans="2:11" ht="15">
      <c r="B27" s="41" t="str">
        <f>IFERROR(VLOOKUP($D27,'CLIENTES NUEVA ID ZONA'!$A:$F,5,0),"INACTIVO")</f>
        <v>ANDREINA RANGEL 21</v>
      </c>
      <c r="C27" s="36" t="str">
        <f>IFERROR(VLOOKUP($D27,'CLIENTES NUEVA ID ZONA'!$A:$F,6,0),"INACTIVO")</f>
        <v>ANDREINA RANGEL</v>
      </c>
      <c r="D27" s="36" t="s">
        <v>1811</v>
      </c>
      <c r="E27" s="36" t="s">
        <v>1812</v>
      </c>
      <c r="F27" s="42" t="s">
        <v>3618</v>
      </c>
      <c r="I27"/>
    </row>
    <row r="28" spans="2:11" ht="15">
      <c r="B28" s="41" t="str">
        <f>IFERROR(VLOOKUP($D28,'CLIENTES NUEVA ID ZONA'!$A:$F,5,0),"INACTIVO")</f>
        <v>ANDREINA RANGEL 21</v>
      </c>
      <c r="C28" s="36" t="str">
        <f>IFERROR(VLOOKUP($D28,'CLIENTES NUEVA ID ZONA'!$A:$F,6,0),"INACTIVO")</f>
        <v>ANDREINA RANGEL</v>
      </c>
      <c r="D28" s="36" t="s">
        <v>1843</v>
      </c>
      <c r="E28" s="36" t="s">
        <v>1844</v>
      </c>
      <c r="F28" s="42" t="s">
        <v>3618</v>
      </c>
      <c r="I28"/>
    </row>
    <row r="29" spans="2:11" ht="15">
      <c r="B29" s="41" t="str">
        <f>IFERROR(VLOOKUP($D29,'CLIENTES NUEVA ID ZONA'!$A:$F,5,0),"INACTIVO")</f>
        <v>ANDREINA RANGEL 21</v>
      </c>
      <c r="C29" s="36" t="str">
        <f>IFERROR(VLOOKUP($D29,'CLIENTES NUEVA ID ZONA'!$A:$F,6,0),"INACTIVO")</f>
        <v>ANDREINA RANGEL</v>
      </c>
      <c r="D29" s="36" t="s">
        <v>1873</v>
      </c>
      <c r="E29" s="36" t="s">
        <v>1874</v>
      </c>
      <c r="F29" s="61" t="s">
        <v>3618</v>
      </c>
      <c r="I29"/>
    </row>
    <row r="30" spans="2:11" ht="15">
      <c r="B30" s="41" t="str">
        <f>IFERROR(VLOOKUP($D30,'CLIENTES NUEVA ID ZONA'!$A:$F,5,0),"INACTIVO")</f>
        <v>JOSEPH PADILLA 61</v>
      </c>
      <c r="C30" s="36" t="str">
        <f>IFERROR(VLOOKUP($D30,'CLIENTES NUEVA ID ZONA'!$A:$F,6,0),"INACTIVO")</f>
        <v>ANDREINA RANGEL</v>
      </c>
      <c r="D30" s="36" t="s">
        <v>835</v>
      </c>
      <c r="E30" s="36" t="s">
        <v>836</v>
      </c>
      <c r="F30" s="61" t="s">
        <v>14</v>
      </c>
      <c r="I30"/>
    </row>
    <row r="31" spans="2:11" ht="15">
      <c r="B31" s="41" t="str">
        <f>IFERROR(VLOOKUP($D31,'CLIENTES NUEVA ID ZONA'!$A:$F,5,0),"INACTIVO")</f>
        <v>ANDREINA RANGEL 62</v>
      </c>
      <c r="C31" s="36" t="str">
        <f>IFERROR(VLOOKUP($D31,'CLIENTES NUEVA ID ZONA'!$A:$F,6,0),"INACTIVO")</f>
        <v>ANDREINA RANGEL</v>
      </c>
      <c r="D31" s="36" t="s">
        <v>382</v>
      </c>
      <c r="E31" s="36" t="s">
        <v>383</v>
      </c>
      <c r="F31" s="61" t="s">
        <v>3623</v>
      </c>
      <c r="I31"/>
    </row>
    <row r="32" spans="2:11" ht="15">
      <c r="B32" s="41" t="str">
        <f>IFERROR(VLOOKUP($D32,'CLIENTES NUEVA ID ZONA'!$A:$F,5,0),"INACTIVO")</f>
        <v>ANDREINA RANGEL 62</v>
      </c>
      <c r="C32" s="36" t="str">
        <f>IFERROR(VLOOKUP($D32,'CLIENTES NUEVA ID ZONA'!$A:$F,6,0),"INACTIVO")</f>
        <v>ANDREINA RANGEL</v>
      </c>
      <c r="D32" s="36" t="s">
        <v>331</v>
      </c>
      <c r="E32" s="36" t="s">
        <v>332</v>
      </c>
      <c r="F32" s="61" t="s">
        <v>3623</v>
      </c>
      <c r="I32"/>
    </row>
    <row r="33" spans="2:9" ht="15">
      <c r="B33" s="41" t="str">
        <f>IFERROR(VLOOKUP($D33,'CLIENTES NUEVA ID ZONA'!$A:$F,5,0),"INACTIVO")</f>
        <v>ANDREINA RANGEL 62</v>
      </c>
      <c r="C33" s="36" t="str">
        <f>IFERROR(VLOOKUP($D33,'CLIENTES NUEVA ID ZONA'!$A:$F,6,0),"INACTIVO")</f>
        <v>ANDREINA RANGEL</v>
      </c>
      <c r="D33" s="36" t="s">
        <v>1007</v>
      </c>
      <c r="E33" s="36" t="s">
        <v>1008</v>
      </c>
      <c r="F33" s="61" t="s">
        <v>14</v>
      </c>
      <c r="I33"/>
    </row>
    <row r="34" spans="2:9" ht="15">
      <c r="B34" s="41" t="str">
        <f>IFERROR(VLOOKUP($D34,'CLIENTES NUEVA ID ZONA'!$A:$F,5,0),"INACTIVO")</f>
        <v>ANDREINA RANGEL 62</v>
      </c>
      <c r="C34" s="36" t="str">
        <f>IFERROR(VLOOKUP($D34,'CLIENTES NUEVA ID ZONA'!$A:$F,6,0),"INACTIVO")</f>
        <v>ANDREINA RANGEL</v>
      </c>
      <c r="D34" s="36" t="s">
        <v>1498</v>
      </c>
      <c r="E34" s="36" t="s">
        <v>1499</v>
      </c>
      <c r="F34" s="61" t="s">
        <v>14</v>
      </c>
      <c r="I34"/>
    </row>
    <row r="35" spans="2:9" ht="15">
      <c r="B35" s="41" t="str">
        <f>IFERROR(VLOOKUP($D35,'CLIENTES NUEVA ID ZONA'!$A:$F,5,0),"INACTIVO")</f>
        <v>ANDREINA RANGEL 62</v>
      </c>
      <c r="C35" s="36" t="str">
        <f>IFERROR(VLOOKUP($D35,'CLIENTES NUEVA ID ZONA'!$A:$F,6,0),"INACTIVO")</f>
        <v>ANDREINA RANGEL</v>
      </c>
      <c r="D35" s="36" t="s">
        <v>1011</v>
      </c>
      <c r="E35" s="36" t="s">
        <v>1012</v>
      </c>
      <c r="F35" s="61" t="s">
        <v>14</v>
      </c>
      <c r="I35"/>
    </row>
    <row r="36" spans="2:9" ht="15">
      <c r="B36" s="41" t="str">
        <f>IFERROR(VLOOKUP($D36,'CLIENTES NUEVA ID ZONA'!$A:$F,5,0),"INACTIVO")</f>
        <v>ANDREINA RANGEL 62</v>
      </c>
      <c r="C36" s="36" t="str">
        <f>IFERROR(VLOOKUP($D36,'CLIENTES NUEVA ID ZONA'!$A:$F,6,0),"INACTIVO")</f>
        <v>ANDREINA RANGEL</v>
      </c>
      <c r="D36" s="36" t="s">
        <v>913</v>
      </c>
      <c r="E36" s="36" t="s">
        <v>914</v>
      </c>
      <c r="F36" s="61" t="s">
        <v>2253</v>
      </c>
      <c r="I36"/>
    </row>
    <row r="37" spans="2:9" ht="15">
      <c r="B37" s="41" t="str">
        <f>IFERROR(VLOOKUP($D37,'CLIENTES NUEVA ID ZONA'!$A:$F,5,0),"INACTIVO")</f>
        <v>INACTIVO</v>
      </c>
      <c r="C37" s="36" t="str">
        <f>IFERROR(VLOOKUP($D37,'CLIENTES NUEVA ID ZONA'!$A:$F,6,0),"INACTIVO")</f>
        <v>INACTIVO</v>
      </c>
      <c r="D37" s="36" t="s">
        <v>1077</v>
      </c>
      <c r="E37" s="36" t="s">
        <v>3635</v>
      </c>
      <c r="F37" s="61" t="s">
        <v>3623</v>
      </c>
      <c r="I37"/>
    </row>
    <row r="38" spans="2:9" ht="15">
      <c r="B38" s="41" t="str">
        <f>IFERROR(VLOOKUP($D38,'CLIENTES NUEVA ID ZONA'!$A:$F,5,0),"INACTIVO")</f>
        <v>JOSEPH PADILLA 61</v>
      </c>
      <c r="C38" s="36" t="str">
        <f>IFERROR(VLOOKUP($D38,'CLIENTES NUEVA ID ZONA'!$A:$F,6,0),"INACTIVO")</f>
        <v>ANDREINA RANGEL</v>
      </c>
      <c r="D38" s="36" t="s">
        <v>286</v>
      </c>
      <c r="E38" s="36" t="s">
        <v>287</v>
      </c>
      <c r="F38" s="61" t="s">
        <v>14</v>
      </c>
      <c r="I38"/>
    </row>
    <row r="39" spans="2:9" ht="15">
      <c r="B39" s="41" t="str">
        <f>IFERROR(VLOOKUP($D39,'CLIENTES NUEVA ID ZONA'!$A:$F,5,0),"INACTIVO")</f>
        <v>JOSEPH PADILLA 61</v>
      </c>
      <c r="C39" s="36" t="str">
        <f>IFERROR(VLOOKUP($D39,'CLIENTES NUEVA ID ZONA'!$A:$F,6,0),"INACTIVO")</f>
        <v>ANDREINA RANGEL</v>
      </c>
      <c r="D39" s="36" t="s">
        <v>895</v>
      </c>
      <c r="E39" s="36" t="s">
        <v>896</v>
      </c>
      <c r="F39" s="61" t="s">
        <v>14</v>
      </c>
      <c r="I39"/>
    </row>
    <row r="40" spans="2:9">
      <c r="B40" s="41" t="str">
        <f>IFERROR(VLOOKUP($D40,'CLIENTES NUEVA ID ZONA'!$A:$F,5,0),"INACTIVO")</f>
        <v>ANDREINA RANGEL 62</v>
      </c>
      <c r="C40" s="36" t="str">
        <f>IFERROR(VLOOKUP($D40,'CLIENTES NUEVA ID ZONA'!$A:$F,6,0),"INACTIVO")</f>
        <v>ANDREINA RANGEL</v>
      </c>
      <c r="D40" s="36" t="s">
        <v>369</v>
      </c>
      <c r="E40" s="36" t="s">
        <v>370</v>
      </c>
      <c r="F40" s="42" t="s">
        <v>14</v>
      </c>
    </row>
    <row r="41" spans="2:9" ht="15">
      <c r="B41" s="41" t="str">
        <f>IFERROR(VLOOKUP($D41,'CLIENTES NUEVA ID ZONA'!$A:$F,5,0),"INACTIVO")</f>
        <v>ANDREINA RANGEL 21</v>
      </c>
      <c r="C41" s="36" t="str">
        <f>IFERROR(VLOOKUP($D41,'CLIENTES NUEVA ID ZONA'!$A:$F,6,0),"INACTIVO")</f>
        <v>ANDREINA RANGEL</v>
      </c>
      <c r="D41" s="36" t="s">
        <v>129</v>
      </c>
      <c r="E41" s="36" t="s">
        <v>130</v>
      </c>
      <c r="F41" s="42" t="s">
        <v>14</v>
      </c>
      <c r="I41"/>
    </row>
    <row r="42" spans="2:9" ht="15">
      <c r="B42" s="41" t="str">
        <f>IFERROR(VLOOKUP($D42,'CLIENTES NUEVA ID ZONA'!$A:$F,5,0),"INACTIVO")</f>
        <v>ANDREINA RANGEL 21</v>
      </c>
      <c r="C42" s="36" t="str">
        <f>IFERROR(VLOOKUP($D42,'CLIENTES NUEVA ID ZONA'!$A:$F,6,0),"INACTIVO")</f>
        <v>ANDREINA RANGEL</v>
      </c>
      <c r="D42" s="36" t="s">
        <v>23</v>
      </c>
      <c r="E42" s="36" t="s">
        <v>24</v>
      </c>
      <c r="F42" s="42" t="s">
        <v>14</v>
      </c>
      <c r="I42"/>
    </row>
    <row r="43" spans="2:9" ht="15">
      <c r="B43" s="41" t="str">
        <f>IFERROR(VLOOKUP($D43,'CLIENTES NUEVA ID ZONA'!$A:$F,5,0),"INACTIVO")</f>
        <v>ANDREINA RANGEL 62</v>
      </c>
      <c r="C43" s="36" t="str">
        <f>IFERROR(VLOOKUP($D43,'CLIENTES NUEVA ID ZONA'!$A:$F,6,0),"INACTIVO")</f>
        <v>ANDREINA RANGEL</v>
      </c>
      <c r="D43" s="36" t="s">
        <v>446</v>
      </c>
      <c r="E43" s="36" t="s">
        <v>447</v>
      </c>
      <c r="F43" s="61" t="s">
        <v>3618</v>
      </c>
      <c r="I43"/>
    </row>
    <row r="44" spans="2:9" ht="15">
      <c r="B44" s="41" t="str">
        <f>IFERROR(VLOOKUP($D44,'CLIENTES NUEVA ID ZONA'!$A:$F,5,0),"INACTIVO")</f>
        <v>ANDREINA RANGEL 62</v>
      </c>
      <c r="C44" s="36" t="str">
        <f>IFERROR(VLOOKUP($D44,'CLIENTES NUEVA ID ZONA'!$A:$F,6,0),"INACTIVO")</f>
        <v>ANDREINA RANGEL</v>
      </c>
      <c r="D44" s="36" t="s">
        <v>1754</v>
      </c>
      <c r="E44" s="36" t="s">
        <v>1755</v>
      </c>
      <c r="F44" s="42" t="s">
        <v>14</v>
      </c>
      <c r="I44"/>
    </row>
    <row r="45" spans="2:9" ht="15">
      <c r="B45" s="41" t="str">
        <f>IFERROR(VLOOKUP($D45,'CLIENTES NUEVA ID ZONA'!$A:$F,5,0),"INACTIVO")</f>
        <v>ANDREINA RANGEL 21</v>
      </c>
      <c r="C45" s="36" t="str">
        <f>IFERROR(VLOOKUP($D45,'CLIENTES NUEVA ID ZONA'!$A:$F,6,0),"INACTIVO")</f>
        <v>ANDREINA RANGEL</v>
      </c>
      <c r="D45" s="36" t="s">
        <v>1200</v>
      </c>
      <c r="E45" s="36" t="s">
        <v>1201</v>
      </c>
      <c r="F45" s="61" t="s">
        <v>14</v>
      </c>
      <c r="I45"/>
    </row>
    <row r="46" spans="2:9" ht="15">
      <c r="B46" s="41" t="str">
        <f>IFERROR(VLOOKUP($D46,'CLIENTES NUEVA ID ZONA'!$A:$F,5,0),"INACTIVO")</f>
        <v>ANDREINA RANGEL 62</v>
      </c>
      <c r="C46" s="36" t="str">
        <f>IFERROR(VLOOKUP($D46,'CLIENTES NUEVA ID ZONA'!$A:$F,6,0),"INACTIVO")</f>
        <v>ANDREINA RANGEL</v>
      </c>
      <c r="D46" s="36" t="s">
        <v>1869</v>
      </c>
      <c r="E46" s="36" t="s">
        <v>1870</v>
      </c>
      <c r="F46" s="61" t="s">
        <v>14</v>
      </c>
      <c r="I46"/>
    </row>
    <row r="47" spans="2:9" ht="15">
      <c r="B47" s="41" t="str">
        <f>IFERROR(VLOOKUP($D47,'CLIENTES NUEVA ID ZONA'!$A:$F,5,0),"INACTIVO")</f>
        <v>BETSY CASTRO</v>
      </c>
      <c r="C47" s="36" t="str">
        <f>IFERROR(VLOOKUP($D47,'CLIENTES NUEVA ID ZONA'!$A:$F,6,0),"INACTIVO")</f>
        <v>MILAGROS FERNANDEZ</v>
      </c>
      <c r="D47" s="36" t="s">
        <v>1530</v>
      </c>
      <c r="E47" s="36" t="s">
        <v>1531</v>
      </c>
      <c r="F47" s="42" t="s">
        <v>14</v>
      </c>
      <c r="I47"/>
    </row>
    <row r="48" spans="2:9" ht="15">
      <c r="B48" s="41" t="str">
        <f>IFERROR(VLOOKUP($D48,'CLIENTES NUEVA ID ZONA'!$A:$F,5,0),"INACTIVO")</f>
        <v>BETSY CASTRO</v>
      </c>
      <c r="C48" s="36" t="str">
        <f>IFERROR(VLOOKUP($D48,'CLIENTES NUEVA ID ZONA'!$A:$F,6,0),"INACTIVO")</f>
        <v>MILAGROS FERNANDEZ</v>
      </c>
      <c r="D48" s="36" t="s">
        <v>295</v>
      </c>
      <c r="E48" s="36" t="s">
        <v>296</v>
      </c>
      <c r="F48" s="42" t="s">
        <v>3623</v>
      </c>
      <c r="I48"/>
    </row>
    <row r="49" spans="2:9" ht="15">
      <c r="B49" s="41" t="str">
        <f>IFERROR(VLOOKUP($D49,'CLIENTES NUEVA ID ZONA'!$A:$F,5,0),"INACTIVO")</f>
        <v>INACTIVO</v>
      </c>
      <c r="C49" s="36" t="str">
        <f>IFERROR(VLOOKUP($D49,'CLIENTES NUEVA ID ZONA'!$A:$F,6,0),"INACTIVO")</f>
        <v>INACTIVO</v>
      </c>
      <c r="D49" s="36" t="s">
        <v>172</v>
      </c>
      <c r="E49" s="36" t="s">
        <v>173</v>
      </c>
      <c r="F49" s="42" t="s">
        <v>2253</v>
      </c>
      <c r="I49"/>
    </row>
    <row r="50" spans="2:9" ht="15">
      <c r="B50" s="41" t="str">
        <f>IFERROR(VLOOKUP($D50,'CLIENTES NUEVA ID ZONA'!$A:$F,5,0),"INACTIVO")</f>
        <v>BETSY CASTRO</v>
      </c>
      <c r="C50" s="36" t="str">
        <f>IFERROR(VLOOKUP($D50,'CLIENTES NUEVA ID ZONA'!$A:$F,6,0),"INACTIVO")</f>
        <v>MILAGROS FERNANDEZ</v>
      </c>
      <c r="D50" s="36" t="s">
        <v>637</v>
      </c>
      <c r="E50" s="36" t="s">
        <v>638</v>
      </c>
      <c r="F50" s="42" t="s">
        <v>2469</v>
      </c>
      <c r="I50"/>
    </row>
    <row r="51" spans="2:9" ht="15">
      <c r="B51" s="41" t="str">
        <f>IFERROR(VLOOKUP($D51,'CLIENTES NUEVA ID ZONA'!$A:$F,5,0),"INACTIVO")</f>
        <v>BETSY CASTRO</v>
      </c>
      <c r="C51" s="36" t="str">
        <f>IFERROR(VLOOKUP($D51,'CLIENTES NUEVA ID ZONA'!$A:$F,6,0),"INACTIVO")</f>
        <v>MILAGROS FERNANDEZ</v>
      </c>
      <c r="D51" s="36" t="s">
        <v>313</v>
      </c>
      <c r="E51" s="36" t="s">
        <v>314</v>
      </c>
      <c r="F51" s="42" t="s">
        <v>2253</v>
      </c>
      <c r="I51"/>
    </row>
    <row r="52" spans="2:9" ht="15">
      <c r="B52" s="41" t="str">
        <f>IFERROR(VLOOKUP($D52,'CLIENTES NUEVA ID ZONA'!$A:$F,5,0),"INACTIVO")</f>
        <v>JONATHAN FERNÁNDEZ</v>
      </c>
      <c r="C52" s="36" t="str">
        <f>IFERROR(VLOOKUP($D52,'CLIENTES NUEVA ID ZONA'!$A:$F,6,0),"INACTIVO")</f>
        <v>MILAGROS FERNANDEZ</v>
      </c>
      <c r="D52" s="36" t="s">
        <v>500</v>
      </c>
      <c r="E52" s="36" t="s">
        <v>501</v>
      </c>
      <c r="F52" s="61" t="s">
        <v>3618</v>
      </c>
      <c r="I52"/>
    </row>
    <row r="53" spans="2:9" ht="15">
      <c r="B53" s="41" t="str">
        <f>IFERROR(VLOOKUP($D53,'CLIENTES NUEVA ID ZONA'!$A:$F,5,0),"INACTIVO")</f>
        <v>E-COMMERCE</v>
      </c>
      <c r="C53" s="36" t="str">
        <f>IFERROR(VLOOKUP($D53,'CLIENTES NUEVA ID ZONA'!$A:$F,6,0),"INACTIVO")</f>
        <v>E-COMMERCE</v>
      </c>
      <c r="D53" s="36" t="s">
        <v>457</v>
      </c>
      <c r="E53" s="36" t="s">
        <v>458</v>
      </c>
      <c r="F53" s="42" t="s">
        <v>80</v>
      </c>
      <c r="I53"/>
    </row>
    <row r="54" spans="2:9" ht="15">
      <c r="B54" s="41" t="str">
        <f>IFERROR(VLOOKUP($D54,'CLIENTES NUEVA ID ZONA'!$A:$F,5,0),"INACTIVO")</f>
        <v>BETSY CASTRO</v>
      </c>
      <c r="C54" s="36" t="str">
        <f>IFERROR(VLOOKUP($D54,'CLIENTES NUEVA ID ZONA'!$A:$F,6,0),"INACTIVO")</f>
        <v>MILAGROS FERNANDEZ</v>
      </c>
      <c r="D54" s="36" t="s">
        <v>516</v>
      </c>
      <c r="E54" s="36" t="s">
        <v>517</v>
      </c>
      <c r="F54" s="42" t="s">
        <v>2253</v>
      </c>
      <c r="I54"/>
    </row>
    <row r="55" spans="2:9" ht="15">
      <c r="B55" s="41" t="str">
        <f>IFERROR(VLOOKUP($D55,'CLIENTES NUEVA ID ZONA'!$A:$F,5,0),"INACTIVO")</f>
        <v>BETSY CASTRO</v>
      </c>
      <c r="C55" s="36" t="str">
        <f>IFERROR(VLOOKUP($D55,'CLIENTES NUEVA ID ZONA'!$A:$F,6,0),"INACTIVO")</f>
        <v>MILAGROS FERNANDEZ</v>
      </c>
      <c r="D55" s="36" t="s">
        <v>1742</v>
      </c>
      <c r="E55" s="36" t="s">
        <v>1743</v>
      </c>
      <c r="F55" s="42" t="s">
        <v>3623</v>
      </c>
      <c r="I55"/>
    </row>
    <row r="56" spans="2:9" ht="15">
      <c r="B56" s="41" t="str">
        <f>IFERROR(VLOOKUP($D56,'CLIENTES NUEVA ID ZONA'!$A:$F,5,0),"INACTIVO")</f>
        <v>BETSY CASTRO</v>
      </c>
      <c r="C56" s="36" t="str">
        <f>IFERROR(VLOOKUP($D56,'CLIENTES NUEVA ID ZONA'!$A:$F,6,0),"INACTIVO")</f>
        <v>MILAGROS FERNANDEZ</v>
      </c>
      <c r="D56" s="36" t="s">
        <v>1017</v>
      </c>
      <c r="E56" s="36" t="s">
        <v>1018</v>
      </c>
      <c r="F56" s="61" t="s">
        <v>14</v>
      </c>
      <c r="I56"/>
    </row>
    <row r="57" spans="2:9" ht="15">
      <c r="B57" s="41" t="str">
        <f>IFERROR(VLOOKUP($D57,'CLIENTES NUEVA ID ZONA'!$A:$F,5,0),"INACTIVO")</f>
        <v>BETSY CASTRO</v>
      </c>
      <c r="C57" s="36" t="str">
        <f>IFERROR(VLOOKUP($D57,'CLIENTES NUEVA ID ZONA'!$A:$F,6,0),"INACTIVO")</f>
        <v>MILAGROS FERNANDEZ</v>
      </c>
      <c r="D57" s="36" t="s">
        <v>1516</v>
      </c>
      <c r="E57" s="36" t="s">
        <v>1517</v>
      </c>
      <c r="F57" s="42" t="s">
        <v>2253</v>
      </c>
      <c r="I57"/>
    </row>
    <row r="58" spans="2:9" ht="15">
      <c r="B58" s="41" t="str">
        <f>IFERROR(VLOOKUP($D58,'CLIENTES NUEVA ID ZONA'!$A:$F,5,0),"INACTIVO")</f>
        <v>BETSY CASTRO</v>
      </c>
      <c r="C58" s="36" t="str">
        <f>IFERROR(VLOOKUP($D58,'CLIENTES NUEVA ID ZONA'!$A:$F,6,0),"INACTIVO")</f>
        <v>MILAGROS FERNANDEZ</v>
      </c>
      <c r="D58" s="36" t="s">
        <v>1520</v>
      </c>
      <c r="E58" s="36" t="s">
        <v>1521</v>
      </c>
      <c r="F58" s="42" t="s">
        <v>2253</v>
      </c>
      <c r="I58"/>
    </row>
    <row r="59" spans="2:9" ht="15">
      <c r="B59" s="41" t="str">
        <f>IFERROR(VLOOKUP($D59,'CLIENTES NUEVA ID ZONA'!$A:$F,5,0),"INACTIVO")</f>
        <v>BETSY CASTRO</v>
      </c>
      <c r="C59" s="36" t="str">
        <f>IFERROR(VLOOKUP($D59,'CLIENTES NUEVA ID ZONA'!$A:$F,6,0),"INACTIVO")</f>
        <v>MILAGROS FERNANDEZ</v>
      </c>
      <c r="D59" s="36" t="s">
        <v>438</v>
      </c>
      <c r="E59" s="36" t="s">
        <v>439</v>
      </c>
      <c r="F59" s="61" t="s">
        <v>3623</v>
      </c>
      <c r="I59"/>
    </row>
    <row r="60" spans="2:9" ht="15">
      <c r="B60" s="41" t="str">
        <f>IFERROR(VLOOKUP($D60,'CLIENTES NUEVA ID ZONA'!$A:$F,5,0),"INACTIVO")</f>
        <v>BETSY CASTRO</v>
      </c>
      <c r="C60" s="36" t="str">
        <f>IFERROR(VLOOKUP($D60,'CLIENTES NUEVA ID ZONA'!$A:$F,6,0),"INACTIVO")</f>
        <v>MILAGROS FERNANDEZ</v>
      </c>
      <c r="D60" s="36" t="s">
        <v>375</v>
      </c>
      <c r="E60" s="36" t="s">
        <v>3636</v>
      </c>
      <c r="F60" s="42" t="s">
        <v>2253</v>
      </c>
      <c r="I60"/>
    </row>
    <row r="61" spans="2:9" ht="15">
      <c r="B61" s="41" t="str">
        <f>IFERROR(VLOOKUP($D61,'CLIENTES NUEVA ID ZONA'!$A:$F,5,0),"INACTIVO")</f>
        <v>E-COMMERCE</v>
      </c>
      <c r="C61" s="36" t="str">
        <f>IFERROR(VLOOKUP($D61,'CLIENTES NUEVA ID ZONA'!$A:$F,6,0),"INACTIVO")</f>
        <v>E-COMMERCE</v>
      </c>
      <c r="D61" s="36" t="s">
        <v>514</v>
      </c>
      <c r="E61" s="36" t="s">
        <v>515</v>
      </c>
      <c r="F61" s="42" t="s">
        <v>80</v>
      </c>
      <c r="I61"/>
    </row>
    <row r="62" spans="2:9" ht="15">
      <c r="B62" s="41" t="str">
        <f>IFERROR(VLOOKUP($D62,'CLIENTES NUEVA ID ZONA'!$A:$F,5,0),"INACTIVO")</f>
        <v>BETSY CASTRO</v>
      </c>
      <c r="C62" s="36" t="str">
        <f>IFERROR(VLOOKUP($D62,'CLIENTES NUEVA ID ZONA'!$A:$F,6,0),"INACTIVO")</f>
        <v>MILAGROS FERNANDEZ</v>
      </c>
      <c r="D62" s="36" t="s">
        <v>1502</v>
      </c>
      <c r="E62" s="36" t="s">
        <v>1503</v>
      </c>
      <c r="F62" s="42" t="s">
        <v>2253</v>
      </c>
      <c r="I62"/>
    </row>
    <row r="63" spans="2:9" ht="15">
      <c r="B63" s="41" t="str">
        <f>IFERROR(VLOOKUP($D63,'CLIENTES NUEVA ID ZONA'!$A:$F,5,0),"INACTIVO")</f>
        <v>BETSY CASTRO</v>
      </c>
      <c r="C63" s="36" t="str">
        <f>IFERROR(VLOOKUP($D63,'CLIENTES NUEVA ID ZONA'!$A:$F,6,0),"INACTIVO")</f>
        <v>MILAGROS FERNANDEZ</v>
      </c>
      <c r="D63" s="36" t="s">
        <v>1524</v>
      </c>
      <c r="E63" s="36" t="s">
        <v>1525</v>
      </c>
      <c r="F63" s="42" t="s">
        <v>3623</v>
      </c>
      <c r="I63"/>
    </row>
    <row r="64" spans="2:9" ht="15">
      <c r="B64" s="41" t="str">
        <f>IFERROR(VLOOKUP($D64,'CLIENTES NUEVA ID ZONA'!$A:$F,5,0),"INACTIVO")</f>
        <v>BETSY CASTRO</v>
      </c>
      <c r="C64" s="36" t="str">
        <f>IFERROR(VLOOKUP($D64,'CLIENTES NUEVA ID ZONA'!$A:$F,6,0),"INACTIVO")</f>
        <v>MILAGROS FERNANDEZ</v>
      </c>
      <c r="D64" s="36" t="s">
        <v>1389</v>
      </c>
      <c r="E64" s="36" t="s">
        <v>1390</v>
      </c>
      <c r="F64" s="61" t="s">
        <v>3623</v>
      </c>
      <c r="I64"/>
    </row>
    <row r="65" spans="2:9" ht="15">
      <c r="B65" s="41" t="str">
        <f>IFERROR(VLOOKUP($D65,'CLIENTES NUEVA ID ZONA'!$A:$F,5,0),"INACTIVO")</f>
        <v>E-COMMERCE</v>
      </c>
      <c r="C65" s="36" t="str">
        <f>IFERROR(VLOOKUP($D65,'CLIENTES NUEVA ID ZONA'!$A:$F,6,0),"INACTIVO")</f>
        <v>E-COMMERCE</v>
      </c>
      <c r="D65" s="36" t="s">
        <v>1706</v>
      </c>
      <c r="E65" s="36" t="s">
        <v>1707</v>
      </c>
      <c r="F65" s="42" t="s">
        <v>80</v>
      </c>
      <c r="I65"/>
    </row>
    <row r="66" spans="2:9" ht="15">
      <c r="B66" s="41" t="str">
        <f>IFERROR(VLOOKUP($D66,'CLIENTES NUEVA ID ZONA'!$A:$F,5,0),"INACTIVO")</f>
        <v>BETSY CASTRO</v>
      </c>
      <c r="C66" s="36" t="str">
        <f>IFERROR(VLOOKUP($D66,'CLIENTES NUEVA ID ZONA'!$A:$F,6,0),"INACTIVO")</f>
        <v>MILAGROS FERNANDEZ</v>
      </c>
      <c r="D66" s="36" t="s">
        <v>1708</v>
      </c>
      <c r="E66" s="36" t="s">
        <v>1709</v>
      </c>
      <c r="F66" s="61" t="s">
        <v>3618</v>
      </c>
      <c r="I66"/>
    </row>
    <row r="67" spans="2:9" ht="15">
      <c r="B67" s="41" t="str">
        <f>IFERROR(VLOOKUP($D67,'CLIENTES NUEVA ID ZONA'!$A:$F,5,0),"INACTIVO")</f>
        <v>E-COMMERCE</v>
      </c>
      <c r="C67" s="36" t="str">
        <f>IFERROR(VLOOKUP($D67,'CLIENTES NUEVA ID ZONA'!$A:$F,6,0),"INACTIVO")</f>
        <v>E-COMMERCE</v>
      </c>
      <c r="D67" s="36" t="s">
        <v>1409</v>
      </c>
      <c r="E67" s="36" t="s">
        <v>3637</v>
      </c>
      <c r="F67" s="61" t="s">
        <v>80</v>
      </c>
      <c r="I67"/>
    </row>
    <row r="68" spans="2:9" ht="15">
      <c r="B68" s="41" t="str">
        <f>IFERROR(VLOOKUP($D68,'CLIENTES NUEVA ID ZONA'!$A:$F,5,0),"INACTIVO")</f>
        <v>INACTIVO</v>
      </c>
      <c r="C68" s="36" t="str">
        <f>IFERROR(VLOOKUP($D68,'CLIENTES NUEVA ID ZONA'!$A:$F,6,0),"INACTIVO")</f>
        <v>INACTIVO</v>
      </c>
      <c r="D68" s="36" t="s">
        <v>1041</v>
      </c>
      <c r="E68" s="36" t="s">
        <v>1042</v>
      </c>
      <c r="F68" s="42" t="s">
        <v>2253</v>
      </c>
      <c r="I68"/>
    </row>
    <row r="69" spans="2:9" ht="15">
      <c r="B69" s="41" t="str">
        <f>IFERROR(VLOOKUP($D69,'CLIENTES NUEVA ID ZONA'!$A:$F,5,0),"INACTIVO")</f>
        <v>E-COMMERCE</v>
      </c>
      <c r="C69" s="36" t="str">
        <f>IFERROR(VLOOKUP($D69,'CLIENTES NUEVA ID ZONA'!$A:$F,6,0),"INACTIVO")</f>
        <v>E-COMMERCE</v>
      </c>
      <c r="D69" s="36" t="s">
        <v>225</v>
      </c>
      <c r="E69" s="36" t="s">
        <v>226</v>
      </c>
      <c r="F69" s="61" t="s">
        <v>80</v>
      </c>
      <c r="I69"/>
    </row>
    <row r="70" spans="2:9" ht="15">
      <c r="B70" s="41" t="str">
        <f>IFERROR(VLOOKUP($D70,'CLIENTES NUEVA ID ZONA'!$A:$F,5,0),"INACTIVO")</f>
        <v>E-COMMERCE</v>
      </c>
      <c r="C70" s="36" t="str">
        <f>IFERROR(VLOOKUP($D70,'CLIENTES NUEVA ID ZONA'!$A:$F,6,0),"INACTIVO")</f>
        <v>E-COMMERCE</v>
      </c>
      <c r="D70" s="36" t="s">
        <v>937</v>
      </c>
      <c r="E70" s="36" t="s">
        <v>938</v>
      </c>
      <c r="F70" s="61" t="s">
        <v>80</v>
      </c>
      <c r="I70"/>
    </row>
    <row r="71" spans="2:9" ht="15">
      <c r="B71" s="41" t="str">
        <f>IFERROR(VLOOKUP($D71,'CLIENTES NUEVA ID ZONA'!$A:$F,5,0),"INACTIVO")</f>
        <v>INACTIVO</v>
      </c>
      <c r="C71" s="36" t="str">
        <f>IFERROR(VLOOKUP($D71,'CLIENTES NUEVA ID ZONA'!$A:$F,6,0),"INACTIVO")</f>
        <v>INACTIVO</v>
      </c>
      <c r="D71" s="36" t="s">
        <v>1202</v>
      </c>
      <c r="E71" s="36" t="s">
        <v>1203</v>
      </c>
      <c r="F71" s="42" t="s">
        <v>3623</v>
      </c>
      <c r="I71"/>
    </row>
    <row r="72" spans="2:9" ht="15">
      <c r="B72" s="41" t="str">
        <f>IFERROR(VLOOKUP($D72,'CLIENTES NUEVA ID ZONA'!$A:$F,5,0),"INACTIVO")</f>
        <v>INACTIVO</v>
      </c>
      <c r="C72" s="36" t="str">
        <f>IFERROR(VLOOKUP($D72,'CLIENTES NUEVA ID ZONA'!$A:$F,6,0),"INACTIVO")</f>
        <v>INACTIVO</v>
      </c>
      <c r="D72" s="36" t="s">
        <v>66</v>
      </c>
      <c r="E72" s="36" t="s">
        <v>67</v>
      </c>
      <c r="F72" s="42" t="s">
        <v>3623</v>
      </c>
      <c r="I72"/>
    </row>
    <row r="73" spans="2:9" ht="15">
      <c r="B73" s="41" t="str">
        <f>IFERROR(VLOOKUP($D73,'CLIENTES NUEVA ID ZONA'!$A:$F,5,0),"INACTIVO")</f>
        <v>EVENTUALES</v>
      </c>
      <c r="C73" s="36" t="str">
        <f>IFERROR(VLOOKUP($D73,'CLIENTES NUEVA ID ZONA'!$A:$F,6,0),"INACTIVO")</f>
        <v>ROSLI APONTE</v>
      </c>
      <c r="D73" s="36" t="s">
        <v>1379</v>
      </c>
      <c r="E73" s="36" t="s">
        <v>1380</v>
      </c>
      <c r="F73" s="61" t="s">
        <v>3623</v>
      </c>
      <c r="I73"/>
    </row>
    <row r="74" spans="2:9" ht="15">
      <c r="B74" s="41" t="str">
        <f>IFERROR(VLOOKUP($D74,'CLIENTES NUEVA ID ZONA'!$A:$F,5,0),"INACTIVO")</f>
        <v>BETSY CASTRO</v>
      </c>
      <c r="C74" s="36" t="str">
        <f>IFERROR(VLOOKUP($D74,'CLIENTES NUEVA ID ZONA'!$A:$F,6,0),"INACTIVO")</f>
        <v>MILAGROS FERNANDEZ</v>
      </c>
      <c r="D74" s="36" t="s">
        <v>450</v>
      </c>
      <c r="E74" s="36" t="s">
        <v>3638</v>
      </c>
      <c r="F74" s="61" t="s">
        <v>14</v>
      </c>
      <c r="I74"/>
    </row>
    <row r="75" spans="2:9" ht="15">
      <c r="B75" s="41" t="str">
        <f>IFERROR(VLOOKUP($D75,'CLIENTES NUEVA ID ZONA'!$A:$F,5,0),"INACTIVO")</f>
        <v>BETSY CASTRO</v>
      </c>
      <c r="C75" s="36" t="str">
        <f>IFERROR(VLOOKUP($D75,'CLIENTES NUEVA ID ZONA'!$A:$F,6,0),"INACTIVO")</f>
        <v>MILAGROS FERNANDEZ</v>
      </c>
      <c r="D75" s="36" t="s">
        <v>1472</v>
      </c>
      <c r="E75" s="36" t="s">
        <v>1473</v>
      </c>
      <c r="F75" s="61" t="s">
        <v>14</v>
      </c>
      <c r="I75"/>
    </row>
    <row r="76" spans="2:9" ht="15">
      <c r="B76" s="41" t="str">
        <f>IFERROR(VLOOKUP($D76,'CLIENTES NUEVA ID ZONA'!$A:$F,5,0),"INACTIVO")</f>
        <v>BETSY CASTRO</v>
      </c>
      <c r="C76" s="36" t="str">
        <f>IFERROR(VLOOKUP($D76,'CLIENTES NUEVA ID ZONA'!$A:$F,6,0),"INACTIVO")</f>
        <v>MILAGROS FERNANDEZ</v>
      </c>
      <c r="D76" s="36" t="s">
        <v>308</v>
      </c>
      <c r="E76" s="36" t="s">
        <v>309</v>
      </c>
      <c r="F76" s="42" t="s">
        <v>2469</v>
      </c>
      <c r="I76"/>
    </row>
    <row r="77" spans="2:9" ht="15">
      <c r="B77" s="41" t="str">
        <f>IFERROR(VLOOKUP($D77,'CLIENTES NUEVA ID ZONA'!$A:$F,5,0),"INACTIVO")</f>
        <v>E-COMMERCE</v>
      </c>
      <c r="C77" s="36" t="str">
        <f>IFERROR(VLOOKUP($D77,'CLIENTES NUEVA ID ZONA'!$A:$F,6,0),"INACTIVO")</f>
        <v>E-COMMERCE</v>
      </c>
      <c r="D77" s="36" t="s">
        <v>282</v>
      </c>
      <c r="E77" s="36" t="s">
        <v>283</v>
      </c>
      <c r="F77" s="42" t="s">
        <v>80</v>
      </c>
      <c r="I77"/>
    </row>
    <row r="78" spans="2:9" ht="15">
      <c r="B78" s="41" t="str">
        <f>IFERROR(VLOOKUP($D78,'CLIENTES NUEVA ID ZONA'!$A:$F,5,0),"INACTIVO")</f>
        <v>BETSY CASTRO</v>
      </c>
      <c r="C78" s="36" t="str">
        <f>IFERROR(VLOOKUP($D78,'CLIENTES NUEVA ID ZONA'!$A:$F,6,0),"INACTIVO")</f>
        <v>MILAGROS FERNANDEZ</v>
      </c>
      <c r="D78" s="36" t="s">
        <v>392</v>
      </c>
      <c r="E78" s="36" t="s">
        <v>393</v>
      </c>
      <c r="F78" s="61" t="s">
        <v>14</v>
      </c>
      <c r="I78"/>
    </row>
    <row r="79" spans="2:9" ht="15">
      <c r="B79" s="41" t="str">
        <f>IFERROR(VLOOKUP($D79,'CLIENTES NUEVA ID ZONA'!$A:$F,5,0),"INACTIVO")</f>
        <v>BETSY CASTRO</v>
      </c>
      <c r="C79" s="36" t="str">
        <f>IFERROR(VLOOKUP($D79,'CLIENTES NUEVA ID ZONA'!$A:$F,6,0),"INACTIVO")</f>
        <v>MILAGROS FERNANDEZ</v>
      </c>
      <c r="D79" s="36" t="s">
        <v>1101</v>
      </c>
      <c r="E79" s="36" t="s">
        <v>1102</v>
      </c>
      <c r="F79" s="61" t="s">
        <v>6870</v>
      </c>
      <c r="I79"/>
    </row>
    <row r="80" spans="2:9" ht="15">
      <c r="B80" s="41" t="str">
        <f>IFERROR(VLOOKUP($D80,'CLIENTES NUEVA ID ZONA'!$A:$F,5,0),"INACTIVO")</f>
        <v>BETSY CASTRO</v>
      </c>
      <c r="C80" s="36" t="str">
        <f>IFERROR(VLOOKUP($D80,'CLIENTES NUEVA ID ZONA'!$A:$F,6,0),"INACTIVO")</f>
        <v>MILAGROS FERNANDEZ</v>
      </c>
      <c r="D80" s="36" t="s">
        <v>1659</v>
      </c>
      <c r="E80" s="36" t="s">
        <v>1660</v>
      </c>
      <c r="F80" s="42" t="s">
        <v>14</v>
      </c>
      <c r="I80"/>
    </row>
    <row r="81" spans="2:9" ht="15">
      <c r="B81" s="41" t="str">
        <f>IFERROR(VLOOKUP($D81,'CLIENTES NUEVA ID ZONA'!$A:$F,5,0),"INACTIVO")</f>
        <v>BETSY CASTRO</v>
      </c>
      <c r="C81" s="36" t="str">
        <f>IFERROR(VLOOKUP($D81,'CLIENTES NUEVA ID ZONA'!$A:$F,6,0),"INACTIVO")</f>
        <v>MILAGROS FERNANDEZ</v>
      </c>
      <c r="D81" s="36" t="s">
        <v>1718</v>
      </c>
      <c r="E81" s="36" t="s">
        <v>1719</v>
      </c>
      <c r="F81" s="42" t="s">
        <v>14</v>
      </c>
      <c r="I81"/>
    </row>
    <row r="82" spans="2:9" ht="15">
      <c r="B82" s="41" t="str">
        <f>IFERROR(VLOOKUP($D82,'CLIENTES NUEVA ID ZONA'!$A:$F,5,0),"INACTIVO")</f>
        <v>BETSY CASTRO</v>
      </c>
      <c r="C82" s="36" t="str">
        <f>IFERROR(VLOOKUP($D82,'CLIENTES NUEVA ID ZONA'!$A:$F,6,0),"INACTIVO")</f>
        <v>MILAGROS FERNANDEZ</v>
      </c>
      <c r="D82" s="36" t="s">
        <v>1740</v>
      </c>
      <c r="E82" s="36" t="s">
        <v>1741</v>
      </c>
      <c r="F82" s="42" t="s">
        <v>14</v>
      </c>
      <c r="I82"/>
    </row>
    <row r="83" spans="2:9" ht="15">
      <c r="B83" s="41" t="str">
        <f>IFERROR(VLOOKUP($D83,'CLIENTES NUEVA ID ZONA'!$A:$F,5,0),"INACTIVO")</f>
        <v>E-COMMERCE</v>
      </c>
      <c r="C83" s="36" t="str">
        <f>IFERROR(VLOOKUP($D83,'CLIENTES NUEVA ID ZONA'!$A:$F,6,0),"INACTIVO")</f>
        <v>E-COMMERCE</v>
      </c>
      <c r="D83" s="36" t="s">
        <v>1170</v>
      </c>
      <c r="E83" s="36" t="s">
        <v>1171</v>
      </c>
      <c r="F83" s="42" t="s">
        <v>80</v>
      </c>
      <c r="I83"/>
    </row>
    <row r="84" spans="2:9" ht="15">
      <c r="B84" s="41" t="str">
        <f>IFERROR(VLOOKUP($D84,'CLIENTES NUEVA ID ZONA'!$A:$F,5,0),"INACTIVO")</f>
        <v>E-COMMERCE</v>
      </c>
      <c r="C84" s="36" t="str">
        <f>IFERROR(VLOOKUP($D84,'CLIENTES NUEVA ID ZONA'!$A:$F,6,0),"INACTIVO")</f>
        <v>E-COMMERCE</v>
      </c>
      <c r="D84" s="36" t="s">
        <v>402</v>
      </c>
      <c r="E84" s="36" t="s">
        <v>403</v>
      </c>
      <c r="F84" s="42" t="s">
        <v>80</v>
      </c>
      <c r="I84"/>
    </row>
    <row r="85" spans="2:9" ht="15">
      <c r="B85" s="41" t="str">
        <f>IFERROR(VLOOKUP($D85,'CLIENTES NUEVA ID ZONA'!$A:$F,5,0),"INACTIVO")</f>
        <v>BETSY CASTRO</v>
      </c>
      <c r="C85" s="36" t="str">
        <f>IFERROR(VLOOKUP($D85,'CLIENTES NUEVA ID ZONA'!$A:$F,6,0),"INACTIVO")</f>
        <v>MILAGROS FERNANDEZ</v>
      </c>
      <c r="D85" s="36" t="s">
        <v>1484</v>
      </c>
      <c r="E85" s="36" t="s">
        <v>1485</v>
      </c>
      <c r="F85" s="42" t="s">
        <v>14</v>
      </c>
      <c r="I85"/>
    </row>
    <row r="86" spans="2:9" ht="15">
      <c r="B86" s="41" t="str">
        <f>IFERROR(VLOOKUP($D86,'CLIENTES NUEVA ID ZONA'!$A:$F,5,0),"INACTIVO")</f>
        <v>E-COMMERCE</v>
      </c>
      <c r="C86" s="36" t="str">
        <f>IFERROR(VLOOKUP($D86,'CLIENTES NUEVA ID ZONA'!$A:$F,6,0),"INACTIVO")</f>
        <v>E-COMMERCE</v>
      </c>
      <c r="D86" s="36" t="s">
        <v>929</v>
      </c>
      <c r="E86" s="36" t="s">
        <v>930</v>
      </c>
      <c r="F86" s="42" t="s">
        <v>80</v>
      </c>
      <c r="I86"/>
    </row>
    <row r="87" spans="2:9" ht="15">
      <c r="B87" s="41" t="str">
        <f>IFERROR(VLOOKUP($D87,'CLIENTES NUEVA ID ZONA'!$A:$F,5,0),"INACTIVO")</f>
        <v>BETSY CASTRO</v>
      </c>
      <c r="C87" s="36" t="str">
        <f>IFERROR(VLOOKUP($D87,'CLIENTES NUEVA ID ZONA'!$A:$F,6,0),"INACTIVO")</f>
        <v>MILAGROS FERNANDEZ</v>
      </c>
      <c r="D87" s="36" t="s">
        <v>925</v>
      </c>
      <c r="E87" s="36" t="s">
        <v>926</v>
      </c>
      <c r="F87" s="42" t="s">
        <v>14</v>
      </c>
      <c r="I87"/>
    </row>
    <row r="88" spans="2:9" ht="15">
      <c r="B88" s="41" t="str">
        <f>IFERROR(VLOOKUP($D88,'CLIENTES NUEVA ID ZONA'!$A:$F,5,0),"INACTIVO")</f>
        <v>BETSY CASTRO</v>
      </c>
      <c r="C88" s="36" t="str">
        <f>IFERROR(VLOOKUP($D88,'CLIENTES NUEVA ID ZONA'!$A:$F,6,0),"INACTIVO")</f>
        <v>MILAGROS FERNANDEZ</v>
      </c>
      <c r="D88" s="46" t="s">
        <v>1613</v>
      </c>
      <c r="E88" s="46" t="s">
        <v>1614</v>
      </c>
      <c r="F88" s="42" t="s">
        <v>14</v>
      </c>
      <c r="I88"/>
    </row>
    <row r="89" spans="2:9" ht="15">
      <c r="B89" s="41" t="str">
        <f>IFERROR(VLOOKUP($D89,'CLIENTES NUEVA ID ZONA'!$A:$F,5,0),"INACTIVO")</f>
        <v>BETSY CASTRO</v>
      </c>
      <c r="C89" s="36" t="str">
        <f>IFERROR(VLOOKUP($D89,'CLIENTES NUEVA ID ZONA'!$A:$F,6,0),"INACTIVO")</f>
        <v>MILAGROS FERNANDEZ</v>
      </c>
      <c r="D89" s="36" t="s">
        <v>238</v>
      </c>
      <c r="E89" s="36" t="s">
        <v>239</v>
      </c>
      <c r="F89" s="42" t="s">
        <v>14</v>
      </c>
      <c r="I89"/>
    </row>
    <row r="90" spans="2:9" ht="15">
      <c r="B90" s="41" t="str">
        <f>IFERROR(VLOOKUP($D90,'CLIENTES NUEVA ID ZONA'!$A:$F,5,0),"INACTIVO")</f>
        <v>BETSY CASTRO</v>
      </c>
      <c r="C90" s="36" t="str">
        <f>IFERROR(VLOOKUP($D90,'CLIENTES NUEVA ID ZONA'!$A:$F,6,0),"INACTIVO")</f>
        <v>MILAGROS FERNANDEZ</v>
      </c>
      <c r="D90" s="36" t="s">
        <v>609</v>
      </c>
      <c r="E90" s="36" t="s">
        <v>610</v>
      </c>
      <c r="F90" s="42" t="s">
        <v>14</v>
      </c>
      <c r="I90"/>
    </row>
    <row r="91" spans="2:9" ht="15">
      <c r="B91" s="41" t="str">
        <f>IFERROR(VLOOKUP($D91,'CLIENTES NUEVA ID ZONA'!$A:$F,5,0),"INACTIVO")</f>
        <v>BETSY CASTRO</v>
      </c>
      <c r="C91" s="36" t="str">
        <f>IFERROR(VLOOKUP($D91,'CLIENTES NUEVA ID ZONA'!$A:$F,6,0),"INACTIVO")</f>
        <v>MILAGROS FERNANDEZ</v>
      </c>
      <c r="D91" s="36" t="s">
        <v>544</v>
      </c>
      <c r="E91" s="36" t="s">
        <v>545</v>
      </c>
      <c r="F91" s="42" t="s">
        <v>3623</v>
      </c>
      <c r="I91"/>
    </row>
    <row r="92" spans="2:9" ht="15">
      <c r="B92" s="41" t="str">
        <f>IFERROR(VLOOKUP($D92,'CLIENTES NUEVA ID ZONA'!$A:$F,5,0),"INACTIVO")</f>
        <v>BETSY CASTRO</v>
      </c>
      <c r="C92" s="36" t="str">
        <f>IFERROR(VLOOKUP($D92,'CLIENTES NUEVA ID ZONA'!$A:$F,6,0),"INACTIVO")</f>
        <v>MILAGROS FERNANDEZ</v>
      </c>
      <c r="D92" s="36" t="s">
        <v>412</v>
      </c>
      <c r="E92" s="36" t="s">
        <v>413</v>
      </c>
      <c r="F92" s="42" t="s">
        <v>3623</v>
      </c>
      <c r="I92"/>
    </row>
    <row r="93" spans="2:9" ht="15">
      <c r="B93" s="41" t="str">
        <f>IFERROR(VLOOKUP($D93,'CLIENTES NUEVA ID ZONA'!$A:$F,5,0),"INACTIVO")</f>
        <v>BETSY CASTRO</v>
      </c>
      <c r="C93" s="36" t="str">
        <f>IFERROR(VLOOKUP($D93,'CLIENTES NUEVA ID ZONA'!$A:$F,6,0),"INACTIVO")</f>
        <v>MILAGROS FERNANDEZ</v>
      </c>
      <c r="D93" s="36" t="s">
        <v>1526</v>
      </c>
      <c r="E93" s="36" t="s">
        <v>1527</v>
      </c>
      <c r="F93" s="61" t="s">
        <v>3618</v>
      </c>
      <c r="I93"/>
    </row>
    <row r="94" spans="2:9" ht="15">
      <c r="B94" s="41" t="str">
        <f>IFERROR(VLOOKUP($D94,'CLIENTES NUEVA ID ZONA'!$A:$F,5,0),"INACTIVO")</f>
        <v>JUAN LEÓN 20</v>
      </c>
      <c r="C94" s="36" t="str">
        <f>IFERROR(VLOOKUP($D94,'CLIENTES NUEVA ID ZONA'!$A:$F,6,0),"INACTIVO")</f>
        <v>DUBRASKA PÉREZ</v>
      </c>
      <c r="D94" s="36" t="s">
        <v>585</v>
      </c>
      <c r="E94" s="36" t="s">
        <v>586</v>
      </c>
      <c r="F94" s="61" t="s">
        <v>3618</v>
      </c>
      <c r="I94"/>
    </row>
    <row r="95" spans="2:9" ht="15">
      <c r="B95" s="41" t="str">
        <f>IFERROR(VLOOKUP($D95,'CLIENTES NUEVA ID ZONA'!$A:$F,5,0),"INACTIVO")</f>
        <v>BETSY CASTRO</v>
      </c>
      <c r="C95" s="36" t="str">
        <f>IFERROR(VLOOKUP($D95,'CLIENTES NUEVA ID ZONA'!$A:$F,6,0),"INACTIVO")</f>
        <v>MILAGROS FERNANDEZ</v>
      </c>
      <c r="D95" s="36" t="s">
        <v>1411</v>
      </c>
      <c r="E95" s="36" t="s">
        <v>3639</v>
      </c>
      <c r="F95" s="61" t="s">
        <v>3618</v>
      </c>
      <c r="I95"/>
    </row>
    <row r="96" spans="2:9" ht="15">
      <c r="B96" s="41" t="str">
        <f>IFERROR(VLOOKUP($D96,'CLIENTES NUEVA ID ZONA'!$A:$F,5,0),"INACTIVO")</f>
        <v>BETSY CASTRO</v>
      </c>
      <c r="C96" s="36" t="str">
        <f>IFERROR(VLOOKUP($D96,'CLIENTES NUEVA ID ZONA'!$A:$F,6,0),"INACTIVO")</f>
        <v>MILAGROS FERNANDEZ</v>
      </c>
      <c r="D96" s="36" t="s">
        <v>253</v>
      </c>
      <c r="E96" s="36" t="s">
        <v>254</v>
      </c>
      <c r="F96" s="42" t="s">
        <v>3623</v>
      </c>
      <c r="I96"/>
    </row>
    <row r="97" spans="2:9" ht="15">
      <c r="B97" s="41" t="str">
        <f>IFERROR(VLOOKUP($D97,'CLIENTES NUEVA ID ZONA'!$A:$F,5,0),"INACTIVO")</f>
        <v>BETSY CASTRO</v>
      </c>
      <c r="C97" s="36" t="str">
        <f>IFERROR(VLOOKUP($D97,'CLIENTES NUEVA ID ZONA'!$A:$F,6,0),"INACTIVO")</f>
        <v>MILAGROS FERNANDEZ</v>
      </c>
      <c r="D97" s="36" t="s">
        <v>430</v>
      </c>
      <c r="E97" s="36" t="s">
        <v>431</v>
      </c>
      <c r="F97" s="42" t="s">
        <v>3623</v>
      </c>
      <c r="I97"/>
    </row>
    <row r="98" spans="2:9" ht="15">
      <c r="B98" s="41" t="str">
        <f>IFERROR(VLOOKUP($D98,'CLIENTES NUEVA ID ZONA'!$A:$F,5,0),"INACTIVO")</f>
        <v>BETSY CASTRO</v>
      </c>
      <c r="C98" s="36" t="str">
        <f>IFERROR(VLOOKUP($D98,'CLIENTES NUEVA ID ZONA'!$A:$F,6,0),"INACTIVO")</f>
        <v>MILAGROS FERNANDEZ</v>
      </c>
      <c r="D98" s="36" t="s">
        <v>243</v>
      </c>
      <c r="E98" s="36" t="s">
        <v>244</v>
      </c>
      <c r="F98" s="42" t="s">
        <v>3623</v>
      </c>
      <c r="I98"/>
    </row>
    <row r="99" spans="2:9" ht="15">
      <c r="B99" s="41" t="str">
        <f>IFERROR(VLOOKUP($D99,'CLIENTES NUEVA ID ZONA'!$A:$F,5,0),"INACTIVO")</f>
        <v>INACTIVO</v>
      </c>
      <c r="C99" s="36" t="str">
        <f>IFERROR(VLOOKUP($D99,'CLIENTES NUEVA ID ZONA'!$A:$F,6,0),"INACTIVO")</f>
        <v>INACTIVO</v>
      </c>
      <c r="D99" s="36" t="s">
        <v>202</v>
      </c>
      <c r="E99" s="36" t="s">
        <v>203</v>
      </c>
      <c r="F99" s="61" t="s">
        <v>14</v>
      </c>
      <c r="I99"/>
    </row>
    <row r="100" spans="2:9" ht="15">
      <c r="B100" s="41" t="str">
        <f>IFERROR(VLOOKUP($D100,'CLIENTES NUEVA ID ZONA'!$A:$F,5,0),"INACTIVO")</f>
        <v>INACTIVO</v>
      </c>
      <c r="C100" s="36" t="str">
        <f>IFERROR(VLOOKUP($D100,'CLIENTES NUEVA ID ZONA'!$A:$F,6,0),"INACTIVO")</f>
        <v>INACTIVO</v>
      </c>
      <c r="D100" s="36" t="s">
        <v>1166</v>
      </c>
      <c r="E100" s="36" t="s">
        <v>1167</v>
      </c>
      <c r="F100" s="42" t="s">
        <v>3623</v>
      </c>
      <c r="I100"/>
    </row>
    <row r="101" spans="2:9" ht="15">
      <c r="B101" s="41" t="str">
        <f>IFERROR(VLOOKUP($D101,'CLIENTES NUEVA ID ZONA'!$A:$F,5,0),"INACTIVO")</f>
        <v>E-COMMERCE</v>
      </c>
      <c r="C101" s="36" t="str">
        <f>IFERROR(VLOOKUP($D101,'CLIENTES NUEVA ID ZONA'!$A:$F,6,0),"INACTIVO")</f>
        <v>E-COMMERCE</v>
      </c>
      <c r="D101" s="36" t="s">
        <v>408</v>
      </c>
      <c r="E101" s="36" t="s">
        <v>409</v>
      </c>
      <c r="F101" s="42" t="s">
        <v>80</v>
      </c>
      <c r="I101"/>
    </row>
    <row r="102" spans="2:9">
      <c r="B102" s="41" t="str">
        <f>IFERROR(VLOOKUP($D102,'CLIENTES NUEVA ID ZONA'!$A:$F,5,0),"INACTIVO")</f>
        <v>BETSY CASTRO</v>
      </c>
      <c r="C102" s="36" t="str">
        <f>IFERROR(VLOOKUP($D102,'CLIENTES NUEVA ID ZONA'!$A:$F,6,0),"INACTIVO")</f>
        <v>MILAGROS FERNANDEZ</v>
      </c>
      <c r="D102" s="36" t="s">
        <v>204</v>
      </c>
      <c r="E102" s="36" t="s">
        <v>205</v>
      </c>
      <c r="F102" s="61" t="s">
        <v>6870</v>
      </c>
    </row>
    <row r="103" spans="2:9">
      <c r="B103" s="41" t="str">
        <f>IFERROR(VLOOKUP($D103,'CLIENTES NUEVA ID ZONA'!$A:$F,5,0),"INACTIVO")</f>
        <v>E-COMMERCE</v>
      </c>
      <c r="C103" s="36" t="str">
        <f>IFERROR(VLOOKUP($D103,'CLIENTES NUEVA ID ZONA'!$A:$F,6,0),"INACTIVO")</f>
        <v>E-COMMERCE</v>
      </c>
      <c r="D103" s="36" t="s">
        <v>1534</v>
      </c>
      <c r="E103" s="36" t="s">
        <v>1535</v>
      </c>
      <c r="F103" s="42" t="s">
        <v>80</v>
      </c>
    </row>
    <row r="104" spans="2:9" ht="15">
      <c r="B104" s="41" t="str">
        <f>IFERROR(VLOOKUP($D104,'CLIENTES NUEVA ID ZONA'!$A:$F,5,0),"INACTIVO")</f>
        <v>BETSY CASTRO</v>
      </c>
      <c r="C104" s="36" t="str">
        <f>IFERROR(VLOOKUP($D104,'CLIENTES NUEVA ID ZONA'!$A:$F,6,0),"INACTIVO")</f>
        <v>MILAGROS FERNANDEZ</v>
      </c>
      <c r="D104" s="36" t="s">
        <v>1702</v>
      </c>
      <c r="E104" s="36" t="s">
        <v>1703</v>
      </c>
      <c r="F104" s="42" t="s">
        <v>3618</v>
      </c>
      <c r="I104"/>
    </row>
    <row r="105" spans="2:9" ht="15">
      <c r="B105" s="41" t="str">
        <f>IFERROR(VLOOKUP($D105,'CLIENTES NUEVA ID ZONA'!$A:$F,5,0),"INACTIVO")</f>
        <v>BETSY CASTRO</v>
      </c>
      <c r="C105" s="36" t="str">
        <f>IFERROR(VLOOKUP($D105,'CLIENTES NUEVA ID ZONA'!$A:$F,6,0),"INACTIVO")</f>
        <v>MILAGROS FERNANDEZ</v>
      </c>
      <c r="D105" s="36" t="s">
        <v>1635</v>
      </c>
      <c r="E105" s="36" t="s">
        <v>1636</v>
      </c>
      <c r="F105" s="42" t="s">
        <v>14</v>
      </c>
      <c r="I105"/>
    </row>
    <row r="106" spans="2:9" ht="15">
      <c r="B106" s="41" t="str">
        <f>IFERROR(VLOOKUP($D106,'CLIENTES NUEVA ID ZONA'!$A:$F,5,0),"INACTIVO")</f>
        <v>E-COMMERCE</v>
      </c>
      <c r="C106" s="36" t="str">
        <f>IFERROR(VLOOKUP($D106,'CLIENTES NUEVA ID ZONA'!$A:$F,6,0),"INACTIVO")</f>
        <v>E-COMMERCE</v>
      </c>
      <c r="D106" s="36" t="s">
        <v>1653</v>
      </c>
      <c r="E106" s="36" t="s">
        <v>1654</v>
      </c>
      <c r="F106" s="42" t="s">
        <v>80</v>
      </c>
      <c r="I106"/>
    </row>
    <row r="107" spans="2:9" ht="15">
      <c r="B107" s="41" t="str">
        <f>IFERROR(VLOOKUP($D107,'CLIENTES NUEVA ID ZONA'!$A:$F,5,0),"INACTIVO")</f>
        <v>JONATHAN FERNÁNDEZ</v>
      </c>
      <c r="C107" s="36" t="str">
        <f>IFERROR(VLOOKUP($D107,'CLIENTES NUEVA ID ZONA'!$A:$F,6,0),"INACTIVO")</f>
        <v>MILAGROS FERNANDEZ</v>
      </c>
      <c r="D107" s="36" t="s">
        <v>1694</v>
      </c>
      <c r="E107" s="36" t="s">
        <v>1695</v>
      </c>
      <c r="F107" s="42" t="s">
        <v>3618</v>
      </c>
      <c r="I107"/>
    </row>
    <row r="108" spans="2:9" ht="15">
      <c r="B108" s="41" t="str">
        <f>IFERROR(VLOOKUP($D108,'CLIENTES NUEVA ID ZONA'!$A:$F,5,0),"INACTIVO")</f>
        <v>INACTIVO</v>
      </c>
      <c r="C108" s="36" t="str">
        <f>IFERROR(VLOOKUP($D108,'CLIENTES NUEVA ID ZONA'!$A:$F,6,0),"INACTIVO")</f>
        <v>INACTIVO</v>
      </c>
      <c r="D108" s="36" t="s">
        <v>1763</v>
      </c>
      <c r="E108" s="36" t="s">
        <v>1764</v>
      </c>
      <c r="F108" s="42" t="s">
        <v>14</v>
      </c>
      <c r="I108"/>
    </row>
    <row r="109" spans="2:9" ht="15">
      <c r="B109" s="41" t="str">
        <f>IFERROR(VLOOKUP($D109,'CLIENTES NUEVA ID ZONA'!$A:$F,5,0),"INACTIVO")</f>
        <v>E-COMMERCE</v>
      </c>
      <c r="C109" s="36" t="str">
        <f>IFERROR(VLOOKUP($D109,'CLIENTES NUEVA ID ZONA'!$A:$F,6,0),"INACTIVO")</f>
        <v>E-COMMERCE</v>
      </c>
      <c r="D109" s="36" t="s">
        <v>1779</v>
      </c>
      <c r="E109" s="36" t="s">
        <v>1780</v>
      </c>
      <c r="F109" s="42" t="s">
        <v>80</v>
      </c>
      <c r="I109"/>
    </row>
    <row r="110" spans="2:9" ht="15">
      <c r="B110" s="41" t="str">
        <f>IFERROR(VLOOKUP($D110,'CLIENTES NUEVA ID ZONA'!$A:$F,5,0),"INACTIVO")</f>
        <v>BETSY CASTRO</v>
      </c>
      <c r="C110" s="36" t="str">
        <f>IFERROR(VLOOKUP($D110,'CLIENTES NUEVA ID ZONA'!$A:$F,6,0),"INACTIVO")</f>
        <v>MILAGROS FERNANDEZ</v>
      </c>
      <c r="D110" s="36" t="s">
        <v>1821</v>
      </c>
      <c r="E110" s="36" t="s">
        <v>1822</v>
      </c>
      <c r="F110" s="42" t="s">
        <v>3623</v>
      </c>
      <c r="I110"/>
    </row>
    <row r="111" spans="2:9" ht="15">
      <c r="B111" s="41" t="str">
        <f>IFERROR(VLOOKUP($D111,'CLIENTES NUEVA ID ZONA'!$A:$F,5,0),"INACTIVO")</f>
        <v>BETSY CASTRO</v>
      </c>
      <c r="C111" s="36" t="str">
        <f>IFERROR(VLOOKUP($D111,'CLIENTES NUEVA ID ZONA'!$A:$F,6,0),"INACTIVO")</f>
        <v>MILAGROS FERNANDEZ</v>
      </c>
      <c r="D111" s="36" t="s">
        <v>1825</v>
      </c>
      <c r="E111" s="36" t="s">
        <v>1826</v>
      </c>
      <c r="F111" s="42" t="s">
        <v>3623</v>
      </c>
      <c r="I111"/>
    </row>
    <row r="112" spans="2:9" ht="15">
      <c r="B112" s="41" t="str">
        <f>IFERROR(VLOOKUP($D112,'CLIENTES NUEVA ID ZONA'!$A:$F,5,0),"INACTIVO")</f>
        <v>BETSY CASTRO</v>
      </c>
      <c r="C112" s="36" t="str">
        <f>IFERROR(VLOOKUP($D112,'CLIENTES NUEVA ID ZONA'!$A:$F,6,0),"INACTIVO")</f>
        <v>MILAGROS FERNANDEZ</v>
      </c>
      <c r="D112" s="36" t="s">
        <v>1849</v>
      </c>
      <c r="E112" s="36" t="s">
        <v>1850</v>
      </c>
      <c r="F112" s="61" t="s">
        <v>14</v>
      </c>
      <c r="I112"/>
    </row>
    <row r="113" spans="2:9" ht="15">
      <c r="B113" s="41" t="str">
        <f>IFERROR(VLOOKUP($D113,'CLIENTES NUEVA ID ZONA'!$A:$F,5,0),"INACTIVO")</f>
        <v>INACTIVO</v>
      </c>
      <c r="C113" s="36" t="str">
        <f>IFERROR(VLOOKUP($D113,'CLIENTES NUEVA ID ZONA'!$A:$F,6,0),"INACTIVO")</f>
        <v>INACTIVO</v>
      </c>
      <c r="D113" s="36" t="s">
        <v>83</v>
      </c>
      <c r="E113" s="36" t="s">
        <v>84</v>
      </c>
      <c r="F113" s="42" t="s">
        <v>2253</v>
      </c>
      <c r="I113"/>
    </row>
    <row r="114" spans="2:9" ht="15">
      <c r="B114" s="41" t="str">
        <f>IFERROR(VLOOKUP($D114,'CLIENTES NUEVA ID ZONA'!$A:$F,5,0),"INACTIVO")</f>
        <v>CARLOS ZURITA</v>
      </c>
      <c r="C114" s="36" t="str">
        <f>IFERROR(VLOOKUP($D114,'CLIENTES NUEVA ID ZONA'!$A:$F,6,0),"INACTIVO")</f>
        <v>MILAGROS FERNANDEZ</v>
      </c>
      <c r="D114" s="36" t="s">
        <v>1232</v>
      </c>
      <c r="E114" s="36" t="s">
        <v>1233</v>
      </c>
      <c r="F114" s="42" t="s">
        <v>2253</v>
      </c>
      <c r="I114"/>
    </row>
    <row r="115" spans="2:9" ht="15">
      <c r="B115" s="41" t="str">
        <f>IFERROR(VLOOKUP($D115,'CLIENTES NUEVA ID ZONA'!$A:$F,5,0),"INACTIVO")</f>
        <v>CARLOS ZURITA</v>
      </c>
      <c r="C115" s="36" t="str">
        <f>IFERROR(VLOOKUP($D115,'CLIENTES NUEVA ID ZONA'!$A:$F,6,0),"INACTIVO")</f>
        <v>MILAGROS FERNANDEZ</v>
      </c>
      <c r="D115" s="36" t="s">
        <v>1305</v>
      </c>
      <c r="E115" s="36" t="s">
        <v>1306</v>
      </c>
      <c r="F115" s="42" t="s">
        <v>3623</v>
      </c>
      <c r="I115"/>
    </row>
    <row r="116" spans="2:9" ht="15">
      <c r="B116" s="41" t="str">
        <f>IFERROR(VLOOKUP($D116,'CLIENTES NUEVA ID ZONA'!$A:$F,5,0),"INACTIVO")</f>
        <v>CARLOS ZURITA</v>
      </c>
      <c r="C116" s="36" t="str">
        <f>IFERROR(VLOOKUP($D116,'CLIENTES NUEVA ID ZONA'!$A:$F,6,0),"INACTIVO")</f>
        <v>MILAGROS FERNANDEZ</v>
      </c>
      <c r="D116" s="36" t="s">
        <v>995</v>
      </c>
      <c r="E116" s="36" t="s">
        <v>996</v>
      </c>
      <c r="F116" s="42" t="s">
        <v>3623</v>
      </c>
      <c r="I116"/>
    </row>
    <row r="117" spans="2:9" ht="15">
      <c r="B117" s="41" t="str">
        <f>IFERROR(VLOOKUP($D117,'CLIENTES NUEVA ID ZONA'!$A:$F,5,0),"INACTIVO")</f>
        <v>DIANA DELGADO 52</v>
      </c>
      <c r="C117" s="36" t="str">
        <f>IFERROR(VLOOKUP($D117,'CLIENTES NUEVA ID ZONA'!$A:$F,6,0),"INACTIVO")</f>
        <v>DIANA DELGADO</v>
      </c>
      <c r="D117" s="36" t="s">
        <v>1477</v>
      </c>
      <c r="E117" s="36" t="s">
        <v>1478</v>
      </c>
      <c r="F117" s="42" t="s">
        <v>2253</v>
      </c>
      <c r="I117"/>
    </row>
    <row r="118" spans="2:9" ht="15">
      <c r="B118" s="41" t="str">
        <f>IFERROR(VLOOKUP($D118,'CLIENTES NUEVA ID ZONA'!$A:$F,5,0),"INACTIVO")</f>
        <v>DIANA DELGADO 52</v>
      </c>
      <c r="C118" s="36" t="str">
        <f>IFERROR(VLOOKUP($D118,'CLIENTES NUEVA ID ZONA'!$A:$F,6,0),"INACTIVO")</f>
        <v>DIANA DELGADO</v>
      </c>
      <c r="D118" s="36" t="s">
        <v>1544</v>
      </c>
      <c r="E118" s="36" t="s">
        <v>1545</v>
      </c>
      <c r="F118" s="42" t="s">
        <v>2253</v>
      </c>
      <c r="I118"/>
    </row>
    <row r="119" spans="2:9" ht="15">
      <c r="B119" s="41" t="str">
        <f>IFERROR(VLOOKUP($D119,'CLIENTES NUEVA ID ZONA'!$A:$F,5,0),"INACTIVO")</f>
        <v>DIANA DELGADO 52</v>
      </c>
      <c r="C119" s="36" t="str">
        <f>IFERROR(VLOOKUP($D119,'CLIENTES NUEVA ID ZONA'!$A:$F,6,0),"INACTIVO")</f>
        <v>DIANA DELGADO</v>
      </c>
      <c r="D119" s="36" t="s">
        <v>669</v>
      </c>
      <c r="E119" s="36" t="s">
        <v>670</v>
      </c>
      <c r="F119" s="61" t="s">
        <v>3623</v>
      </c>
      <c r="I119"/>
    </row>
    <row r="120" spans="2:9" ht="15">
      <c r="B120" s="41" t="str">
        <f>IFERROR(VLOOKUP($D120,'CLIENTES NUEVA ID ZONA'!$A:$F,5,0),"INACTIVO")</f>
        <v>DIANA DELGADO 52</v>
      </c>
      <c r="C120" s="36" t="str">
        <f>IFERROR(VLOOKUP($D120,'CLIENTES NUEVA ID ZONA'!$A:$F,6,0),"INACTIVO")</f>
        <v>DIANA DELGADO</v>
      </c>
      <c r="D120" s="36" t="s">
        <v>525</v>
      </c>
      <c r="E120" s="36" t="s">
        <v>526</v>
      </c>
      <c r="F120" s="42" t="s">
        <v>2253</v>
      </c>
      <c r="I120"/>
    </row>
    <row r="121" spans="2:9" ht="15">
      <c r="B121" s="41" t="str">
        <f>IFERROR(VLOOKUP($D121,'CLIENTES NUEVA ID ZONA'!$A:$F,5,0),"INACTIVO")</f>
        <v>DIANA DELGADO 52</v>
      </c>
      <c r="C121" s="36" t="str">
        <f>IFERROR(VLOOKUP($D121,'CLIENTES NUEVA ID ZONA'!$A:$F,6,0),"INACTIVO")</f>
        <v>DIANA DELGADO</v>
      </c>
      <c r="D121" s="36" t="s">
        <v>502</v>
      </c>
      <c r="E121" s="36" t="s">
        <v>503</v>
      </c>
      <c r="F121" s="42" t="s">
        <v>2253</v>
      </c>
      <c r="I121"/>
    </row>
    <row r="122" spans="2:9" ht="15">
      <c r="B122" s="41" t="str">
        <f>IFERROR(VLOOKUP($D122,'CLIENTES NUEVA ID ZONA'!$A:$F,5,0),"INACTIVO")</f>
        <v>DIANA DELGADO 52</v>
      </c>
      <c r="C122" s="36" t="str">
        <f>IFERROR(VLOOKUP($D122,'CLIENTES NUEVA ID ZONA'!$A:$F,6,0),"INACTIVO")</f>
        <v>DIANA DELGADO</v>
      </c>
      <c r="D122" s="36" t="s">
        <v>738</v>
      </c>
      <c r="E122" s="36" t="s">
        <v>739</v>
      </c>
      <c r="F122" s="42" t="s">
        <v>2253</v>
      </c>
      <c r="I122"/>
    </row>
    <row r="123" spans="2:9" ht="15">
      <c r="B123" s="41" t="str">
        <f>IFERROR(VLOOKUP($D123,'CLIENTES NUEVA ID ZONA'!$A:$F,5,0),"INACTIVO")</f>
        <v>DIANA DELGADO 52</v>
      </c>
      <c r="C123" s="36" t="str">
        <f>IFERROR(VLOOKUP($D123,'CLIENTES NUEVA ID ZONA'!$A:$F,6,0),"INACTIVO")</f>
        <v>DIANA DELGADO</v>
      </c>
      <c r="D123" s="36" t="s">
        <v>1329</v>
      </c>
      <c r="E123" s="36" t="s">
        <v>1330</v>
      </c>
      <c r="F123" s="42" t="s">
        <v>2253</v>
      </c>
      <c r="I123"/>
    </row>
    <row r="124" spans="2:9" ht="15">
      <c r="B124" s="41" t="str">
        <f>IFERROR(VLOOKUP($D124,'CLIENTES NUEVA ID ZONA'!$A:$F,5,0),"INACTIVO")</f>
        <v>DIANA DELGADO 52</v>
      </c>
      <c r="C124" s="36" t="str">
        <f>IFERROR(VLOOKUP($D124,'CLIENTES NUEVA ID ZONA'!$A:$F,6,0),"INACTIVO")</f>
        <v>DIANA DELGADO</v>
      </c>
      <c r="D124" s="36" t="s">
        <v>535</v>
      </c>
      <c r="E124" s="36" t="s">
        <v>536</v>
      </c>
      <c r="F124" s="61" t="s">
        <v>3623</v>
      </c>
      <c r="I124"/>
    </row>
    <row r="125" spans="2:9" ht="15">
      <c r="B125" s="41" t="str">
        <f>IFERROR(VLOOKUP($D125,'CLIENTES NUEVA ID ZONA'!$A:$F,5,0),"INACTIVO")</f>
        <v>DIANA DELGADO 52</v>
      </c>
      <c r="C125" s="36" t="str">
        <f>IFERROR(VLOOKUP($D125,'CLIENTES NUEVA ID ZONA'!$A:$F,6,0),"INACTIVO")</f>
        <v>DIANA DELGADO</v>
      </c>
      <c r="D125" s="36" t="s">
        <v>1475</v>
      </c>
      <c r="E125" s="36" t="s">
        <v>1476</v>
      </c>
      <c r="F125" s="42" t="s">
        <v>2253</v>
      </c>
      <c r="I125"/>
    </row>
    <row r="126" spans="2:9" ht="15">
      <c r="B126" s="41" t="str">
        <f>IFERROR(VLOOKUP($D126,'CLIENTES NUEVA ID ZONA'!$A:$F,5,0),"INACTIVO")</f>
        <v>DIANA DELGADO 52</v>
      </c>
      <c r="C126" s="36" t="str">
        <f>IFERROR(VLOOKUP($D126,'CLIENTES NUEVA ID ZONA'!$A:$F,6,0),"INACTIVO")</f>
        <v>DIANA DELGADO</v>
      </c>
      <c r="D126" s="36" t="s">
        <v>306</v>
      </c>
      <c r="E126" s="36" t="s">
        <v>307</v>
      </c>
      <c r="F126" s="61" t="s">
        <v>3623</v>
      </c>
      <c r="I126"/>
    </row>
    <row r="127" spans="2:9" ht="15">
      <c r="B127" s="41" t="str">
        <f>IFERROR(VLOOKUP($D127,'CLIENTES NUEVA ID ZONA'!$A:$F,5,0),"INACTIVO")</f>
        <v>DIANA DELGADO 52</v>
      </c>
      <c r="C127" s="36" t="str">
        <f>IFERROR(VLOOKUP($D127,'CLIENTES NUEVA ID ZONA'!$A:$F,6,0),"INACTIVO")</f>
        <v>DIANA DELGADO</v>
      </c>
      <c r="D127" s="36" t="s">
        <v>1033</v>
      </c>
      <c r="E127" s="36" t="s">
        <v>1034</v>
      </c>
      <c r="F127" s="61" t="s">
        <v>3623</v>
      </c>
      <c r="I127"/>
    </row>
    <row r="128" spans="2:9">
      <c r="B128" s="41" t="str">
        <f>IFERROR(VLOOKUP($D128,'CLIENTES NUEVA ID ZONA'!$A:$F,5,0),"INACTIVO")</f>
        <v>INACTIVO</v>
      </c>
      <c r="C128" s="36" t="str">
        <f>IFERROR(VLOOKUP($D128,'CLIENTES NUEVA ID ZONA'!$A:$F,6,0),"INACTIVO")</f>
        <v>INACTIVO</v>
      </c>
      <c r="D128" s="36" t="s">
        <v>1338</v>
      </c>
      <c r="E128" s="36" t="s">
        <v>1339</v>
      </c>
      <c r="F128" s="42" t="s">
        <v>2253</v>
      </c>
    </row>
    <row r="129" spans="2:9">
      <c r="B129" s="41" t="str">
        <f>IFERROR(VLOOKUP($D129,'CLIENTES NUEVA ID ZONA'!$A:$F,5,0),"INACTIVO")</f>
        <v>DIANA DELGADO 52</v>
      </c>
      <c r="C129" s="36" t="str">
        <f>IFERROR(VLOOKUP($D129,'CLIENTES NUEVA ID ZONA'!$A:$F,6,0),"INACTIVO")</f>
        <v>DIANA DELGADO</v>
      </c>
      <c r="D129" s="36" t="s">
        <v>1453</v>
      </c>
      <c r="E129" s="36" t="s">
        <v>1454</v>
      </c>
      <c r="F129" s="42" t="s">
        <v>3623</v>
      </c>
    </row>
    <row r="130" spans="2:9">
      <c r="B130" s="41" t="str">
        <f>IFERROR(VLOOKUP($D130,'CLIENTES NUEVA ID ZONA'!$A:$F,5,0),"INACTIVO")</f>
        <v>DIANA DELGADO 52</v>
      </c>
      <c r="C130" s="36" t="str">
        <f>IFERROR(VLOOKUP($D130,'CLIENTES NUEVA ID ZONA'!$A:$F,6,0),"INACTIVO")</f>
        <v>DIANA DELGADO</v>
      </c>
      <c r="D130" s="36" t="s">
        <v>1470</v>
      </c>
      <c r="E130" s="36" t="s">
        <v>1471</v>
      </c>
      <c r="F130" s="63" t="s">
        <v>3618</v>
      </c>
    </row>
    <row r="131" spans="2:9">
      <c r="B131" s="41" t="str">
        <f>IFERROR(VLOOKUP($D131,'CLIENTES NUEVA ID ZONA'!$A:$F,5,0),"INACTIVO")</f>
        <v>DIANA DELGADO 52</v>
      </c>
      <c r="C131" s="36" t="str">
        <f>IFERROR(VLOOKUP($D131,'CLIENTES NUEVA ID ZONA'!$A:$F,6,0),"INACTIVO")</f>
        <v>DIANA DELGADO</v>
      </c>
      <c r="D131" s="36" t="s">
        <v>1514</v>
      </c>
      <c r="E131" s="36" t="s">
        <v>1515</v>
      </c>
      <c r="F131" s="61" t="s">
        <v>3623</v>
      </c>
    </row>
    <row r="132" spans="2:9">
      <c r="B132" s="41" t="str">
        <f>IFERROR(VLOOKUP($D132,'CLIENTES NUEVA ID ZONA'!$A:$F,5,0),"INACTIVO")</f>
        <v>DIANA DELGADO 52</v>
      </c>
      <c r="C132" s="36" t="str">
        <f>IFERROR(VLOOKUP($D132,'CLIENTES NUEVA ID ZONA'!$A:$F,6,0),"INACTIVO")</f>
        <v>DIANA DELGADO</v>
      </c>
      <c r="D132" s="36" t="s">
        <v>1553</v>
      </c>
      <c r="E132" s="36" t="s">
        <v>3108</v>
      </c>
      <c r="F132" s="61" t="s">
        <v>3623</v>
      </c>
    </row>
    <row r="133" spans="2:9">
      <c r="B133" s="41" t="str">
        <f>IFERROR(VLOOKUP($D133,'CLIENTES NUEVA ID ZONA'!$A:$F,5,0),"INACTIVO")</f>
        <v>DIANA DELGADO 52</v>
      </c>
      <c r="C133" s="36" t="str">
        <f>IFERROR(VLOOKUP($D133,'CLIENTES NUEVA ID ZONA'!$A:$F,6,0),"INACTIVO")</f>
        <v>DIANA DELGADO</v>
      </c>
      <c r="D133" s="36" t="s">
        <v>542</v>
      </c>
      <c r="E133" s="36" t="s">
        <v>543</v>
      </c>
      <c r="F133" s="61" t="s">
        <v>3623</v>
      </c>
    </row>
    <row r="134" spans="2:9">
      <c r="B134" s="41" t="str">
        <f>IFERROR(VLOOKUP($D134,'CLIENTES NUEVA ID ZONA'!$A:$F,5,0),"INACTIVO")</f>
        <v>DIANA DELGADO 52</v>
      </c>
      <c r="C134" s="36" t="str">
        <f>IFERROR(VLOOKUP($D134,'CLIENTES NUEVA ID ZONA'!$A:$F,6,0),"INACTIVO")</f>
        <v>DIANA DELGADO</v>
      </c>
      <c r="D134" s="36" t="s">
        <v>1512</v>
      </c>
      <c r="E134" s="36" t="s">
        <v>1513</v>
      </c>
      <c r="F134" s="61" t="s">
        <v>3623</v>
      </c>
    </row>
    <row r="135" spans="2:9">
      <c r="B135" s="41" t="str">
        <f>IFERROR(VLOOKUP($D135,'CLIENTES NUEVA ID ZONA'!$A:$F,5,0),"INACTIVO")</f>
        <v>DIANA DELGADO 52</v>
      </c>
      <c r="C135" s="36" t="str">
        <f>IFERROR(VLOOKUP($D135,'CLIENTES NUEVA ID ZONA'!$A:$F,6,0),"INACTIVO")</f>
        <v>DIANA DELGADO</v>
      </c>
      <c r="D135" s="36" t="s">
        <v>1648</v>
      </c>
      <c r="E135" s="36" t="s">
        <v>1649</v>
      </c>
      <c r="F135" s="42" t="s">
        <v>2253</v>
      </c>
    </row>
    <row r="136" spans="2:9">
      <c r="B136" s="41" t="str">
        <f>IFERROR(VLOOKUP($D136,'CLIENTES NUEVA ID ZONA'!$A:$F,5,0),"INACTIVO")</f>
        <v>DIANA DELGADO 52</v>
      </c>
      <c r="C136" s="36" t="str">
        <f>IFERROR(VLOOKUP($D136,'CLIENTES NUEVA ID ZONA'!$A:$F,6,0),"INACTIVO")</f>
        <v>DIANA DELGADO</v>
      </c>
      <c r="D136" s="36" t="s">
        <v>1646</v>
      </c>
      <c r="E136" s="36" t="s">
        <v>1647</v>
      </c>
      <c r="F136" s="42" t="s">
        <v>14</v>
      </c>
    </row>
    <row r="137" spans="2:9">
      <c r="B137" s="41" t="str">
        <f>IFERROR(VLOOKUP($D137,'CLIENTES NUEVA ID ZONA'!$A:$F,5,0),"INACTIVO")</f>
        <v>DIANA DELGADO 52</v>
      </c>
      <c r="C137" s="36" t="str">
        <f>IFERROR(VLOOKUP($D137,'CLIENTES NUEVA ID ZONA'!$A:$F,6,0),"INACTIVO")</f>
        <v>DIANA DELGADO</v>
      </c>
      <c r="D137" s="36" t="s">
        <v>1665</v>
      </c>
      <c r="E137" s="36" t="s">
        <v>1666</v>
      </c>
      <c r="F137" s="61" t="s">
        <v>3623</v>
      </c>
    </row>
    <row r="138" spans="2:9">
      <c r="B138" s="41" t="str">
        <f>IFERROR(VLOOKUP($D138,'CLIENTES NUEVA ID ZONA'!$A:$F,5,0),"INACTIVO")</f>
        <v>DIANA DELGADO 52</v>
      </c>
      <c r="C138" s="36" t="str">
        <f>IFERROR(VLOOKUP($D138,'CLIENTES NUEVA ID ZONA'!$A:$F,6,0),"INACTIVO")</f>
        <v>DIANA DELGADO</v>
      </c>
      <c r="D138" s="36" t="s">
        <v>955</v>
      </c>
      <c r="E138" s="36" t="s">
        <v>956</v>
      </c>
      <c r="F138" s="42" t="s">
        <v>2469</v>
      </c>
    </row>
    <row r="139" spans="2:9">
      <c r="B139" s="41" t="str">
        <f>IFERROR(VLOOKUP($D139,'CLIENTES NUEVA ID ZONA'!$A:$F,5,0),"INACTIVO")</f>
        <v>DIANA DELGADO 52</v>
      </c>
      <c r="C139" s="36" t="str">
        <f>IFERROR(VLOOKUP($D139,'CLIENTES NUEVA ID ZONA'!$A:$F,6,0),"INACTIVO")</f>
        <v>DIANA DELGADO</v>
      </c>
      <c r="D139" s="36" t="s">
        <v>939</v>
      </c>
      <c r="E139" s="36" t="s">
        <v>940</v>
      </c>
      <c r="F139" s="42" t="s">
        <v>2469</v>
      </c>
    </row>
    <row r="140" spans="2:9">
      <c r="B140" s="41" t="str">
        <f>IFERROR(VLOOKUP($D140,'CLIENTES NUEVA ID ZONA'!$A:$F,5,0),"INACTIVO")</f>
        <v>DIANA DELGADO 52</v>
      </c>
      <c r="C140" s="36" t="str">
        <f>IFERROR(VLOOKUP($D140,'CLIENTES NUEVA ID ZONA'!$A:$F,6,0),"INACTIVO")</f>
        <v>DIANA DELGADO</v>
      </c>
      <c r="D140" s="36" t="s">
        <v>367</v>
      </c>
      <c r="E140" s="36" t="s">
        <v>368</v>
      </c>
      <c r="F140" s="42" t="s">
        <v>2469</v>
      </c>
    </row>
    <row r="141" spans="2:9">
      <c r="B141" s="41" t="str">
        <f>IFERROR(VLOOKUP($D141,'CLIENTES NUEVA ID ZONA'!$A:$F,5,0),"INACTIVO")</f>
        <v>DIANA DELGADO 52</v>
      </c>
      <c r="C141" s="36" t="str">
        <f>IFERROR(VLOOKUP($D141,'CLIENTES NUEVA ID ZONA'!$A:$F,6,0),"INACTIVO")</f>
        <v>DIANA DELGADO</v>
      </c>
      <c r="D141" s="36" t="s">
        <v>377</v>
      </c>
      <c r="E141" s="36" t="s">
        <v>378</v>
      </c>
      <c r="F141" s="42" t="s">
        <v>2469</v>
      </c>
    </row>
    <row r="142" spans="2:9">
      <c r="B142" s="41" t="str">
        <f>IFERROR(VLOOKUP($D142,'CLIENTES NUEVA ID ZONA'!$A:$F,5,0),"INACTIVO")</f>
        <v>DIANA DELGADO 52</v>
      </c>
      <c r="C142" s="36" t="str">
        <f>IFERROR(VLOOKUP($D142,'CLIENTES NUEVA ID ZONA'!$A:$F,6,0),"INACTIVO")</f>
        <v>DIANA DELGADO</v>
      </c>
      <c r="D142" s="36" t="s">
        <v>354</v>
      </c>
      <c r="E142" s="36" t="s">
        <v>355</v>
      </c>
      <c r="F142" s="42" t="s">
        <v>2469</v>
      </c>
    </row>
    <row r="143" spans="2:9">
      <c r="B143" s="41" t="str">
        <f>IFERROR(VLOOKUP($D143,'CLIENTES NUEVA ID ZONA'!$A:$F,5,0),"INACTIVO")</f>
        <v>DIANA DELGADO 52</v>
      </c>
      <c r="C143" s="36" t="str">
        <f>IFERROR(VLOOKUP($D143,'CLIENTES NUEVA ID ZONA'!$A:$F,6,0),"INACTIVO")</f>
        <v>DIANA DELGADO</v>
      </c>
      <c r="D143" s="46" t="s">
        <v>1607</v>
      </c>
      <c r="E143" s="46" t="s">
        <v>1608</v>
      </c>
      <c r="F143" s="42" t="s">
        <v>14</v>
      </c>
    </row>
    <row r="144" spans="2:9" ht="15">
      <c r="B144" s="41" t="str">
        <f>IFERROR(VLOOKUP($D144,'CLIENTES NUEVA ID ZONA'!$A:$F,5,0),"INACTIVO")</f>
        <v>DIANA DELGADO 52</v>
      </c>
      <c r="C144" s="36" t="str">
        <f>IFERROR(VLOOKUP($D144,'CLIENTES NUEVA ID ZONA'!$A:$F,6,0),"INACTIVO")</f>
        <v>DIANA DELGADO</v>
      </c>
      <c r="D144" s="36" t="s">
        <v>1644</v>
      </c>
      <c r="E144" s="36" t="s">
        <v>1645</v>
      </c>
      <c r="F144" s="42" t="s">
        <v>14</v>
      </c>
      <c r="I144"/>
    </row>
    <row r="145" spans="2:9" ht="15">
      <c r="B145" s="41" t="str">
        <f>IFERROR(VLOOKUP($D145,'CLIENTES NUEVA ID ZONA'!$A:$F,5,0),"INACTIVO")</f>
        <v>DIANA DELGADO 52</v>
      </c>
      <c r="C145" s="36" t="str">
        <f>IFERROR(VLOOKUP($D145,'CLIENTES NUEVA ID ZONA'!$A:$F,6,0),"INACTIVO")</f>
        <v>DIANA DELGADO</v>
      </c>
      <c r="D145" t="s">
        <v>1574</v>
      </c>
      <c r="E145" t="s">
        <v>1575</v>
      </c>
      <c r="F145" s="42" t="s">
        <v>3623</v>
      </c>
      <c r="I145"/>
    </row>
    <row r="146" spans="2:9" ht="15">
      <c r="B146" s="41" t="str">
        <f>IFERROR(VLOOKUP($D146,'CLIENTES NUEVA ID ZONA'!$A:$F,5,0),"INACTIVO")</f>
        <v>DIANA DELGADO 52</v>
      </c>
      <c r="C146" s="36" t="str">
        <f>IFERROR(VLOOKUP($D146,'CLIENTES NUEVA ID ZONA'!$A:$F,6,0),"INACTIVO")</f>
        <v>DIANA DELGADO</v>
      </c>
      <c r="D146" s="36" t="s">
        <v>1641</v>
      </c>
      <c r="E146" s="36" t="s">
        <v>1642</v>
      </c>
      <c r="F146" s="42" t="s">
        <v>3623</v>
      </c>
      <c r="I146"/>
    </row>
    <row r="147" spans="2:9" ht="15">
      <c r="B147" s="41" t="str">
        <f>IFERROR(VLOOKUP($D147,'CLIENTES NUEVA ID ZONA'!$A:$F,5,0),"INACTIVO")</f>
        <v>DIANA DELGADO 52</v>
      </c>
      <c r="C147" s="36" t="str">
        <f>IFERROR(VLOOKUP($D147,'CLIENTES NUEVA ID ZONA'!$A:$F,6,0),"INACTIVO")</f>
        <v>DIANA DELGADO</v>
      </c>
      <c r="D147" t="s">
        <v>1722</v>
      </c>
      <c r="E147" t="s">
        <v>1723</v>
      </c>
      <c r="F147" s="42" t="s">
        <v>2253</v>
      </c>
      <c r="I147"/>
    </row>
    <row r="148" spans="2:9" ht="15">
      <c r="B148" s="41" t="str">
        <f>IFERROR(VLOOKUP($D148,'CLIENTES NUEVA ID ZONA'!$A:$F,5,0),"INACTIVO")</f>
        <v>DIANA DELGADO 52</v>
      </c>
      <c r="C148" s="36" t="str">
        <f>IFERROR(VLOOKUP($D148,'CLIENTES NUEVA ID ZONA'!$A:$F,6,0),"INACTIVO")</f>
        <v>DIANA DELGADO</v>
      </c>
      <c r="D148" t="s">
        <v>1744</v>
      </c>
      <c r="E148" t="s">
        <v>1745</v>
      </c>
      <c r="F148" s="61" t="s">
        <v>14</v>
      </c>
      <c r="I148"/>
    </row>
    <row r="149" spans="2:9" ht="15">
      <c r="B149" s="41" t="str">
        <f>IFERROR(VLOOKUP($D149,'CLIENTES NUEVA ID ZONA'!$A:$F,5,0),"INACTIVO")</f>
        <v>DIANA DELGADO 52</v>
      </c>
      <c r="C149" s="36" t="str">
        <f>IFERROR(VLOOKUP($D149,'CLIENTES NUEVA ID ZONA'!$A:$F,6,0),"INACTIVO")</f>
        <v>DIANA DELGADO</v>
      </c>
      <c r="D149" s="36" t="s">
        <v>1714</v>
      </c>
      <c r="E149" s="36" t="s">
        <v>1715</v>
      </c>
      <c r="F149" s="42" t="s">
        <v>14</v>
      </c>
      <c r="I149"/>
    </row>
    <row r="150" spans="2:9" ht="15">
      <c r="B150" s="41" t="str">
        <f>IFERROR(VLOOKUP($D150,'CLIENTES NUEVA ID ZONA'!$A:$F,5,0),"INACTIVO")</f>
        <v>DIANA DELGADO 52</v>
      </c>
      <c r="C150" s="36" t="str">
        <f>IFERROR(VLOOKUP($D150,'CLIENTES NUEVA ID ZONA'!$A:$F,6,0),"INACTIVO")</f>
        <v>DIANA DELGADO</v>
      </c>
      <c r="D150" s="36" t="s">
        <v>1735</v>
      </c>
      <c r="E150" s="36" t="s">
        <v>1736</v>
      </c>
      <c r="F150" s="42" t="s">
        <v>14</v>
      </c>
      <c r="I150"/>
    </row>
    <row r="151" spans="2:9" ht="15">
      <c r="B151" s="41" t="str">
        <f>IFERROR(VLOOKUP($D151,'CLIENTES NUEVA ID ZONA'!$A:$F,5,0),"INACTIVO")</f>
        <v>DIANA DELGADO 52</v>
      </c>
      <c r="C151" s="36" t="str">
        <f>IFERROR(VLOOKUP($D151,'CLIENTES NUEVA ID ZONA'!$A:$F,6,0),"INACTIVO")</f>
        <v>DIANA DELGADO</v>
      </c>
      <c r="D151" s="36" t="s">
        <v>1750</v>
      </c>
      <c r="E151" s="36" t="s">
        <v>1751</v>
      </c>
      <c r="F151" s="42" t="s">
        <v>14</v>
      </c>
      <c r="I151"/>
    </row>
    <row r="152" spans="2:9" ht="15">
      <c r="B152" s="41" t="str">
        <f>IFERROR(VLOOKUP($D152,'CLIENTES NUEVA ID ZONA'!$A:$F,5,0),"INACTIVO")</f>
        <v>DIANA DELGADO 52</v>
      </c>
      <c r="C152" s="36" t="str">
        <f>IFERROR(VLOOKUP($D152,'CLIENTES NUEVA ID ZONA'!$A:$F,6,0),"INACTIVO")</f>
        <v>DIANA DELGADO</v>
      </c>
      <c r="D152" s="36" t="s">
        <v>1799</v>
      </c>
      <c r="E152" s="36" t="s">
        <v>1800</v>
      </c>
      <c r="F152" s="61" t="s">
        <v>3623</v>
      </c>
      <c r="I152"/>
    </row>
    <row r="153" spans="2:9" ht="15">
      <c r="B153" s="41" t="str">
        <f>IFERROR(VLOOKUP($D153,'CLIENTES NUEVA ID ZONA'!$A:$F,5,0),"INACTIVO")</f>
        <v>DIANA DELGADO 51</v>
      </c>
      <c r="C153" s="36" t="str">
        <f>IFERROR(VLOOKUP($D153,'CLIENTES NUEVA ID ZONA'!$A:$F,6,0),"INACTIVO")</f>
        <v>DIANA DELGADO</v>
      </c>
      <c r="D153" s="36" t="s">
        <v>351</v>
      </c>
      <c r="E153" s="36" t="s">
        <v>352</v>
      </c>
      <c r="F153" s="42" t="s">
        <v>14</v>
      </c>
      <c r="I153"/>
    </row>
    <row r="154" spans="2:9" ht="15">
      <c r="B154" s="41" t="str">
        <f>IFERROR(VLOOKUP($D154,'CLIENTES NUEVA ID ZONA'!$A:$F,5,0),"INACTIVO")</f>
        <v>DIANA DELGADO 52</v>
      </c>
      <c r="C154" s="36" t="str">
        <f>IFERROR(VLOOKUP($D154,'CLIENTES NUEVA ID ZONA'!$A:$F,6,0),"INACTIVO")</f>
        <v>DIANA DELGADO</v>
      </c>
      <c r="D154" s="36" t="s">
        <v>1817</v>
      </c>
      <c r="E154" s="36" t="s">
        <v>1818</v>
      </c>
      <c r="F154" s="42" t="s">
        <v>3618</v>
      </c>
      <c r="I154"/>
    </row>
    <row r="155" spans="2:9" ht="15">
      <c r="B155" s="41" t="str">
        <f>IFERROR(VLOOKUP($D155,'CLIENTES NUEVA ID ZONA'!$A:$F,5,0),"INACTIVO")</f>
        <v>DIANA DELGADO 52</v>
      </c>
      <c r="C155" s="36" t="str">
        <f>IFERROR(VLOOKUP($D155,'CLIENTES NUEVA ID ZONA'!$A:$F,6,0),"INACTIVO")</f>
        <v>DIANA DELGADO</v>
      </c>
      <c r="D155" s="36" t="s">
        <v>1833</v>
      </c>
      <c r="E155" s="36" t="s">
        <v>1834</v>
      </c>
      <c r="F155" s="42" t="s">
        <v>3618</v>
      </c>
      <c r="I155"/>
    </row>
    <row r="156" spans="2:9" ht="15">
      <c r="B156" s="41" t="str">
        <f>IFERROR(VLOOKUP($D156,'CLIENTES NUEVA ID ZONA'!$A:$F,5,0),"INACTIVO")</f>
        <v>INACTIVO</v>
      </c>
      <c r="C156" s="36" t="str">
        <f>IFERROR(VLOOKUP($D156,'CLIENTES NUEVA ID ZONA'!$A:$F,6,0),"INACTIVO")</f>
        <v>INACTIVO</v>
      </c>
      <c r="D156" s="36" t="s">
        <v>1858</v>
      </c>
      <c r="E156" s="36" t="s">
        <v>1859</v>
      </c>
      <c r="F156" s="61" t="s">
        <v>3623</v>
      </c>
      <c r="I156"/>
    </row>
    <row r="157" spans="2:9" ht="15">
      <c r="B157" s="41" t="str">
        <f>IFERROR(VLOOKUP($D157,'CLIENTES NUEVA ID ZONA'!$A:$F,5,0),"INACTIVO")</f>
        <v>DIANA DELGADO 52</v>
      </c>
      <c r="C157" s="36" t="str">
        <f>IFERROR(VLOOKUP($D157,'CLIENTES NUEVA ID ZONA'!$A:$F,6,0),"INACTIVO")</f>
        <v>DIANA DELGADO</v>
      </c>
      <c r="D157" s="12" t="s">
        <v>1861</v>
      </c>
      <c r="E157" s="36" t="s">
        <v>1862</v>
      </c>
      <c r="F157" s="61" t="s">
        <v>3623</v>
      </c>
      <c r="I157"/>
    </row>
    <row r="158" spans="2:9" ht="15">
      <c r="B158" s="41" t="str">
        <f>IFERROR(VLOOKUP($D158,'CLIENTES NUEVA ID ZONA'!$A:$F,5,0),"INACTIVO")</f>
        <v>DIANA DELGADO 52</v>
      </c>
      <c r="C158" s="36" t="str">
        <f>IFERROR(VLOOKUP($D158,'CLIENTES NUEVA ID ZONA'!$A:$F,6,0),"INACTIVO")</f>
        <v>DIANA DELGADO</v>
      </c>
      <c r="D158" s="36" t="s">
        <v>1883</v>
      </c>
      <c r="E158" s="36" t="s">
        <v>1884</v>
      </c>
      <c r="F158" s="61" t="s">
        <v>14</v>
      </c>
      <c r="I158"/>
    </row>
    <row r="159" spans="2:9" ht="15">
      <c r="B159" s="41" t="str">
        <f>IFERROR(VLOOKUP($D159,'CLIENTES NUEVA ID ZONA'!$A:$F,5,0),"INACTIVO")</f>
        <v>DUBRASKA PÉREZ 11</v>
      </c>
      <c r="C159" s="36" t="str">
        <f>IFERROR(VLOOKUP($D159,'CLIENTES NUEVA ID ZONA'!$A:$F,6,0),"INACTIVO")</f>
        <v>DUBRASKA PÉREZ</v>
      </c>
      <c r="D159" s="36" t="s">
        <v>1192</v>
      </c>
      <c r="E159" s="36" t="s">
        <v>1193</v>
      </c>
      <c r="F159" s="61" t="s">
        <v>3623</v>
      </c>
      <c r="I159"/>
    </row>
    <row r="160" spans="2:9" ht="15">
      <c r="B160" s="41" t="str">
        <f>IFERROR(VLOOKUP($D160,'CLIENTES NUEVA ID ZONA'!$A:$F,5,0),"INACTIVO")</f>
        <v>DUBRASKA PÉREZ 11</v>
      </c>
      <c r="C160" s="36" t="str">
        <f>IFERROR(VLOOKUP($D160,'CLIENTES NUEVA ID ZONA'!$A:$F,6,0),"INACTIVO")</f>
        <v>DUBRASKA PÉREZ</v>
      </c>
      <c r="D160" s="36" t="s">
        <v>791</v>
      </c>
      <c r="E160" s="36" t="s">
        <v>792</v>
      </c>
      <c r="F160" s="42" t="s">
        <v>2253</v>
      </c>
      <c r="I160"/>
    </row>
    <row r="161" spans="2:9" ht="15">
      <c r="B161" s="41" t="str">
        <f>IFERROR(VLOOKUP($D161,'CLIENTES NUEVA ID ZONA'!$A:$F,5,0),"INACTIVO")</f>
        <v>JONATHAN FERNÁNDEZ</v>
      </c>
      <c r="C161" s="36" t="str">
        <f>IFERROR(VLOOKUP($D161,'CLIENTES NUEVA ID ZONA'!$A:$F,6,0),"INACTIVO")</f>
        <v>MILAGROS FERNANDEZ</v>
      </c>
      <c r="D161" s="36" t="s">
        <v>746</v>
      </c>
      <c r="E161" s="36" t="s">
        <v>747</v>
      </c>
      <c r="F161" s="42" t="s">
        <v>2253</v>
      </c>
      <c r="I161"/>
    </row>
    <row r="162" spans="2:9" ht="15">
      <c r="B162" s="41" t="str">
        <f>IFERROR(VLOOKUP($D162,'CLIENTES NUEVA ID ZONA'!$A:$F,5,0),"INACTIVO")</f>
        <v>JONATHAN FERNÁNDEZ</v>
      </c>
      <c r="C162" s="36" t="str">
        <f>IFERROR(VLOOKUP($D162,'CLIENTES NUEVA ID ZONA'!$A:$F,6,0),"INACTIVO")</f>
        <v>MILAGROS FERNANDEZ</v>
      </c>
      <c r="D162" s="36" t="s">
        <v>1805</v>
      </c>
      <c r="E162" s="36" t="s">
        <v>1806</v>
      </c>
      <c r="F162" s="61" t="s">
        <v>3623</v>
      </c>
      <c r="I162"/>
    </row>
    <row r="163" spans="2:9" ht="15">
      <c r="B163" s="41" t="str">
        <f>IFERROR(VLOOKUP($D163,'CLIENTES NUEVA ID ZONA'!$A:$F,5,0),"INACTIVO")</f>
        <v>DIANA DELGADO 51</v>
      </c>
      <c r="C163" s="36" t="str">
        <f>IFERROR(VLOOKUP($D163,'CLIENTES NUEVA ID ZONA'!$A:$F,6,0),"INACTIVO")</f>
        <v>DIANA DELGADO</v>
      </c>
      <c r="D163" s="36" t="s">
        <v>675</v>
      </c>
      <c r="E163" s="36" t="s">
        <v>676</v>
      </c>
      <c r="F163" s="42" t="s">
        <v>2253</v>
      </c>
      <c r="I163"/>
    </row>
    <row r="164" spans="2:9" ht="15">
      <c r="B164" s="41" t="str">
        <f>IFERROR(VLOOKUP($D164,'CLIENTES NUEVA ID ZONA'!$A:$F,5,0),"INACTIVO")</f>
        <v>DUBRASKA PÉREZ 11</v>
      </c>
      <c r="C164" s="36" t="str">
        <f>IFERROR(VLOOKUP($D164,'CLIENTES NUEVA ID ZONA'!$A:$F,6,0),"INACTIVO")</f>
        <v>DUBRASKA PÉREZ</v>
      </c>
      <c r="D164" s="36" t="s">
        <v>518</v>
      </c>
      <c r="E164" s="36" t="s">
        <v>2687</v>
      </c>
      <c r="F164" s="61" t="s">
        <v>2253</v>
      </c>
      <c r="I164"/>
    </row>
    <row r="165" spans="2:9" ht="15">
      <c r="B165" s="41" t="str">
        <f>IFERROR(VLOOKUP($D165,'CLIENTES NUEVA ID ZONA'!$A:$F,5,0),"INACTIVO")</f>
        <v>JONATHAN FERNÁNDEZ</v>
      </c>
      <c r="C165" s="36" t="str">
        <f>IFERROR(VLOOKUP($D165,'CLIENTES NUEVA ID ZONA'!$A:$F,6,0),"INACTIVO")</f>
        <v>MILAGROS FERNANDEZ</v>
      </c>
      <c r="D165" s="36" t="s">
        <v>706</v>
      </c>
      <c r="E165" s="36" t="s">
        <v>707</v>
      </c>
      <c r="F165" s="42" t="s">
        <v>2253</v>
      </c>
      <c r="I165"/>
    </row>
    <row r="166" spans="2:9" ht="15">
      <c r="B166" s="41" t="str">
        <f>IFERROR(VLOOKUP($D166,'CLIENTES NUEVA ID ZONA'!$A:$F,5,0),"INACTIVO")</f>
        <v>INACTIVO</v>
      </c>
      <c r="C166" s="36" t="str">
        <f>IFERROR(VLOOKUP($D166,'CLIENTES NUEVA ID ZONA'!$A:$F,6,0),"INACTIVO")</f>
        <v>INACTIVO</v>
      </c>
      <c r="D166" s="36" t="s">
        <v>1381</v>
      </c>
      <c r="E166" s="36" t="s">
        <v>1382</v>
      </c>
      <c r="F166" s="42" t="s">
        <v>14</v>
      </c>
      <c r="I166"/>
    </row>
    <row r="167" spans="2:9" ht="15">
      <c r="B167" s="41" t="str">
        <f>IFERROR(VLOOKUP($D167,'CLIENTES NUEVA ID ZONA'!$A:$F,5,0),"INACTIVO")</f>
        <v>DUBRASKA PÉREZ 11</v>
      </c>
      <c r="C167" s="36" t="str">
        <f>IFERROR(VLOOKUP($D167,'CLIENTES NUEVA ID ZONA'!$A:$F,6,0),"INACTIVO")</f>
        <v>DUBRASKA PÉREZ</v>
      </c>
      <c r="D167" s="36" t="s">
        <v>1557</v>
      </c>
      <c r="E167" s="36" t="s">
        <v>1558</v>
      </c>
      <c r="F167" s="42" t="s">
        <v>14</v>
      </c>
      <c r="I167"/>
    </row>
    <row r="168" spans="2:9">
      <c r="B168" s="41" t="str">
        <f>IFERROR(VLOOKUP($D168,'CLIENTES NUEVA ID ZONA'!$A:$F,5,0),"INACTIVO")</f>
        <v>DUBRASKA PÉREZ 11</v>
      </c>
      <c r="C168" s="36" t="str">
        <f>IFERROR(VLOOKUP($D168,'CLIENTES NUEVA ID ZONA'!$A:$F,6,0),"INACTIVO")</f>
        <v>DUBRASKA PÉREZ</v>
      </c>
      <c r="D168" s="36" t="s">
        <v>1637</v>
      </c>
      <c r="E168" s="36" t="s">
        <v>1638</v>
      </c>
      <c r="F168" s="42" t="s">
        <v>3623</v>
      </c>
    </row>
    <row r="169" spans="2:9" ht="15">
      <c r="B169" s="41" t="str">
        <f>IFERROR(VLOOKUP($D169,'CLIENTES NUEVA ID ZONA'!$A:$F,5,0),"INACTIVO")</f>
        <v>INACTIVO</v>
      </c>
      <c r="C169" s="36" t="str">
        <f>IFERROR(VLOOKUP($D169,'CLIENTES NUEVA ID ZONA'!$A:$F,6,0),"INACTIVO")</f>
        <v>INACTIVO</v>
      </c>
      <c r="D169" s="36" t="s">
        <v>1504</v>
      </c>
      <c r="E169" s="36" t="s">
        <v>1505</v>
      </c>
      <c r="F169" s="42" t="s">
        <v>2253</v>
      </c>
      <c r="I169"/>
    </row>
    <row r="170" spans="2:9" ht="15">
      <c r="B170" s="41" t="str">
        <f>IFERROR(VLOOKUP($D170,'CLIENTES NUEVA ID ZONA'!$A:$F,5,0),"INACTIVO")</f>
        <v>MILAGROS FERNANDEZ 30</v>
      </c>
      <c r="C170" s="36" t="str">
        <f>IFERROR(VLOOKUP($D170,'CLIENTES NUEVA ID ZONA'!$A:$F,6,0),"INACTIVO")</f>
        <v>MILAGROS FERNANDEZ</v>
      </c>
      <c r="D170" s="36" t="s">
        <v>760</v>
      </c>
      <c r="E170" s="36" t="s">
        <v>3640</v>
      </c>
      <c r="F170" s="61" t="s">
        <v>2336</v>
      </c>
      <c r="I170"/>
    </row>
    <row r="171" spans="2:9" ht="15">
      <c r="B171" s="41" t="str">
        <f>IFERROR(VLOOKUP($D171,'CLIENTES NUEVA ID ZONA'!$A:$F,5,0),"INACTIVO")</f>
        <v>INACTIVO</v>
      </c>
      <c r="C171" s="36" t="str">
        <f>IFERROR(VLOOKUP($D171,'CLIENTES NUEVA ID ZONA'!$A:$F,6,0),"INACTIVO")</f>
        <v>INACTIVO</v>
      </c>
      <c r="D171" s="36" t="s">
        <v>1460</v>
      </c>
      <c r="E171" s="36" t="s">
        <v>1461</v>
      </c>
      <c r="F171" s="42" t="s">
        <v>14</v>
      </c>
      <c r="I171"/>
    </row>
    <row r="172" spans="2:9" ht="15">
      <c r="B172" s="41" t="str">
        <f>IFERROR(VLOOKUP($D172,'CLIENTES NUEVA ID ZONA'!$A:$F,5,0),"INACTIVO")</f>
        <v>DIANA DELGADO 51</v>
      </c>
      <c r="C172" s="36" t="str">
        <f>IFERROR(VLOOKUP($D172,'CLIENTES NUEVA ID ZONA'!$A:$F,6,0),"INACTIVO")</f>
        <v>DIANA DELGADO</v>
      </c>
      <c r="D172" s="36" t="s">
        <v>736</v>
      </c>
      <c r="E172" s="36" t="s">
        <v>737</v>
      </c>
      <c r="F172" s="42" t="s">
        <v>2253</v>
      </c>
      <c r="I172"/>
    </row>
    <row r="173" spans="2:9" ht="15">
      <c r="B173" s="41" t="str">
        <f>IFERROR(VLOOKUP($D173,'CLIENTES NUEVA ID ZONA'!$A:$F,5,0),"INACTIVO")</f>
        <v>DIANA DELGADO 51</v>
      </c>
      <c r="C173" s="36" t="str">
        <f>IFERROR(VLOOKUP($D173,'CLIENTES NUEVA ID ZONA'!$A:$F,6,0),"INACTIVO")</f>
        <v>DIANA DELGADO</v>
      </c>
      <c r="D173" s="36" t="s">
        <v>1311</v>
      </c>
      <c r="E173" s="36" t="s">
        <v>1312</v>
      </c>
      <c r="F173" s="61" t="s">
        <v>3629</v>
      </c>
      <c r="I173"/>
    </row>
    <row r="174" spans="2:9" ht="15">
      <c r="B174" s="41" t="str">
        <f>IFERROR(VLOOKUP($D174,'CLIENTES NUEVA ID ZONA'!$A:$F,5,0),"INACTIVO")</f>
        <v>DIANA DELGADO 51</v>
      </c>
      <c r="C174" s="36" t="str">
        <f>IFERROR(VLOOKUP($D174,'CLIENTES NUEVA ID ZONA'!$A:$F,6,0),"INACTIVO")</f>
        <v>DIANA DELGADO</v>
      </c>
      <c r="D174" s="36" t="s">
        <v>905</v>
      </c>
      <c r="E174" s="36" t="s">
        <v>906</v>
      </c>
      <c r="F174" s="61" t="s">
        <v>3623</v>
      </c>
      <c r="I174"/>
    </row>
    <row r="175" spans="2:9" ht="15">
      <c r="B175" s="41" t="str">
        <f>IFERROR(VLOOKUP($D175,'CLIENTES NUEVA ID ZONA'!$A:$F,5,0),"INACTIVO")</f>
        <v>DIANA DELGADO 51</v>
      </c>
      <c r="C175" s="36" t="str">
        <f>IFERROR(VLOOKUP($D175,'CLIENTES NUEVA ID ZONA'!$A:$F,6,0),"INACTIVO")</f>
        <v>DIANA DELGADO</v>
      </c>
      <c r="D175" s="36" t="s">
        <v>712</v>
      </c>
      <c r="E175" s="36" t="s">
        <v>713</v>
      </c>
      <c r="F175" s="42" t="s">
        <v>2253</v>
      </c>
      <c r="I175"/>
    </row>
    <row r="176" spans="2:9" ht="15">
      <c r="B176" s="41" t="str">
        <f>IFERROR(VLOOKUP($D176,'CLIENTES NUEVA ID ZONA'!$A:$F,5,0),"INACTIVO")</f>
        <v>DIANA DELGADO 51</v>
      </c>
      <c r="C176" s="36" t="str">
        <f>IFERROR(VLOOKUP($D176,'CLIENTES NUEVA ID ZONA'!$A:$F,6,0),"INACTIVO")</f>
        <v>DIANA DELGADO</v>
      </c>
      <c r="D176" s="36" t="s">
        <v>268</v>
      </c>
      <c r="E176" s="36" t="s">
        <v>269</v>
      </c>
      <c r="F176" s="61" t="s">
        <v>3623</v>
      </c>
      <c r="I176"/>
    </row>
    <row r="177" spans="2:9" ht="15">
      <c r="B177" s="41" t="str">
        <f>IFERROR(VLOOKUP($D177,'CLIENTES NUEVA ID ZONA'!$A:$F,5,0),"INACTIVO")</f>
        <v>DIANA DELGADO 51</v>
      </c>
      <c r="C177" s="36" t="str">
        <f>IFERROR(VLOOKUP($D177,'CLIENTES NUEVA ID ZONA'!$A:$F,6,0),"INACTIVO")</f>
        <v>DIANA DELGADO</v>
      </c>
      <c r="D177" s="36" t="s">
        <v>496</v>
      </c>
      <c r="E177" s="36" t="s">
        <v>497</v>
      </c>
      <c r="F177" s="61" t="s">
        <v>3623</v>
      </c>
      <c r="I177"/>
    </row>
    <row r="178" spans="2:9" ht="15">
      <c r="B178" s="41" t="str">
        <f>IFERROR(VLOOKUP($D178,'CLIENTES NUEVA ID ZONA'!$A:$F,5,0),"INACTIVO")</f>
        <v>DIANA DELGADO 51</v>
      </c>
      <c r="C178" s="36" t="str">
        <f>IFERROR(VLOOKUP($D178,'CLIENTES NUEVA ID ZONA'!$A:$F,6,0),"INACTIVO")</f>
        <v>DIANA DELGADO</v>
      </c>
      <c r="D178" s="36" t="s">
        <v>1313</v>
      </c>
      <c r="E178" s="36" t="s">
        <v>1314</v>
      </c>
      <c r="F178" s="61" t="s">
        <v>3629</v>
      </c>
      <c r="I178"/>
    </row>
    <row r="179" spans="2:9" ht="15">
      <c r="B179" s="41" t="str">
        <f>IFERROR(VLOOKUP($D179,'CLIENTES NUEVA ID ZONA'!$A:$F,5,0),"INACTIVO")</f>
        <v>DIANA DELGADO 51</v>
      </c>
      <c r="C179" s="36" t="str">
        <f>IFERROR(VLOOKUP($D179,'CLIENTES NUEVA ID ZONA'!$A:$F,6,0),"INACTIVO")</f>
        <v>DIANA DELGADO</v>
      </c>
      <c r="D179" s="36" t="s">
        <v>1373</v>
      </c>
      <c r="E179" s="36" t="s">
        <v>1374</v>
      </c>
      <c r="F179" s="61" t="s">
        <v>3623</v>
      </c>
      <c r="I179"/>
    </row>
    <row r="180" spans="2:9" ht="15">
      <c r="B180" s="41" t="str">
        <f>IFERROR(VLOOKUP($D180,'CLIENTES NUEVA ID ZONA'!$A:$F,5,0),"INACTIVO")</f>
        <v>DIANA DELGADO 51</v>
      </c>
      <c r="C180" s="36" t="str">
        <f>IFERROR(VLOOKUP($D180,'CLIENTES NUEVA ID ZONA'!$A:$F,6,0),"INACTIVO")</f>
        <v>DIANA DELGADO</v>
      </c>
      <c r="D180" s="36" t="s">
        <v>1413</v>
      </c>
      <c r="E180" s="36" t="s">
        <v>1414</v>
      </c>
      <c r="F180" s="61" t="s">
        <v>3623</v>
      </c>
      <c r="I180"/>
    </row>
    <row r="181" spans="2:9" ht="15">
      <c r="B181" s="41" t="str">
        <f>IFERROR(VLOOKUP($D181,'CLIENTES NUEVA ID ZONA'!$A:$F,5,0),"INACTIVO")</f>
        <v>DIANA DELGADO 51</v>
      </c>
      <c r="C181" s="36" t="str">
        <f>IFERROR(VLOOKUP($D181,'CLIENTES NUEVA ID ZONA'!$A:$F,6,0),"INACTIVO")</f>
        <v>DIANA DELGADO</v>
      </c>
      <c r="D181" s="36" t="s">
        <v>581</v>
      </c>
      <c r="E181" s="36" t="s">
        <v>582</v>
      </c>
      <c r="F181" s="42" t="s">
        <v>14</v>
      </c>
      <c r="I181"/>
    </row>
    <row r="182" spans="2:9" ht="15">
      <c r="B182" s="41" t="str">
        <f>IFERROR(VLOOKUP($D182,'CLIENTES NUEVA ID ZONA'!$A:$F,5,0),"INACTIVO")</f>
        <v>DIANA DELGADO 51</v>
      </c>
      <c r="C182" s="36" t="str">
        <f>IFERROR(VLOOKUP($D182,'CLIENTES NUEVA ID ZONA'!$A:$F,6,0),"INACTIVO")</f>
        <v>DIANA DELGADO</v>
      </c>
      <c r="D182" s="36" t="s">
        <v>427</v>
      </c>
      <c r="E182" s="36" t="s">
        <v>428</v>
      </c>
      <c r="F182" s="42" t="s">
        <v>14</v>
      </c>
      <c r="I182"/>
    </row>
    <row r="183" spans="2:9" ht="15">
      <c r="B183" s="41" t="str">
        <f>IFERROR(VLOOKUP($D183,'CLIENTES NUEVA ID ZONA'!$A:$F,5,0),"INACTIVO")</f>
        <v>DIANA DELGADO 51</v>
      </c>
      <c r="C183" s="36" t="str">
        <f>IFERROR(VLOOKUP($D183,'CLIENTES NUEVA ID ZONA'!$A:$F,6,0),"INACTIVO")</f>
        <v>DIANA DELGADO</v>
      </c>
      <c r="D183" s="36" t="s">
        <v>423</v>
      </c>
      <c r="E183" s="36" t="s">
        <v>424</v>
      </c>
      <c r="F183" s="61" t="s">
        <v>14</v>
      </c>
      <c r="I183"/>
    </row>
    <row r="184" spans="2:9" ht="15">
      <c r="B184" s="41" t="str">
        <f>IFERROR(VLOOKUP($D184,'CLIENTES NUEVA ID ZONA'!$A:$F,5,0),"INACTIVO")</f>
        <v>DIANA DELGADO 51</v>
      </c>
      <c r="C184" s="36" t="str">
        <f>IFERROR(VLOOKUP($D184,'CLIENTES NUEVA ID ZONA'!$A:$F,6,0),"INACTIVO")</f>
        <v>DIANA DELGADO</v>
      </c>
      <c r="D184" s="36" t="s">
        <v>1561</v>
      </c>
      <c r="E184" s="36" t="s">
        <v>1562</v>
      </c>
      <c r="F184" s="42" t="s">
        <v>14</v>
      </c>
      <c r="I184"/>
    </row>
    <row r="185" spans="2:9" ht="15">
      <c r="B185" s="41" t="str">
        <f>IFERROR(VLOOKUP($D185,'CLIENTES NUEVA ID ZONA'!$A:$F,5,0),"INACTIVO")</f>
        <v>DIANA DELGADO 51</v>
      </c>
      <c r="C185" s="36" t="str">
        <f>IFERROR(VLOOKUP($D185,'CLIENTES NUEVA ID ZONA'!$A:$F,6,0),"INACTIVO")</f>
        <v>DIANA DELGADO</v>
      </c>
      <c r="D185" s="36" t="s">
        <v>1683</v>
      </c>
      <c r="E185" s="36" t="s">
        <v>1684</v>
      </c>
      <c r="F185" s="42" t="s">
        <v>3623</v>
      </c>
      <c r="I185"/>
    </row>
    <row r="186" spans="2:9" ht="15">
      <c r="B186" s="41" t="str">
        <f>IFERROR(VLOOKUP($D186,'CLIENTES NUEVA ID ZONA'!$A:$F,5,0),"INACTIVO")</f>
        <v>DIANA DELGADO 51</v>
      </c>
      <c r="C186" s="36" t="str">
        <f>IFERROR(VLOOKUP($D186,'CLIENTES NUEVA ID ZONA'!$A:$F,6,0),"INACTIVO")</f>
        <v>DIANA DELGADO</v>
      </c>
      <c r="D186" s="36" t="s">
        <v>1590</v>
      </c>
      <c r="E186" s="36" t="s">
        <v>1591</v>
      </c>
      <c r="F186" s="42" t="s">
        <v>14</v>
      </c>
      <c r="I186"/>
    </row>
    <row r="187" spans="2:9" ht="15">
      <c r="B187" s="41" t="str">
        <f>IFERROR(VLOOKUP($D187,'CLIENTES NUEVA ID ZONA'!$A:$F,5,0),"INACTIVO")</f>
        <v>DIANA DELGADO 51</v>
      </c>
      <c r="C187" s="36" t="str">
        <f>IFERROR(VLOOKUP($D187,'CLIENTES NUEVA ID ZONA'!$A:$F,6,0),"INACTIVO")</f>
        <v>DIANA DELGADO</v>
      </c>
      <c r="D187" s="36" t="s">
        <v>1775</v>
      </c>
      <c r="E187" s="36" t="s">
        <v>1776</v>
      </c>
      <c r="F187" s="61" t="s">
        <v>3623</v>
      </c>
      <c r="I187"/>
    </row>
    <row r="188" spans="2:9" ht="15">
      <c r="B188" s="41" t="str">
        <f>IFERROR(VLOOKUP($D188,'CLIENTES NUEVA ID ZONA'!$A:$F,5,0),"INACTIVO")</f>
        <v>DIANA DELGADO 51</v>
      </c>
      <c r="C188" s="36" t="str">
        <f>IFERROR(VLOOKUP($D188,'CLIENTES NUEVA ID ZONA'!$A:$F,6,0),"INACTIVO")</f>
        <v>DIANA DELGADO</v>
      </c>
      <c r="D188" s="36" t="s">
        <v>1777</v>
      </c>
      <c r="E188" s="36" t="s">
        <v>1778</v>
      </c>
      <c r="F188" s="42" t="s">
        <v>3623</v>
      </c>
      <c r="I188"/>
    </row>
    <row r="189" spans="2:9" ht="15">
      <c r="B189" s="41" t="str">
        <f>IFERROR(VLOOKUP($D189,'CLIENTES NUEVA ID ZONA'!$A:$F,5,0),"INACTIVO")</f>
        <v>DIANA DELGADO 51</v>
      </c>
      <c r="C189" s="36" t="str">
        <f>IFERROR(VLOOKUP($D189,'CLIENTES NUEVA ID ZONA'!$A:$F,6,0),"INACTIVO")</f>
        <v>DIANA DELGADO</v>
      </c>
      <c r="D189" s="36" t="s">
        <v>1783</v>
      </c>
      <c r="E189" s="36" t="s">
        <v>1784</v>
      </c>
      <c r="F189" s="42" t="s">
        <v>3623</v>
      </c>
      <c r="I189"/>
    </row>
    <row r="190" spans="2:9" ht="15">
      <c r="B190" s="41" t="str">
        <f>IFERROR(VLOOKUP($D190,'CLIENTES NUEVA ID ZONA'!$A:$F,5,0),"INACTIVO")</f>
        <v>DIANA DELGADO 51</v>
      </c>
      <c r="C190" s="36" t="str">
        <f>IFERROR(VLOOKUP($D190,'CLIENTES NUEVA ID ZONA'!$A:$F,6,0),"INACTIVO")</f>
        <v>DIANA DELGADO</v>
      </c>
      <c r="D190" s="36" t="s">
        <v>1815</v>
      </c>
      <c r="E190" s="36" t="s">
        <v>1816</v>
      </c>
      <c r="F190" s="61" t="s">
        <v>3623</v>
      </c>
      <c r="I190"/>
    </row>
    <row r="191" spans="2:9" ht="15">
      <c r="B191" s="41" t="str">
        <f>IFERROR(VLOOKUP($D191,'CLIENTES NUEVA ID ZONA'!$A:$F,5,0),"INACTIVO")</f>
        <v>DIANA DELGADO 51</v>
      </c>
      <c r="C191" s="36" t="str">
        <f>IFERROR(VLOOKUP($D191,'CLIENTES NUEVA ID ZONA'!$A:$F,6,0),"INACTIVO")</f>
        <v>DIANA DELGADO</v>
      </c>
      <c r="D191" s="36" t="s">
        <v>1827</v>
      </c>
      <c r="E191" s="36" t="s">
        <v>1828</v>
      </c>
      <c r="F191" s="42" t="s">
        <v>3623</v>
      </c>
      <c r="I191"/>
    </row>
    <row r="192" spans="2:9" ht="15">
      <c r="B192" s="41" t="str">
        <f>IFERROR(VLOOKUP($D192,'CLIENTES NUEVA ID ZONA'!$A:$F,5,0),"INACTIVO")</f>
        <v>DUBRASKA PÉREZ 53</v>
      </c>
      <c r="C192" s="36" t="str">
        <f>IFERROR(VLOOKUP($D192,'CLIENTES NUEVA ID ZONA'!$A:$F,6,0),"INACTIVO")</f>
        <v>DUBRASKA PÉREZ</v>
      </c>
      <c r="D192" s="36" t="s">
        <v>1671</v>
      </c>
      <c r="E192" s="36" t="s">
        <v>1672</v>
      </c>
      <c r="F192" s="42" t="s">
        <v>14</v>
      </c>
      <c r="I192"/>
    </row>
    <row r="193" spans="2:9" ht="15">
      <c r="B193" s="41" t="str">
        <f>IFERROR(VLOOKUP($D193,'CLIENTES NUEVA ID ZONA'!$A:$F,5,0),"INACTIVO")</f>
        <v>DIANA DELGADO 51</v>
      </c>
      <c r="C193" s="36" t="str">
        <f>IFERROR(VLOOKUP($D193,'CLIENTES NUEVA ID ZONA'!$A:$F,6,0),"INACTIVO")</f>
        <v>DIANA DELGADO</v>
      </c>
      <c r="D193" s="20" t="s">
        <v>1661</v>
      </c>
      <c r="E193" s="20" t="s">
        <v>1662</v>
      </c>
      <c r="F193" s="42" t="s">
        <v>3623</v>
      </c>
      <c r="I193"/>
    </row>
    <row r="194" spans="2:9" ht="15">
      <c r="B194" s="41" t="str">
        <f>IFERROR(VLOOKUP($D194,'CLIENTES NUEVA ID ZONA'!$A:$F,5,0),"INACTIVO")</f>
        <v>INACTIVO</v>
      </c>
      <c r="C194" s="36" t="str">
        <f>IFERROR(VLOOKUP($D194,'CLIENTES NUEVA ID ZONA'!$A:$F,6,0),"INACTIVO")</f>
        <v>INACTIVO</v>
      </c>
      <c r="D194" s="36" t="s">
        <v>1675</v>
      </c>
      <c r="E194" s="36" t="s">
        <v>1676</v>
      </c>
      <c r="F194" s="42" t="s">
        <v>3623</v>
      </c>
      <c r="I194"/>
    </row>
    <row r="195" spans="2:9" ht="15">
      <c r="B195" s="41" t="str">
        <f>IFERROR(VLOOKUP($D195,'CLIENTES NUEVA ID ZONA'!$A:$F,5,0),"INACTIVO")</f>
        <v>DUBRASKA PÉREZ 53</v>
      </c>
      <c r="C195" s="36" t="str">
        <f>IFERROR(VLOOKUP($D195,'CLIENTES NUEVA ID ZONA'!$A:$F,6,0),"INACTIVO")</f>
        <v>DUBRASKA PÉREZ</v>
      </c>
      <c r="D195" s="36" t="s">
        <v>418</v>
      </c>
      <c r="E195" s="36" t="s">
        <v>419</v>
      </c>
      <c r="F195" s="42" t="s">
        <v>14</v>
      </c>
      <c r="I195"/>
    </row>
    <row r="196" spans="2:9" ht="15">
      <c r="B196" s="41" t="str">
        <f>IFERROR(VLOOKUP($D196,'CLIENTES NUEVA ID ZONA'!$A:$F,5,0),"INACTIVO")</f>
        <v>INACTIVO</v>
      </c>
      <c r="C196" s="36" t="str">
        <f>IFERROR(VLOOKUP($D196,'CLIENTES NUEVA ID ZONA'!$A:$F,6,0),"INACTIVO")</f>
        <v>INACTIVO</v>
      </c>
      <c r="D196" s="36" t="s">
        <v>1669</v>
      </c>
      <c r="E196" s="36" t="s">
        <v>1670</v>
      </c>
      <c r="F196" s="42" t="s">
        <v>14</v>
      </c>
      <c r="I196"/>
    </row>
    <row r="197" spans="2:9">
      <c r="B197" s="41" t="str">
        <f>IFERROR(VLOOKUP($D197,'CLIENTES NUEVA ID ZONA'!$A:$F,5,0),"INACTIVO")</f>
        <v>EDUWARD MARTÍNEZ</v>
      </c>
      <c r="C197" s="36" t="str">
        <f>IFERROR(VLOOKUP($D197,'CLIENTES NUEVA ID ZONA'!$A:$F,6,0),"INACTIVO")</f>
        <v>MILAGROS FERNANDEZ</v>
      </c>
      <c r="D197" s="36" t="s">
        <v>726</v>
      </c>
      <c r="E197" s="36" t="s">
        <v>727</v>
      </c>
      <c r="F197" s="61" t="s">
        <v>3623</v>
      </c>
    </row>
    <row r="198" spans="2:9">
      <c r="B198" s="41" t="str">
        <f>IFERROR(VLOOKUP($D198,'CLIENTES NUEVA ID ZONA'!$A:$F,5,0),"INACTIVO")</f>
        <v>EDUWARD MARTÍNEZ</v>
      </c>
      <c r="C198" s="36" t="str">
        <f>IFERROR(VLOOKUP($D198,'CLIENTES NUEVA ID ZONA'!$A:$F,6,0),"INACTIVO")</f>
        <v>MILAGROS FERNANDEZ</v>
      </c>
      <c r="D198" s="36" t="s">
        <v>704</v>
      </c>
      <c r="E198" s="36" t="s">
        <v>705</v>
      </c>
      <c r="F198" s="61" t="s">
        <v>3623</v>
      </c>
    </row>
    <row r="199" spans="2:9">
      <c r="B199" s="41" t="str">
        <f>IFERROR(VLOOKUP($D199,'CLIENTES NUEVA ID ZONA'!$A:$F,5,0),"INACTIVO")</f>
        <v>ELVIS RONDON</v>
      </c>
      <c r="C199" s="36" t="str">
        <f>IFERROR(VLOOKUP($D199,'CLIENTES NUEVA ID ZONA'!$A:$F,6,0),"INACTIVO")</f>
        <v>MILAGROS FERNANDEZ</v>
      </c>
      <c r="D199" s="36" t="s">
        <v>716</v>
      </c>
      <c r="E199" s="36" t="s">
        <v>717</v>
      </c>
      <c r="F199" s="42">
        <v>21</v>
      </c>
    </row>
    <row r="200" spans="2:9">
      <c r="B200" s="41" t="str">
        <f>IFERROR(VLOOKUP($D200,'CLIENTES NUEVA ID ZONA'!$A:$F,5,0),"INACTIVO")</f>
        <v>ELVIS RONDON</v>
      </c>
      <c r="C200" s="36" t="str">
        <f>IFERROR(VLOOKUP($D200,'CLIENTES NUEVA ID ZONA'!$A:$F,6,0),"INACTIVO")</f>
        <v>MILAGROS FERNANDEZ</v>
      </c>
      <c r="D200" s="36" t="s">
        <v>663</v>
      </c>
      <c r="E200" s="36" t="s">
        <v>664</v>
      </c>
      <c r="F200" s="42" t="s">
        <v>3623</v>
      </c>
    </row>
    <row r="201" spans="2:9">
      <c r="B201" s="41" t="str">
        <f>IFERROR(VLOOKUP($D201,'CLIENTES NUEVA ID ZONA'!$A:$F,5,0),"INACTIVO")</f>
        <v>INACTIVO</v>
      </c>
      <c r="C201" s="36" t="str">
        <f>IFERROR(VLOOKUP($D201,'CLIENTES NUEVA ID ZONA'!$A:$F,6,0),"INACTIVO")</f>
        <v>INACTIVO</v>
      </c>
      <c r="D201" s="36" t="s">
        <v>724</v>
      </c>
      <c r="E201" s="36" t="s">
        <v>725</v>
      </c>
      <c r="F201" s="42" t="s">
        <v>2253</v>
      </c>
    </row>
    <row r="202" spans="2:9">
      <c r="B202" s="41" t="str">
        <f>IFERROR(VLOOKUP($D202,'CLIENTES NUEVA ID ZONA'!$A:$F,5,0),"INACTIVO")</f>
        <v>EDUWARD MARTÍNEZ</v>
      </c>
      <c r="C202" s="36" t="str">
        <f>IFERROR(VLOOKUP($D202,'CLIENTES NUEVA ID ZONA'!$A:$F,6,0),"INACTIVO")</f>
        <v>MILAGROS FERNANDEZ</v>
      </c>
      <c r="D202" s="36" t="s">
        <v>1781</v>
      </c>
      <c r="E202" s="36" t="s">
        <v>1782</v>
      </c>
      <c r="F202" s="61" t="s">
        <v>3623</v>
      </c>
    </row>
    <row r="203" spans="2:9">
      <c r="B203" s="41" t="str">
        <f>IFERROR(VLOOKUP($D203,'CLIENTES NUEVA ID ZONA'!$A:$F,5,0),"INACTIVO")</f>
        <v>EVENTUALES</v>
      </c>
      <c r="C203" s="36" t="str">
        <f>IFERROR(VLOOKUP($D203,'CLIENTES NUEVA ID ZONA'!$A:$F,6,0),"INACTIVO")</f>
        <v>ROSLI APONTE</v>
      </c>
      <c r="D203" s="36" t="s">
        <v>1770</v>
      </c>
      <c r="E203" s="36" t="s">
        <v>1771</v>
      </c>
      <c r="F203" s="61" t="s">
        <v>2253</v>
      </c>
    </row>
    <row r="204" spans="2:9" ht="15">
      <c r="B204" s="41" t="str">
        <f>IFERROR(VLOOKUP($D204,'CLIENTES NUEVA ID ZONA'!$A:$F,5,0),"INACTIVO")</f>
        <v>EVENTUALES</v>
      </c>
      <c r="C204" s="36" t="str">
        <f>IFERROR(VLOOKUP($D204,'CLIENTES NUEVA ID ZONA'!$A:$F,6,0),"INACTIVO")</f>
        <v>ROSLI APONTE</v>
      </c>
      <c r="D204" s="46" t="s">
        <v>1600</v>
      </c>
      <c r="E204" s="46" t="s">
        <v>1601</v>
      </c>
      <c r="F204" s="61" t="s">
        <v>3623</v>
      </c>
      <c r="I204"/>
    </row>
    <row r="205" spans="2:9" ht="15">
      <c r="B205" s="41" t="str">
        <f>IFERROR(VLOOKUP($D205,'CLIENTES NUEVA ID ZONA'!$A:$F,5,0),"INACTIVO")</f>
        <v>DUBRASKA PÉREZ 11</v>
      </c>
      <c r="C205" s="36" t="str">
        <f>IFERROR(VLOOKUP($D205,'CLIENTES NUEVA ID ZONA'!$A:$F,6,0),"INACTIVO")</f>
        <v>DUBRASKA PÉREZ</v>
      </c>
      <c r="D205" s="36" t="s">
        <v>1585</v>
      </c>
      <c r="E205" s="36" t="s">
        <v>1586</v>
      </c>
      <c r="F205" s="42" t="s">
        <v>2253</v>
      </c>
      <c r="I205"/>
    </row>
    <row r="206" spans="2:9" ht="15">
      <c r="B206" s="41" t="str">
        <f>IFERROR(VLOOKUP($D206,'CLIENTES NUEVA ID ZONA'!$A:$F,5,0),"INACTIVO")</f>
        <v>EVENTUALES</v>
      </c>
      <c r="C206" s="36" t="str">
        <f>IFERROR(VLOOKUP($D206,'CLIENTES NUEVA ID ZONA'!$A:$F,6,0),"INACTIVO")</f>
        <v>ROSLI APONTE</v>
      </c>
      <c r="D206" s="36" t="s">
        <v>1500</v>
      </c>
      <c r="E206" s="36" t="s">
        <v>1501</v>
      </c>
      <c r="F206" s="61" t="s">
        <v>3623</v>
      </c>
      <c r="I206"/>
    </row>
    <row r="207" spans="2:9" ht="15">
      <c r="B207" s="41" t="str">
        <f>IFERROR(VLOOKUP($D207,'CLIENTES NUEVA ID ZONA'!$A:$F,5,0),"INACTIVO")</f>
        <v>INACTIVO</v>
      </c>
      <c r="C207" s="36" t="str">
        <f>IFERROR(VLOOKUP($D207,'CLIENTES NUEVA ID ZONA'!$A:$F,6,0),"INACTIVO")</f>
        <v>INACTIVO</v>
      </c>
      <c r="D207" s="36" t="s">
        <v>1303</v>
      </c>
      <c r="E207" s="36" t="s">
        <v>1304</v>
      </c>
      <c r="F207" s="42" t="s">
        <v>2253</v>
      </c>
      <c r="I207"/>
    </row>
    <row r="208" spans="2:9" ht="15">
      <c r="B208" s="41" t="str">
        <f>IFERROR(VLOOKUP($D208,'CLIENTES NUEVA ID ZONA'!$A:$F,5,0),"INACTIVO")</f>
        <v>EVENTUALES</v>
      </c>
      <c r="C208" s="36" t="str">
        <f>IFERROR(VLOOKUP($D208,'CLIENTES NUEVA ID ZONA'!$A:$F,6,0),"INACTIVO")</f>
        <v>ROSLI APONTE</v>
      </c>
      <c r="D208" s="36" t="s">
        <v>947</v>
      </c>
      <c r="E208" s="36" t="s">
        <v>948</v>
      </c>
      <c r="F208" s="61" t="s">
        <v>3623</v>
      </c>
      <c r="I208"/>
    </row>
    <row r="209" spans="2:9" ht="15">
      <c r="B209" s="41" t="str">
        <f>IFERROR(VLOOKUP($D209,'CLIENTES NUEVA ID ZONA'!$A:$F,5,0),"INACTIVO")</f>
        <v>INACTIVO</v>
      </c>
      <c r="C209" s="36" t="str">
        <f>IFERROR(VLOOKUP($D209,'CLIENTES NUEVA ID ZONA'!$A:$F,6,0),"INACTIVO")</f>
        <v>INACTIVO</v>
      </c>
      <c r="D209" s="36" t="s">
        <v>1174</v>
      </c>
      <c r="E209" s="36" t="s">
        <v>1175</v>
      </c>
      <c r="F209" s="42" t="s">
        <v>2253</v>
      </c>
      <c r="I209"/>
    </row>
    <row r="210" spans="2:9" ht="15">
      <c r="B210" s="41" t="str">
        <f>IFERROR(VLOOKUP($D210,'CLIENTES NUEVA ID ZONA'!$A:$F,5,0),"INACTIVO")</f>
        <v>INACTIVO</v>
      </c>
      <c r="C210" s="36" t="str">
        <f>IFERROR(VLOOKUP($D210,'CLIENTES NUEVA ID ZONA'!$A:$F,6,0),"INACTIVO")</f>
        <v>INACTIVO</v>
      </c>
      <c r="D210" s="36" t="s">
        <v>103</v>
      </c>
      <c r="E210" s="36" t="s">
        <v>104</v>
      </c>
      <c r="F210" s="61" t="s">
        <v>3623</v>
      </c>
      <c r="I210"/>
    </row>
    <row r="211" spans="2:9" ht="15">
      <c r="B211" s="41" t="str">
        <f>IFERROR(VLOOKUP($D211,'CLIENTES NUEVA ID ZONA'!$A:$F,5,0),"INACTIVO")</f>
        <v>INACTIVO</v>
      </c>
      <c r="C211" s="36" t="str">
        <f>IFERROR(VLOOKUP($D211,'CLIENTES NUEVA ID ZONA'!$A:$F,6,0),"INACTIVO")</f>
        <v>INACTIVO</v>
      </c>
      <c r="D211" s="36" t="s">
        <v>58</v>
      </c>
      <c r="E211" s="36" t="s">
        <v>59</v>
      </c>
      <c r="F211" s="61" t="s">
        <v>14</v>
      </c>
      <c r="I211"/>
    </row>
    <row r="212" spans="2:9" ht="15">
      <c r="B212" s="41" t="str">
        <f>IFERROR(VLOOKUP($D212,'CLIENTES NUEVA ID ZONA'!$A:$F,5,0),"INACTIVO")</f>
        <v>INACTIVO</v>
      </c>
      <c r="C212" s="36" t="str">
        <f>IFERROR(VLOOKUP($D212,'CLIENTES NUEVA ID ZONA'!$A:$F,6,0),"INACTIVO")</f>
        <v>INACTIVO</v>
      </c>
      <c r="D212" s="36" t="s">
        <v>1369</v>
      </c>
      <c r="E212" s="36" t="s">
        <v>1370</v>
      </c>
      <c r="F212" s="42" t="s">
        <v>2253</v>
      </c>
      <c r="I212"/>
    </row>
    <row r="213" spans="2:9" ht="15">
      <c r="B213" s="41" t="str">
        <f>IFERROR(VLOOKUP($D213,'CLIENTES NUEVA ID ZONA'!$A:$F,5,0),"INACTIVO")</f>
        <v>INACTIVO</v>
      </c>
      <c r="C213" s="36" t="str">
        <f>IFERROR(VLOOKUP($D213,'CLIENTES NUEVA ID ZONA'!$A:$F,6,0),"INACTIVO")</f>
        <v>INACTIVO</v>
      </c>
      <c r="D213" s="36" t="s">
        <v>1069</v>
      </c>
      <c r="E213" s="36" t="s">
        <v>1070</v>
      </c>
      <c r="F213" s="61" t="s">
        <v>3623</v>
      </c>
      <c r="I213"/>
    </row>
    <row r="214" spans="2:9" ht="15">
      <c r="B214" s="41" t="str">
        <f>IFERROR(VLOOKUP($D214,'CLIENTES NUEVA ID ZONA'!$A:$F,5,0),"INACTIVO")</f>
        <v>EVENTUALES</v>
      </c>
      <c r="C214" s="36" t="str">
        <f>IFERROR(VLOOKUP($D214,'CLIENTES NUEVA ID ZONA'!$A:$F,6,0),"INACTIVO")</f>
        <v>ROSLI APONTE</v>
      </c>
      <c r="D214" s="36" t="s">
        <v>1704</v>
      </c>
      <c r="E214" s="36" t="s">
        <v>1705</v>
      </c>
      <c r="F214" s="42" t="s">
        <v>3623</v>
      </c>
      <c r="I214"/>
    </row>
    <row r="215" spans="2:9" ht="15">
      <c r="B215" s="41" t="str">
        <f>IFERROR(VLOOKUP($D215,'CLIENTES NUEVA ID ZONA'!$A:$F,5,0),"INACTIVO")</f>
        <v>INACTIVO</v>
      </c>
      <c r="C215" s="36" t="str">
        <f>IFERROR(VLOOKUP($D215,'CLIENTES NUEVA ID ZONA'!$A:$F,6,0),"INACTIVO")</f>
        <v>INACTIVO</v>
      </c>
      <c r="D215" s="36" t="s">
        <v>1592</v>
      </c>
      <c r="E215" s="36" t="s">
        <v>1593</v>
      </c>
      <c r="F215" s="42" t="s">
        <v>2253</v>
      </c>
      <c r="I215"/>
    </row>
    <row r="216" spans="2:9" ht="15">
      <c r="B216" s="41" t="str">
        <f>IFERROR(VLOOKUP($D216,'CLIENTES NUEVA ID ZONA'!$A:$F,5,0),"INACTIVO")</f>
        <v>EVENTUALES</v>
      </c>
      <c r="C216" s="36" t="str">
        <f>IFERROR(VLOOKUP($D216,'CLIENTES NUEVA ID ZONA'!$A:$F,6,0),"INACTIVO")</f>
        <v>ROSLI APONTE</v>
      </c>
      <c r="D216" s="36" t="s">
        <v>1594</v>
      </c>
      <c r="E216" s="36" t="s">
        <v>1595</v>
      </c>
      <c r="F216" s="61" t="s">
        <v>3623</v>
      </c>
      <c r="I216"/>
    </row>
    <row r="217" spans="2:9" ht="15">
      <c r="B217" s="41" t="str">
        <f>IFERROR(VLOOKUP($D217,'CLIENTES NUEVA ID ZONA'!$A:$F,5,0),"INACTIVO")</f>
        <v>EVENTUALES</v>
      </c>
      <c r="C217" s="36" t="str">
        <f>IFERROR(VLOOKUP($D217,'CLIENTES NUEVA ID ZONA'!$A:$F,6,0),"INACTIVO")</f>
        <v>ROSLI APONTE</v>
      </c>
      <c r="D217" s="46" t="s">
        <v>1609</v>
      </c>
      <c r="E217" s="46" t="s">
        <v>1610</v>
      </c>
      <c r="F217" s="61" t="s">
        <v>3623</v>
      </c>
      <c r="I217"/>
    </row>
    <row r="218" spans="2:9" ht="15">
      <c r="B218" s="41" t="str">
        <f>IFERROR(VLOOKUP($D218,'CLIENTES NUEVA ID ZONA'!$A:$F,5,0),"INACTIVO")</f>
        <v>EVENTUALES</v>
      </c>
      <c r="C218" s="36" t="str">
        <f>IFERROR(VLOOKUP($D218,'CLIENTES NUEVA ID ZONA'!$A:$F,6,0),"INACTIVO")</f>
        <v>ROSLI APONTE</v>
      </c>
      <c r="D218" s="36" t="s">
        <v>1588</v>
      </c>
      <c r="E218" s="36" t="s">
        <v>1589</v>
      </c>
      <c r="F218" s="61" t="s">
        <v>3623</v>
      </c>
      <c r="I218"/>
    </row>
    <row r="219" spans="2:9" ht="15">
      <c r="B219" s="41" t="str">
        <f>IFERROR(VLOOKUP($D219,'CLIENTES NUEVA ID ZONA'!$A:$F,5,0),"INACTIVO")</f>
        <v>EVENTUALES</v>
      </c>
      <c r="C219" s="36" t="str">
        <f>IFERROR(VLOOKUP($D219,'CLIENTES NUEVA ID ZONA'!$A:$F,6,0),"INACTIVO")</f>
        <v>ROSLI APONTE</v>
      </c>
      <c r="D219" s="46" t="s">
        <v>1605</v>
      </c>
      <c r="E219" s="46" t="s">
        <v>1606</v>
      </c>
      <c r="F219" s="42" t="s">
        <v>3623</v>
      </c>
      <c r="I219"/>
    </row>
    <row r="220" spans="2:9" ht="15">
      <c r="B220" s="41" t="str">
        <f>IFERROR(VLOOKUP($D220,'CLIENTES NUEVA ID ZONA'!$A:$F,5,0),"INACTIVO")</f>
        <v>EVENTUALES</v>
      </c>
      <c r="C220" s="36" t="str">
        <f>IFERROR(VLOOKUP($D220,'CLIENTES NUEVA ID ZONA'!$A:$F,6,0),"INACTIVO")</f>
        <v>ROSLI APONTE</v>
      </c>
      <c r="D220" s="46" t="s">
        <v>1611</v>
      </c>
      <c r="E220" s="46" t="s">
        <v>1612</v>
      </c>
      <c r="F220" s="42" t="s">
        <v>3623</v>
      </c>
      <c r="I220"/>
    </row>
    <row r="221" spans="2:9" ht="15">
      <c r="B221" s="41" t="str">
        <f>IFERROR(VLOOKUP($D221,'CLIENTES NUEVA ID ZONA'!$A:$F,5,0),"INACTIVO")</f>
        <v>EVENTUALES</v>
      </c>
      <c r="C221" s="36" t="str">
        <f>IFERROR(VLOOKUP($D221,'CLIENTES NUEVA ID ZONA'!$A:$F,6,0),"INACTIVO")</f>
        <v>ROSLI APONTE</v>
      </c>
      <c r="D221" s="46" t="s">
        <v>1598</v>
      </c>
      <c r="E221" s="46" t="s">
        <v>1599</v>
      </c>
      <c r="F221" s="42" t="s">
        <v>3623</v>
      </c>
      <c r="I221"/>
    </row>
    <row r="222" spans="2:9" ht="15">
      <c r="B222" s="41" t="str">
        <f>IFERROR(VLOOKUP($D222,'CLIENTES NUEVA ID ZONA'!$A:$F,5,0),"INACTIVO")</f>
        <v>EVENTUALES</v>
      </c>
      <c r="C222" s="36" t="str">
        <f>IFERROR(VLOOKUP($D222,'CLIENTES NUEVA ID ZONA'!$A:$F,6,0),"INACTIVO")</f>
        <v>ROSLI APONTE</v>
      </c>
      <c r="D222" s="36" t="s">
        <v>200</v>
      </c>
      <c r="E222" s="36" t="s">
        <v>201</v>
      </c>
      <c r="F222" s="42" t="s">
        <v>3623</v>
      </c>
      <c r="I222"/>
    </row>
    <row r="223" spans="2:9" ht="15">
      <c r="B223" s="41" t="str">
        <f>IFERROR(VLOOKUP($D223,'CLIENTES NUEVA ID ZONA'!$A:$F,5,0),"INACTIVO")</f>
        <v>EVENTUALES</v>
      </c>
      <c r="C223" s="36" t="str">
        <f>IFERROR(VLOOKUP($D223,'CLIENTES NUEVA ID ZONA'!$A:$F,6,0),"INACTIVO")</f>
        <v>ROSLI APONTE</v>
      </c>
      <c r="D223" s="36" t="s">
        <v>1627</v>
      </c>
      <c r="E223" s="36" t="s">
        <v>1628</v>
      </c>
      <c r="F223" s="42" t="s">
        <v>3623</v>
      </c>
      <c r="I223"/>
    </row>
    <row r="224" spans="2:9" ht="15">
      <c r="B224" s="41" t="str">
        <f>IFERROR(VLOOKUP($D224,'CLIENTES NUEVA ID ZONA'!$A:$F,5,0),"INACTIVO")</f>
        <v>EVENTUALES</v>
      </c>
      <c r="C224" s="36" t="str">
        <f>IFERROR(VLOOKUP($D224,'CLIENTES NUEVA ID ZONA'!$A:$F,6,0),"INACTIVO")</f>
        <v>ROSLI APONTE</v>
      </c>
      <c r="D224" s="36" t="s">
        <v>1655</v>
      </c>
      <c r="E224" s="36" t="s">
        <v>1656</v>
      </c>
      <c r="F224" s="42" t="s">
        <v>3623</v>
      </c>
      <c r="I224"/>
    </row>
    <row r="225" spans="2:9" ht="15">
      <c r="B225" s="41" t="str">
        <f>IFERROR(VLOOKUP($D225,'CLIENTES NUEVA ID ZONA'!$A:$F,5,0),"INACTIVO")</f>
        <v>EVENTUALES</v>
      </c>
      <c r="C225" s="36" t="str">
        <f>IFERROR(VLOOKUP($D225,'CLIENTES NUEVA ID ZONA'!$A:$F,6,0),"INACTIVO")</f>
        <v>ROSLI APONTE</v>
      </c>
      <c r="D225" s="36" t="s">
        <v>1615</v>
      </c>
      <c r="E225" s="36" t="s">
        <v>1616</v>
      </c>
      <c r="F225" s="61" t="s">
        <v>3623</v>
      </c>
      <c r="I225"/>
    </row>
    <row r="226" spans="2:9" ht="15">
      <c r="B226" s="41" t="str">
        <f>IFERROR(VLOOKUP($D226,'CLIENTES NUEVA ID ZONA'!$A:$F,5,0),"INACTIVO")</f>
        <v>MILAGROS FERNANDEZ 10</v>
      </c>
      <c r="C226" s="36" t="str">
        <f>IFERROR(VLOOKUP($D226,'CLIENTES NUEVA ID ZONA'!$A:$F,6,0),"INACTIVO")</f>
        <v>MILAGROS FERNANDEZ</v>
      </c>
      <c r="D226" s="36" t="s">
        <v>1387</v>
      </c>
      <c r="E226" s="36" t="s">
        <v>1388</v>
      </c>
      <c r="F226" s="42" t="s">
        <v>2253</v>
      </c>
      <c r="I226"/>
    </row>
    <row r="227" spans="2:9" ht="15">
      <c r="B227" s="41" t="str">
        <f>IFERROR(VLOOKUP($D227,'CLIENTES NUEVA ID ZONA'!$A:$F,5,0),"INACTIVO")</f>
        <v>EVENTUALES</v>
      </c>
      <c r="C227" s="36" t="str">
        <f>IFERROR(VLOOKUP($D227,'CLIENTES NUEVA ID ZONA'!$A:$F,6,0),"INACTIVO")</f>
        <v>ROSLI APONTE</v>
      </c>
      <c r="D227" s="36" t="s">
        <v>1327</v>
      </c>
      <c r="E227" s="36" t="s">
        <v>1328</v>
      </c>
      <c r="F227" s="42" t="s">
        <v>2253</v>
      </c>
      <c r="I227"/>
    </row>
    <row r="228" spans="2:9" ht="15">
      <c r="B228" s="41" t="str">
        <f>IFERROR(VLOOKUP($D228,'CLIENTES NUEVA ID ZONA'!$A:$F,5,0),"INACTIVO")</f>
        <v>EVENTUALES</v>
      </c>
      <c r="C228" s="36" t="str">
        <f>IFERROR(VLOOKUP($D228,'CLIENTES NUEVA ID ZONA'!$A:$F,6,0),"INACTIVO")</f>
        <v>ROSLI APONTE</v>
      </c>
      <c r="D228" s="36" t="s">
        <v>1377</v>
      </c>
      <c r="E228" s="36" t="s">
        <v>1378</v>
      </c>
      <c r="F228" s="61" t="s">
        <v>3623</v>
      </c>
      <c r="I228"/>
    </row>
    <row r="229" spans="2:9" ht="15">
      <c r="B229" s="41" t="str">
        <f>IFERROR(VLOOKUP($D229,'CLIENTES NUEVA ID ZONA'!$A:$F,5,0),"INACTIVO")</f>
        <v>MILAGROS FERNANDEZ 10</v>
      </c>
      <c r="C229" s="36" t="str">
        <f>IFERROR(VLOOKUP($D229,'CLIENTES NUEVA ID ZONA'!$A:$F,6,0),"INACTIVO")</f>
        <v>MILAGROS FERNANDEZ</v>
      </c>
      <c r="D229" s="36" t="s">
        <v>1391</v>
      </c>
      <c r="E229" s="36" t="s">
        <v>1392</v>
      </c>
      <c r="F229" s="42" t="s">
        <v>2253</v>
      </c>
      <c r="I229"/>
    </row>
    <row r="230" spans="2:9" ht="15">
      <c r="B230" s="41" t="str">
        <f>IFERROR(VLOOKUP($D230,'CLIENTES NUEVA ID ZONA'!$A:$F,5,0),"INACTIVO")</f>
        <v>EVENTUALES</v>
      </c>
      <c r="C230" s="36" t="str">
        <f>IFERROR(VLOOKUP($D230,'CLIENTES NUEVA ID ZONA'!$A:$F,6,0),"INACTIVO")</f>
        <v>ROSLI APONTE</v>
      </c>
      <c r="D230" s="36" t="s">
        <v>1393</v>
      </c>
      <c r="E230" s="36" t="s">
        <v>1394</v>
      </c>
      <c r="F230" s="61" t="s">
        <v>3623</v>
      </c>
      <c r="I230"/>
    </row>
    <row r="231" spans="2:9" ht="15">
      <c r="B231" s="41" t="str">
        <f>IFERROR(VLOOKUP($D231,'CLIENTES NUEVA ID ZONA'!$A:$F,5,0),"INACTIVO")</f>
        <v>EVENTUALES</v>
      </c>
      <c r="C231" s="36" t="str">
        <f>IFERROR(VLOOKUP($D231,'CLIENTES NUEVA ID ZONA'!$A:$F,6,0),"INACTIVO")</f>
        <v>ROSLI APONTE</v>
      </c>
      <c r="D231" s="36" t="s">
        <v>1730</v>
      </c>
      <c r="E231" s="36" t="s">
        <v>1731</v>
      </c>
      <c r="F231" s="42" t="s">
        <v>14</v>
      </c>
      <c r="I231"/>
    </row>
    <row r="232" spans="2:9" ht="15">
      <c r="B232" s="41" t="str">
        <f>IFERROR(VLOOKUP($D232,'CLIENTES NUEVA ID ZONA'!$A:$F,5,0),"INACTIVO")</f>
        <v>EVENTUALES</v>
      </c>
      <c r="C232" s="36" t="str">
        <f>IFERROR(VLOOKUP($D232,'CLIENTES NUEVA ID ZONA'!$A:$F,6,0),"INACTIVO")</f>
        <v>ROSLI APONTE</v>
      </c>
      <c r="D232" s="36" t="s">
        <v>1765</v>
      </c>
      <c r="E232" s="36" t="s">
        <v>1766</v>
      </c>
      <c r="F232" s="42" t="s">
        <v>3623</v>
      </c>
      <c r="I232"/>
    </row>
    <row r="233" spans="2:9" ht="15">
      <c r="B233" s="41" t="str">
        <f>IFERROR(VLOOKUP($D233,'CLIENTES NUEVA ID ZONA'!$A:$F,5,0),"INACTIVO")</f>
        <v>EVENTUALES</v>
      </c>
      <c r="C233" s="36" t="str">
        <f>IFERROR(VLOOKUP($D233,'CLIENTES NUEVA ID ZONA'!$A:$F,6,0),"INACTIVO")</f>
        <v>ROSLI APONTE</v>
      </c>
      <c r="D233" s="36" t="s">
        <v>1768</v>
      </c>
      <c r="E233" s="36" t="s">
        <v>1769</v>
      </c>
      <c r="F233" s="42" t="s">
        <v>3623</v>
      </c>
      <c r="I233"/>
    </row>
    <row r="234" spans="2:9" ht="15">
      <c r="B234" s="41" t="str">
        <f>IFERROR(VLOOKUP($D234,'CLIENTES NUEVA ID ZONA'!$A:$F,5,0),"INACTIVO")</f>
        <v>EVENTUALES</v>
      </c>
      <c r="C234" s="36" t="str">
        <f>IFERROR(VLOOKUP($D234,'CLIENTES NUEVA ID ZONA'!$A:$F,6,0),"INACTIVO")</f>
        <v>ROSLI APONTE</v>
      </c>
      <c r="D234" s="36" t="s">
        <v>1797</v>
      </c>
      <c r="E234" s="36" t="s">
        <v>1798</v>
      </c>
      <c r="F234" s="42" t="s">
        <v>14</v>
      </c>
      <c r="I234"/>
    </row>
    <row r="235" spans="2:9" ht="15">
      <c r="B235" s="41" t="str">
        <f>IFERROR(VLOOKUP($D235,'CLIENTES NUEVA ID ZONA'!$A:$F,5,0),"INACTIVO")</f>
        <v>EVENTUALES</v>
      </c>
      <c r="C235" s="36" t="str">
        <f>IFERROR(VLOOKUP($D235,'CLIENTES NUEVA ID ZONA'!$A:$F,6,0),"INACTIVO")</f>
        <v>ROSLI APONTE</v>
      </c>
      <c r="D235" s="36" t="s">
        <v>1813</v>
      </c>
      <c r="E235" s="36" t="s">
        <v>1814</v>
      </c>
      <c r="F235" s="42" t="s">
        <v>3623</v>
      </c>
      <c r="I235"/>
    </row>
    <row r="236" spans="2:9" ht="15">
      <c r="B236" s="41" t="str">
        <f>IFERROR(VLOOKUP($D236,'CLIENTES NUEVA ID ZONA'!$A:$F,5,0),"INACTIVO")</f>
        <v>INACTIVO</v>
      </c>
      <c r="C236" s="36" t="str">
        <f>IFERROR(VLOOKUP($D236,'CLIENTES NUEVA ID ZONA'!$A:$F,6,0),"INACTIVO")</f>
        <v>INACTIVO</v>
      </c>
      <c r="D236" s="36" t="s">
        <v>1673</v>
      </c>
      <c r="E236" s="36" t="s">
        <v>1674</v>
      </c>
      <c r="F236" s="61" t="s">
        <v>3623</v>
      </c>
      <c r="I236"/>
    </row>
    <row r="237" spans="2:9" ht="15">
      <c r="B237" s="41" t="str">
        <f>IFERROR(VLOOKUP($D237,'CLIENTES NUEVA ID ZONA'!$A:$F,5,0),"INACTIVO")</f>
        <v>ANDREINA RANGEL 62</v>
      </c>
      <c r="C237" s="36" t="str">
        <f>IFERROR(VLOOKUP($D237,'CLIENTES NUEVA ID ZONA'!$A:$F,6,0),"INACTIVO")</f>
        <v>ANDREINA RANGEL</v>
      </c>
      <c r="D237" s="36" t="s">
        <v>887</v>
      </c>
      <c r="E237" s="36" t="s">
        <v>888</v>
      </c>
      <c r="F237" s="42" t="s">
        <v>14</v>
      </c>
      <c r="I237"/>
    </row>
    <row r="238" spans="2:9" ht="15">
      <c r="B238" s="41" t="str">
        <f>IFERROR(VLOOKUP($D238,'CLIENTES NUEVA ID ZONA'!$A:$F,5,0),"INACTIVO")</f>
        <v>DIANA DELGADO 51</v>
      </c>
      <c r="C238" s="36" t="str">
        <f>IFERROR(VLOOKUP($D238,'CLIENTES NUEVA ID ZONA'!$A:$F,6,0),"INACTIVO")</f>
        <v>DIANA DELGADO</v>
      </c>
      <c r="D238" s="36" t="s">
        <v>661</v>
      </c>
      <c r="E238" s="36" t="s">
        <v>662</v>
      </c>
      <c r="F238" s="42" t="s">
        <v>2253</v>
      </c>
      <c r="I238"/>
    </row>
    <row r="239" spans="2:9" ht="15">
      <c r="B239" s="41" t="str">
        <f>IFERROR(VLOOKUP($D239,'CLIENTES NUEVA ID ZONA'!$A:$F,5,0),"INACTIVO")</f>
        <v>JUAN LEÓN 20</v>
      </c>
      <c r="C239" s="36" t="str">
        <f>IFERROR(VLOOKUP($D239,'CLIENTES NUEVA ID ZONA'!$A:$F,6,0),"INACTIVO")</f>
        <v>DUBRASKA PÉREZ</v>
      </c>
      <c r="D239" s="36" t="s">
        <v>364</v>
      </c>
      <c r="E239" s="36" t="s">
        <v>365</v>
      </c>
      <c r="F239" s="42" t="s">
        <v>2253</v>
      </c>
      <c r="I239"/>
    </row>
    <row r="240" spans="2:9" ht="15">
      <c r="B240" s="41" t="str">
        <f>IFERROR(VLOOKUP($D240,'CLIENTES NUEVA ID ZONA'!$A:$F,5,0),"INACTIVO")</f>
        <v>ANDREINA RANGEL 62</v>
      </c>
      <c r="C240" s="36" t="str">
        <f>IFERROR(VLOOKUP($D240,'CLIENTES NUEVA ID ZONA'!$A:$F,6,0),"INACTIVO")</f>
        <v>ANDREINA RANGEL</v>
      </c>
      <c r="D240" s="36" t="s">
        <v>1075</v>
      </c>
      <c r="E240" s="36" t="s">
        <v>1076</v>
      </c>
      <c r="F240" s="42" t="s">
        <v>2253</v>
      </c>
      <c r="I240"/>
    </row>
    <row r="241" spans="2:9" ht="15">
      <c r="B241" s="41" t="str">
        <f>IFERROR(VLOOKUP($D241,'CLIENTES NUEVA ID ZONA'!$A:$F,5,0),"INACTIVO")</f>
        <v>INACTIVO</v>
      </c>
      <c r="C241" s="36" t="str">
        <f>IFERROR(VLOOKUP($D241,'CLIENTES NUEVA ID ZONA'!$A:$F,6,0),"INACTIVO")</f>
        <v>INACTIVO</v>
      </c>
      <c r="D241" s="36" t="s">
        <v>722</v>
      </c>
      <c r="E241" s="36" t="s">
        <v>723</v>
      </c>
      <c r="F241" s="42" t="s">
        <v>2253</v>
      </c>
      <c r="I241"/>
    </row>
    <row r="242" spans="2:9" ht="15">
      <c r="B242" s="41" t="str">
        <f>IFERROR(VLOOKUP($D242,'CLIENTES NUEVA ID ZONA'!$A:$F,5,0),"INACTIVO")</f>
        <v>DUBRASKA PÉREZ 53</v>
      </c>
      <c r="C242" s="36" t="str">
        <f>IFERROR(VLOOKUP($D242,'CLIENTES NUEVA ID ZONA'!$A:$F,6,0),"INACTIVO")</f>
        <v>DUBRASKA PÉREZ</v>
      </c>
      <c r="D242" s="36" t="s">
        <v>742</v>
      </c>
      <c r="E242" s="36" t="s">
        <v>743</v>
      </c>
      <c r="F242" s="42" t="s">
        <v>2253</v>
      </c>
      <c r="I242"/>
    </row>
    <row r="243" spans="2:9" ht="15">
      <c r="B243" s="41" t="str">
        <f>IFERROR(VLOOKUP($D243,'CLIENTES NUEVA ID ZONA'!$A:$F,5,0),"INACTIVO")</f>
        <v>INACTIVO</v>
      </c>
      <c r="C243" s="36" t="str">
        <f>IFERROR(VLOOKUP($D243,'CLIENTES NUEVA ID ZONA'!$A:$F,6,0),"INACTIVO")</f>
        <v>INACTIVO</v>
      </c>
      <c r="D243" s="36" t="s">
        <v>1023</v>
      </c>
      <c r="E243" s="36" t="s">
        <v>1024</v>
      </c>
      <c r="F243" s="42" t="s">
        <v>2253</v>
      </c>
      <c r="I243"/>
    </row>
    <row r="244" spans="2:9" ht="15">
      <c r="B244" s="41" t="str">
        <f>IFERROR(VLOOKUP($D244,'CLIENTES NUEVA ID ZONA'!$A:$F,5,0),"INACTIVO")</f>
        <v>EDUWARD MARTÍNEZ</v>
      </c>
      <c r="C244" s="36" t="str">
        <f>IFERROR(VLOOKUP($D244,'CLIENTES NUEVA ID ZONA'!$A:$F,6,0),"INACTIVO")</f>
        <v>MILAGROS FERNANDEZ</v>
      </c>
      <c r="D244" s="36" t="s">
        <v>700</v>
      </c>
      <c r="E244" s="36" t="s">
        <v>701</v>
      </c>
      <c r="F244" s="42" t="s">
        <v>2253</v>
      </c>
      <c r="I244"/>
    </row>
    <row r="245" spans="2:9" ht="15">
      <c r="B245" s="41" t="str">
        <f>IFERROR(VLOOKUP($D245,'CLIENTES NUEVA ID ZONA'!$A:$F,5,0),"INACTIVO")</f>
        <v>JUAN LEÓN 20</v>
      </c>
      <c r="C245" s="36" t="str">
        <f>IFERROR(VLOOKUP($D245,'CLIENTES NUEVA ID ZONA'!$A:$F,6,0),"INACTIVO")</f>
        <v>DUBRASKA PÉREZ</v>
      </c>
      <c r="D245" s="36" t="s">
        <v>506</v>
      </c>
      <c r="E245" s="36" t="s">
        <v>507</v>
      </c>
      <c r="F245" s="42" t="s">
        <v>2253</v>
      </c>
      <c r="I245"/>
    </row>
    <row r="246" spans="2:9" ht="15">
      <c r="B246" s="41" t="str">
        <f>IFERROR(VLOOKUP($D246,'CLIENTES NUEVA ID ZONA'!$A:$F,5,0),"INACTIVO")</f>
        <v>INACTIVO</v>
      </c>
      <c r="C246" s="36" t="str">
        <f>IFERROR(VLOOKUP($D246,'CLIENTES NUEVA ID ZONA'!$A:$F,6,0),"INACTIVO")</f>
        <v>INACTIVO</v>
      </c>
      <c r="D246" s="36" t="s">
        <v>563</v>
      </c>
      <c r="E246" s="36" t="s">
        <v>564</v>
      </c>
      <c r="F246" s="42" t="s">
        <v>2253</v>
      </c>
      <c r="I246"/>
    </row>
    <row r="247" spans="2:9" ht="15">
      <c r="B247" s="41" t="str">
        <f>IFERROR(VLOOKUP($D247,'CLIENTES NUEVA ID ZONA'!$A:$F,5,0),"INACTIVO")</f>
        <v>JUAN LEÓN 20</v>
      </c>
      <c r="C247" s="36" t="str">
        <f>IFERROR(VLOOKUP($D247,'CLIENTES NUEVA ID ZONA'!$A:$F,6,0),"INACTIVO")</f>
        <v>DUBRASKA PÉREZ</v>
      </c>
      <c r="D247" s="36" t="s">
        <v>1031</v>
      </c>
      <c r="E247" s="36" t="s">
        <v>1032</v>
      </c>
      <c r="F247" s="42" t="s">
        <v>2253</v>
      </c>
      <c r="I247"/>
    </row>
    <row r="248" spans="2:9" ht="15">
      <c r="B248" s="41" t="str">
        <f>IFERROR(VLOOKUP($D248,'CLIENTES NUEVA ID ZONA'!$A:$F,5,0),"INACTIVO")</f>
        <v>JUAN LEÓN 20</v>
      </c>
      <c r="C248" s="36" t="str">
        <f>IFERROR(VLOOKUP($D248,'CLIENTES NUEVA ID ZONA'!$A:$F,6,0),"INACTIVO")</f>
        <v>DUBRASKA PÉREZ</v>
      </c>
      <c r="D248" s="36" t="s">
        <v>1623</v>
      </c>
      <c r="E248" t="s">
        <v>1624</v>
      </c>
      <c r="F248" s="42" t="s">
        <v>2253</v>
      </c>
      <c r="I248"/>
    </row>
    <row r="249" spans="2:9" ht="15">
      <c r="B249" s="41" t="str">
        <f>IFERROR(VLOOKUP($D249,'CLIENTES NUEVA ID ZONA'!$A:$F,5,0),"INACTIVO")</f>
        <v>JUAN LEÓN 20</v>
      </c>
      <c r="C249" s="36" t="str">
        <f>IFERROR(VLOOKUP($D249,'CLIENTES NUEVA ID ZONA'!$A:$F,6,0),"INACTIVO")</f>
        <v>DUBRASKA PÉREZ</v>
      </c>
      <c r="D249" s="36" t="s">
        <v>1631</v>
      </c>
      <c r="E249" s="36" t="s">
        <v>1632</v>
      </c>
      <c r="F249" s="42" t="s">
        <v>2253</v>
      </c>
      <c r="I249"/>
    </row>
    <row r="250" spans="2:9" ht="15">
      <c r="B250" s="41" t="str">
        <f>IFERROR(VLOOKUP($D250,'CLIENTES NUEVA ID ZONA'!$A:$F,5,0),"INACTIVO")</f>
        <v>JUAN LEÓN 20</v>
      </c>
      <c r="C250" s="36" t="str">
        <f>IFERROR(VLOOKUP($D250,'CLIENTES NUEVA ID ZONA'!$A:$F,6,0),"INACTIVO")</f>
        <v>DUBRASKA PÉREZ</v>
      </c>
      <c r="D250" s="36" t="s">
        <v>625</v>
      </c>
      <c r="E250" s="36" t="s">
        <v>626</v>
      </c>
      <c r="F250" s="42" t="s">
        <v>3623</v>
      </c>
      <c r="I250"/>
    </row>
    <row r="251" spans="2:9" ht="15">
      <c r="B251" s="41" t="str">
        <f>IFERROR(VLOOKUP($D251,'CLIENTES NUEVA ID ZONA'!$A:$F,5,0),"INACTIVO")</f>
        <v>INACTIVO</v>
      </c>
      <c r="C251" s="36" t="str">
        <f>IFERROR(VLOOKUP($D251,'CLIENTES NUEVA ID ZONA'!$A:$F,6,0),"INACTIVO")</f>
        <v>INACTIVO</v>
      </c>
      <c r="D251" s="36" t="s">
        <v>454</v>
      </c>
      <c r="E251" s="36" t="s">
        <v>455</v>
      </c>
      <c r="F251" s="42" t="s">
        <v>3623</v>
      </c>
      <c r="I251"/>
    </row>
    <row r="252" spans="2:9" ht="15">
      <c r="B252" s="41" t="str">
        <f>IFERROR(VLOOKUP($D252,'CLIENTES NUEVA ID ZONA'!$A:$F,5,0),"INACTIVO")</f>
        <v>MARTHA VILORIA</v>
      </c>
      <c r="C252" s="36" t="str">
        <f>IFERROR(VLOOKUP($D252,'CLIENTES NUEVA ID ZONA'!$A:$F,6,0),"INACTIVO")</f>
        <v>DUBRASKA PÉREZ</v>
      </c>
      <c r="D252" s="36" t="s">
        <v>1579</v>
      </c>
      <c r="E252" s="36" t="s">
        <v>1580</v>
      </c>
      <c r="F252" s="42" t="s">
        <v>2253</v>
      </c>
      <c r="I252"/>
    </row>
    <row r="253" spans="2:9" ht="15">
      <c r="B253" s="41" t="str">
        <f>IFERROR(VLOOKUP($D253,'CLIENTES NUEVA ID ZONA'!$A:$F,5,0),"INACTIVO")</f>
        <v>INACTIVO</v>
      </c>
      <c r="C253" s="36" t="str">
        <f>IFERROR(VLOOKUP($D253,'CLIENTES NUEVA ID ZONA'!$A:$F,6,0),"INACTIVO")</f>
        <v>INACTIVO</v>
      </c>
      <c r="D253" s="36" t="s">
        <v>1194</v>
      </c>
      <c r="E253" s="36" t="s">
        <v>1195</v>
      </c>
      <c r="F253" s="42" t="s">
        <v>3623</v>
      </c>
      <c r="I253"/>
    </row>
    <row r="254" spans="2:9" ht="15">
      <c r="B254" s="41" t="str">
        <f>IFERROR(VLOOKUP($D254,'CLIENTES NUEVA ID ZONA'!$A:$F,5,0),"INACTIVO")</f>
        <v>MARTHA VILORIA</v>
      </c>
      <c r="C254" s="36" t="str">
        <f>IFERROR(VLOOKUP($D254,'CLIENTES NUEVA ID ZONA'!$A:$F,6,0),"INACTIVO")</f>
        <v>DUBRASKA PÉREZ</v>
      </c>
      <c r="D254" s="36" t="s">
        <v>1151</v>
      </c>
      <c r="E254" s="36" t="s">
        <v>1152</v>
      </c>
      <c r="F254" s="42" t="s">
        <v>3623</v>
      </c>
      <c r="I254"/>
    </row>
    <row r="255" spans="2:9" ht="15">
      <c r="B255" s="41" t="str">
        <f>IFERROR(VLOOKUP($D255,'CLIENTES NUEVA ID ZONA'!$A:$F,5,0),"INACTIVO")</f>
        <v>INACTIVO</v>
      </c>
      <c r="C255" s="36" t="str">
        <f>IFERROR(VLOOKUP($D255,'CLIENTES NUEVA ID ZONA'!$A:$F,6,0),"INACTIVO")</f>
        <v>INACTIVO</v>
      </c>
      <c r="D255" s="36" t="s">
        <v>96</v>
      </c>
      <c r="E255" s="36" t="s">
        <v>97</v>
      </c>
      <c r="F255" s="42" t="s">
        <v>2253</v>
      </c>
      <c r="I255"/>
    </row>
    <row r="256" spans="2:9" ht="15">
      <c r="B256" s="41" t="str">
        <f>IFERROR(VLOOKUP($D256,'CLIENTES NUEVA ID ZONA'!$A:$F,5,0),"INACTIVO")</f>
        <v>JUAN LEÓN 12</v>
      </c>
      <c r="C256" s="36" t="str">
        <f>IFERROR(VLOOKUP($D256,'CLIENTES NUEVA ID ZONA'!$A:$F,6,0),"INACTIVO")</f>
        <v>DUBRASKA PÉREZ</v>
      </c>
      <c r="D256" s="36" t="s">
        <v>1395</v>
      </c>
      <c r="E256" s="36" t="s">
        <v>1396</v>
      </c>
      <c r="F256" s="42" t="s">
        <v>2253</v>
      </c>
      <c r="I256"/>
    </row>
    <row r="257" spans="2:9" ht="15">
      <c r="B257" s="41" t="str">
        <f>IFERROR(VLOOKUP($D257,'CLIENTES NUEVA ID ZONA'!$A:$F,5,0),"INACTIVO")</f>
        <v>INACTIVO</v>
      </c>
      <c r="C257" s="36" t="str">
        <f>IFERROR(VLOOKUP($D257,'CLIENTES NUEVA ID ZONA'!$A:$F,6,0),"INACTIVO")</f>
        <v>INACTIVO</v>
      </c>
      <c r="D257" s="36" t="s">
        <v>1650</v>
      </c>
      <c r="E257" s="36" t="s">
        <v>1651</v>
      </c>
      <c r="F257" s="42" t="s">
        <v>2253</v>
      </c>
      <c r="I257"/>
    </row>
    <row r="258" spans="2:9" ht="15">
      <c r="B258" s="41" t="str">
        <f>IFERROR(VLOOKUP($D258,'CLIENTES NUEVA ID ZONA'!$A:$F,5,0),"INACTIVO")</f>
        <v>INACTIVO</v>
      </c>
      <c r="C258" s="36" t="str">
        <f>IFERROR(VLOOKUP($D258,'CLIENTES NUEVA ID ZONA'!$A:$F,6,0),"INACTIVO")</f>
        <v>INACTIVO</v>
      </c>
      <c r="D258" s="36" t="s">
        <v>1057</v>
      </c>
      <c r="E258" s="36" t="s">
        <v>1058</v>
      </c>
      <c r="F258" s="42" t="s">
        <v>2253</v>
      </c>
      <c r="I258"/>
    </row>
    <row r="259" spans="2:9" ht="15">
      <c r="B259" s="41" t="str">
        <f>IFERROR(VLOOKUP($D259,'CLIENTES NUEVA ID ZONA'!$A:$F,5,0),"INACTIVO")</f>
        <v>INACTIVO</v>
      </c>
      <c r="C259" s="36" t="str">
        <f>IFERROR(VLOOKUP($D259,'CLIENTES NUEVA ID ZONA'!$A:$F,6,0),"INACTIVO")</f>
        <v>INACTIVO</v>
      </c>
      <c r="D259" s="36" t="s">
        <v>1178</v>
      </c>
      <c r="E259" s="36" t="s">
        <v>1179</v>
      </c>
      <c r="F259" s="42" t="s">
        <v>2253</v>
      </c>
      <c r="I259"/>
    </row>
    <row r="260" spans="2:9" ht="15">
      <c r="B260" s="41" t="str">
        <f>IFERROR(VLOOKUP($D260,'CLIENTES NUEVA ID ZONA'!$A:$F,5,0),"INACTIVO")</f>
        <v>ANDREINA RANGEL 62</v>
      </c>
      <c r="C260" s="36" t="str">
        <f>IFERROR(VLOOKUP($D260,'CLIENTES NUEVA ID ZONA'!$A:$F,6,0),"INACTIVO")</f>
        <v>ANDREINA RANGEL</v>
      </c>
      <c r="D260" s="36" t="s">
        <v>261</v>
      </c>
      <c r="E260" s="36" t="s">
        <v>262</v>
      </c>
      <c r="F260" s="42" t="s">
        <v>2253</v>
      </c>
      <c r="I260"/>
    </row>
    <row r="261" spans="2:9" ht="15">
      <c r="B261" s="41" t="str">
        <f>IFERROR(VLOOKUP($D261,'CLIENTES NUEVA ID ZONA'!$A:$F,5,0),"INACTIVO")</f>
        <v>INACTIVO</v>
      </c>
      <c r="C261" s="36" t="str">
        <f>IFERROR(VLOOKUP($D261,'CLIENTES NUEVA ID ZONA'!$A:$F,6,0),"INACTIVO")</f>
        <v>INACTIVO</v>
      </c>
      <c r="D261" s="36" t="s">
        <v>941</v>
      </c>
      <c r="E261" s="36" t="s">
        <v>942</v>
      </c>
      <c r="F261" s="42" t="s">
        <v>2253</v>
      </c>
      <c r="I261"/>
    </row>
    <row r="262" spans="2:9" ht="15">
      <c r="B262" s="41" t="str">
        <f>IFERROR(VLOOKUP($D262,'CLIENTES NUEVA ID ZONA'!$A:$F,5,0),"INACTIVO")</f>
        <v>INACTIVO</v>
      </c>
      <c r="C262" s="36" t="str">
        <f>IFERROR(VLOOKUP($D262,'CLIENTES NUEVA ID ZONA'!$A:$F,6,0),"INACTIVO")</f>
        <v>INACTIVO</v>
      </c>
      <c r="D262" s="36" t="s">
        <v>1532</v>
      </c>
      <c r="E262" s="36" t="s">
        <v>1531</v>
      </c>
      <c r="F262" s="42" t="s">
        <v>3623</v>
      </c>
      <c r="I262"/>
    </row>
    <row r="263" spans="2:9" ht="15">
      <c r="B263" s="41" t="str">
        <f>IFERROR(VLOOKUP($D263,'CLIENTES NUEVA ID ZONA'!$A:$F,5,0),"INACTIVO")</f>
        <v>INACTIVO</v>
      </c>
      <c r="C263" s="36" t="str">
        <f>IFERROR(VLOOKUP($D263,'CLIENTES NUEVA ID ZONA'!$A:$F,6,0),"INACTIVO")</f>
        <v>INACTIVO</v>
      </c>
      <c r="D263" s="36" t="s">
        <v>3641</v>
      </c>
      <c r="E263" s="36" t="s">
        <v>3642</v>
      </c>
      <c r="F263" s="42" t="s">
        <v>2253</v>
      </c>
      <c r="I263"/>
    </row>
    <row r="264" spans="2:9" ht="15">
      <c r="B264" s="41" t="str">
        <f>IFERROR(VLOOKUP($D264,'CLIENTES NUEVA ID ZONA'!$A:$F,5,0),"INACTIVO")</f>
        <v>INACTIVO</v>
      </c>
      <c r="C264" s="36" t="str">
        <f>IFERROR(VLOOKUP($D264,'CLIENTES NUEVA ID ZONA'!$A:$F,6,0),"INACTIVO")</f>
        <v>INACTIVO</v>
      </c>
      <c r="D264" s="36" t="s">
        <v>3643</v>
      </c>
      <c r="E264" s="36" t="s">
        <v>3644</v>
      </c>
      <c r="F264" s="42" t="s">
        <v>2253</v>
      </c>
      <c r="I264"/>
    </row>
    <row r="265" spans="2:9" ht="15">
      <c r="B265" s="41" t="str">
        <f>IFERROR(VLOOKUP($D265,'CLIENTES NUEVA ID ZONA'!$A:$F,5,0),"INACTIVO")</f>
        <v>INACTIVO</v>
      </c>
      <c r="C265" s="36" t="str">
        <f>IFERROR(VLOOKUP($D265,'CLIENTES NUEVA ID ZONA'!$A:$F,6,0),"INACTIVO")</f>
        <v>INACTIVO</v>
      </c>
      <c r="D265" s="36" t="s">
        <v>3645</v>
      </c>
      <c r="E265" s="36" t="s">
        <v>3646</v>
      </c>
      <c r="F265" s="42" t="s">
        <v>2253</v>
      </c>
      <c r="I265"/>
    </row>
    <row r="266" spans="2:9" ht="15">
      <c r="B266" s="41" t="str">
        <f>IFERROR(VLOOKUP($D266,'CLIENTES NUEVA ID ZONA'!$A:$F,5,0),"INACTIVO")</f>
        <v>INACTIVO</v>
      </c>
      <c r="C266" s="36" t="str">
        <f>IFERROR(VLOOKUP($D266,'CLIENTES NUEVA ID ZONA'!$A:$F,6,0),"INACTIVO")</f>
        <v>INACTIVO</v>
      </c>
      <c r="D266" s="36" t="s">
        <v>3647</v>
      </c>
      <c r="E266" s="36" t="s">
        <v>3648</v>
      </c>
      <c r="F266" s="42" t="s">
        <v>2253</v>
      </c>
      <c r="I266"/>
    </row>
    <row r="267" spans="2:9" ht="15">
      <c r="B267" s="41" t="str">
        <f>IFERROR(VLOOKUP($D267,'CLIENTES NUEVA ID ZONA'!$A:$F,5,0),"INACTIVO")</f>
        <v>INACTIVO</v>
      </c>
      <c r="C267" s="36" t="str">
        <f>IFERROR(VLOOKUP($D267,'CLIENTES NUEVA ID ZONA'!$A:$F,6,0),"INACTIVO")</f>
        <v>INACTIVO</v>
      </c>
      <c r="D267" s="36" t="s">
        <v>949</v>
      </c>
      <c r="E267" s="36" t="s">
        <v>950</v>
      </c>
      <c r="F267" s="42" t="s">
        <v>2253</v>
      </c>
      <c r="I267"/>
    </row>
    <row r="268" spans="2:9" ht="15">
      <c r="B268" s="41" t="str">
        <f>IFERROR(VLOOKUP($D268,'CLIENTES NUEVA ID ZONA'!$A:$F,5,0),"INACTIVO")</f>
        <v>INACTIVO</v>
      </c>
      <c r="C268" s="36" t="str">
        <f>IFERROR(VLOOKUP($D268,'CLIENTES NUEVA ID ZONA'!$A:$F,6,0),"INACTIVO")</f>
        <v>INACTIVO</v>
      </c>
      <c r="D268" s="36" t="s">
        <v>3649</v>
      </c>
      <c r="E268" s="36" t="s">
        <v>3650</v>
      </c>
      <c r="F268" s="42" t="s">
        <v>2253</v>
      </c>
      <c r="I268"/>
    </row>
    <row r="269" spans="2:9" ht="15">
      <c r="B269" s="41" t="str">
        <f>IFERROR(VLOOKUP($D269,'CLIENTES NUEVA ID ZONA'!$A:$F,5,0),"INACTIVO")</f>
        <v>INACTIVO</v>
      </c>
      <c r="C269" s="36" t="str">
        <f>IFERROR(VLOOKUP($D269,'CLIENTES NUEVA ID ZONA'!$A:$F,6,0),"INACTIVO")</f>
        <v>INACTIVO</v>
      </c>
      <c r="D269" s="36" t="s">
        <v>256</v>
      </c>
      <c r="E269" s="36" t="s">
        <v>257</v>
      </c>
      <c r="F269" s="42" t="s">
        <v>2253</v>
      </c>
      <c r="I269"/>
    </row>
    <row r="270" spans="2:9" ht="15">
      <c r="B270" s="41" t="str">
        <f>IFERROR(VLOOKUP($D270,'CLIENTES NUEVA ID ZONA'!$A:$F,5,0),"INACTIVO")</f>
        <v>INACTIVO</v>
      </c>
      <c r="C270" s="36" t="str">
        <f>IFERROR(VLOOKUP($D270,'CLIENTES NUEVA ID ZONA'!$A:$F,6,0),"INACTIVO")</f>
        <v>INACTIVO</v>
      </c>
      <c r="D270" s="36" t="s">
        <v>3651</v>
      </c>
      <c r="E270" s="36" t="s">
        <v>3652</v>
      </c>
      <c r="F270" s="42" t="s">
        <v>2253</v>
      </c>
      <c r="I270"/>
    </row>
    <row r="271" spans="2:9" ht="15">
      <c r="B271" s="41" t="str">
        <f>IFERROR(VLOOKUP($D271,'CLIENTES NUEVA ID ZONA'!$A:$F,5,0),"INACTIVO")</f>
        <v>INACTIVO</v>
      </c>
      <c r="C271" s="36" t="str">
        <f>IFERROR(VLOOKUP($D271,'CLIENTES NUEVA ID ZONA'!$A:$F,6,0),"INACTIVO")</f>
        <v>INACTIVO</v>
      </c>
      <c r="D271" s="36" t="s">
        <v>463</v>
      </c>
      <c r="E271" s="36" t="s">
        <v>464</v>
      </c>
      <c r="F271" s="42" t="s">
        <v>2253</v>
      </c>
      <c r="I271"/>
    </row>
    <row r="272" spans="2:9" ht="15">
      <c r="B272" s="41" t="str">
        <f>IFERROR(VLOOKUP($D272,'CLIENTES NUEVA ID ZONA'!$A:$F,5,0),"INACTIVO")</f>
        <v>INACTIVO</v>
      </c>
      <c r="C272" s="36" t="str">
        <f>IFERROR(VLOOKUP($D272,'CLIENTES NUEVA ID ZONA'!$A:$F,6,0),"INACTIVO")</f>
        <v>INACTIVO</v>
      </c>
      <c r="D272" s="36" t="s">
        <v>277</v>
      </c>
      <c r="E272" s="36" t="s">
        <v>278</v>
      </c>
      <c r="F272" s="42" t="s">
        <v>2253</v>
      </c>
      <c r="I272"/>
    </row>
    <row r="273" spans="2:9" ht="15">
      <c r="B273" s="41" t="str">
        <f>IFERROR(VLOOKUP($D273,'CLIENTES NUEVA ID ZONA'!$A:$F,5,0),"INACTIVO")</f>
        <v>INACTIVO</v>
      </c>
      <c r="C273" s="36" t="str">
        <f>IFERROR(VLOOKUP($D273,'CLIENTES NUEVA ID ZONA'!$A:$F,6,0),"INACTIVO")</f>
        <v>INACTIVO</v>
      </c>
      <c r="D273" s="36" t="s">
        <v>961</v>
      </c>
      <c r="E273" s="36" t="s">
        <v>962</v>
      </c>
      <c r="F273" s="42" t="s">
        <v>2253</v>
      </c>
      <c r="I273"/>
    </row>
    <row r="274" spans="2:9" ht="15">
      <c r="B274" s="41" t="str">
        <f>IFERROR(VLOOKUP($D274,'CLIENTES NUEVA ID ZONA'!$A:$F,5,0),"INACTIVO")</f>
        <v>INACTIVO</v>
      </c>
      <c r="C274" s="36" t="str">
        <f>IFERROR(VLOOKUP($D274,'CLIENTES NUEVA ID ZONA'!$A:$F,6,0),"INACTIVO")</f>
        <v>INACTIVO</v>
      </c>
      <c r="D274" s="36" t="s">
        <v>931</v>
      </c>
      <c r="E274" s="36" t="s">
        <v>932</v>
      </c>
      <c r="F274" s="42" t="s">
        <v>2253</v>
      </c>
      <c r="I274"/>
    </row>
    <row r="275" spans="2:9" ht="15">
      <c r="B275" s="41" t="str">
        <f>IFERROR(VLOOKUP($D275,'CLIENTES NUEVA ID ZONA'!$A:$F,5,0),"INACTIVO")</f>
        <v>INACTIVO</v>
      </c>
      <c r="C275" s="36" t="str">
        <f>IFERROR(VLOOKUP($D275,'CLIENTES NUEVA ID ZONA'!$A:$F,6,0),"INACTIVO")</f>
        <v>INACTIVO</v>
      </c>
      <c r="D275" s="36" t="s">
        <v>245</v>
      </c>
      <c r="E275" s="36" t="s">
        <v>246</v>
      </c>
      <c r="F275" s="42" t="s">
        <v>2253</v>
      </c>
      <c r="I275"/>
    </row>
    <row r="276" spans="2:9" ht="15">
      <c r="B276" s="41" t="str">
        <f>IFERROR(VLOOKUP($D276,'CLIENTES NUEVA ID ZONA'!$A:$F,5,0),"INACTIVO")</f>
        <v>INACTIVO</v>
      </c>
      <c r="C276" s="36" t="str">
        <f>IFERROR(VLOOKUP($D276,'CLIENTES NUEVA ID ZONA'!$A:$F,6,0),"INACTIVO")</f>
        <v>INACTIVO</v>
      </c>
      <c r="D276" s="36" t="s">
        <v>356</v>
      </c>
      <c r="E276" s="36" t="s">
        <v>357</v>
      </c>
      <c r="F276" s="42" t="s">
        <v>2253</v>
      </c>
      <c r="I276"/>
    </row>
    <row r="277" spans="2:9" ht="15">
      <c r="B277" s="41" t="str">
        <f>IFERROR(VLOOKUP($D277,'CLIENTES NUEVA ID ZONA'!$A:$F,5,0),"INACTIVO")</f>
        <v>INACTIVO</v>
      </c>
      <c r="C277" s="36" t="str">
        <f>IFERROR(VLOOKUP($D277,'CLIENTES NUEVA ID ZONA'!$A:$F,6,0),"INACTIVO")</f>
        <v>INACTIVO</v>
      </c>
      <c r="D277" s="36" t="s">
        <v>1214</v>
      </c>
      <c r="E277" s="36" t="s">
        <v>1215</v>
      </c>
      <c r="F277" s="42" t="s">
        <v>2253</v>
      </c>
      <c r="I277"/>
    </row>
    <row r="278" spans="2:9" ht="15">
      <c r="B278" s="41" t="str">
        <f>IFERROR(VLOOKUP($D278,'CLIENTES NUEVA ID ZONA'!$A:$F,5,0),"INACTIVO")</f>
        <v>INACTIVO</v>
      </c>
      <c r="C278" s="36" t="str">
        <f>IFERROR(VLOOKUP($D278,'CLIENTES NUEVA ID ZONA'!$A:$F,6,0),"INACTIVO")</f>
        <v>INACTIVO</v>
      </c>
      <c r="D278" s="36" t="s">
        <v>56</v>
      </c>
      <c r="E278" s="36" t="s">
        <v>57</v>
      </c>
      <c r="F278" s="42" t="s">
        <v>2253</v>
      </c>
      <c r="I278"/>
    </row>
    <row r="279" spans="2:9" ht="15">
      <c r="B279" s="41" t="str">
        <f>IFERROR(VLOOKUP($D279,'CLIENTES NUEVA ID ZONA'!$A:$F,5,0),"INACTIVO")</f>
        <v>INACTIVO</v>
      </c>
      <c r="C279" s="36" t="str">
        <f>IFERROR(VLOOKUP($D279,'CLIENTES NUEVA ID ZONA'!$A:$F,6,0),"INACTIVO")</f>
        <v>INACTIVO</v>
      </c>
      <c r="D279" s="36" t="s">
        <v>1349</v>
      </c>
      <c r="E279" s="36" t="s">
        <v>1350</v>
      </c>
      <c r="F279" s="42" t="s">
        <v>2253</v>
      </c>
      <c r="I279"/>
    </row>
    <row r="280" spans="2:9" ht="15">
      <c r="B280" s="41" t="str">
        <f>IFERROR(VLOOKUP($D280,'CLIENTES NUEVA ID ZONA'!$A:$F,5,0),"INACTIVO")</f>
        <v>INACTIVO</v>
      </c>
      <c r="C280" s="36" t="str">
        <f>IFERROR(VLOOKUP($D280,'CLIENTES NUEVA ID ZONA'!$A:$F,6,0),"INACTIVO")</f>
        <v>INACTIVO</v>
      </c>
      <c r="D280" s="36" t="s">
        <v>1308</v>
      </c>
      <c r="E280" s="36" t="s">
        <v>1309</v>
      </c>
      <c r="F280" s="42" t="s">
        <v>2253</v>
      </c>
      <c r="I280"/>
    </row>
    <row r="281" spans="2:9" ht="15">
      <c r="B281" s="41" t="str">
        <f>IFERROR(VLOOKUP($D281,'CLIENTES NUEVA ID ZONA'!$A:$F,5,0),"INACTIVO")</f>
        <v>INACTIVO</v>
      </c>
      <c r="C281" s="36" t="str">
        <f>IFERROR(VLOOKUP($D281,'CLIENTES NUEVA ID ZONA'!$A:$F,6,0),"INACTIVO")</f>
        <v>INACTIVO</v>
      </c>
      <c r="D281" s="36" t="s">
        <v>868</v>
      </c>
      <c r="E281" s="36" t="s">
        <v>869</v>
      </c>
      <c r="F281" s="42" t="s">
        <v>2253</v>
      </c>
      <c r="I281"/>
    </row>
    <row r="282" spans="2:9" ht="15">
      <c r="B282" s="41" t="str">
        <f>IFERROR(VLOOKUP($D282,'CLIENTES NUEVA ID ZONA'!$A:$F,5,0),"INACTIVO")</f>
        <v>INACTIVO</v>
      </c>
      <c r="C282" s="36" t="str">
        <f>IFERROR(VLOOKUP($D282,'CLIENTES NUEVA ID ZONA'!$A:$F,6,0),"INACTIVO")</f>
        <v>INACTIVO</v>
      </c>
      <c r="D282" s="36" t="s">
        <v>601</v>
      </c>
      <c r="E282" s="36" t="s">
        <v>602</v>
      </c>
      <c r="F282" s="42" t="s">
        <v>2253</v>
      </c>
      <c r="I282"/>
    </row>
    <row r="283" spans="2:9" ht="15">
      <c r="B283" s="41" t="str">
        <f>IFERROR(VLOOKUP($D283,'CLIENTES NUEVA ID ZONA'!$A:$F,5,0),"INACTIVO")</f>
        <v>INACTIVO</v>
      </c>
      <c r="C283" s="36" t="str">
        <f>IFERROR(VLOOKUP($D283,'CLIENTES NUEVA ID ZONA'!$A:$F,6,0),"INACTIVO")</f>
        <v>INACTIVO</v>
      </c>
      <c r="D283" s="36" t="s">
        <v>921</v>
      </c>
      <c r="E283" s="36" t="s">
        <v>922</v>
      </c>
      <c r="F283" s="42" t="s">
        <v>2253</v>
      </c>
      <c r="I283"/>
    </row>
    <row r="284" spans="2:9" ht="15">
      <c r="B284" s="41" t="str">
        <f>IFERROR(VLOOKUP($D284,'CLIENTES NUEVA ID ZONA'!$A:$F,5,0),"INACTIVO")</f>
        <v>INACTIVO</v>
      </c>
      <c r="C284" s="36" t="str">
        <f>IFERROR(VLOOKUP($D284,'CLIENTES NUEVA ID ZONA'!$A:$F,6,0),"INACTIVO")</f>
        <v>INACTIVO</v>
      </c>
      <c r="D284" s="36" t="s">
        <v>49</v>
      </c>
      <c r="E284" s="36" t="s">
        <v>50</v>
      </c>
      <c r="F284" s="42" t="s">
        <v>2253</v>
      </c>
      <c r="I284"/>
    </row>
    <row r="285" spans="2:9" ht="15">
      <c r="B285" s="41" t="str">
        <f>IFERROR(VLOOKUP($D285,'CLIENTES NUEVA ID ZONA'!$A:$F,5,0),"INACTIVO")</f>
        <v>INACTIVO</v>
      </c>
      <c r="C285" s="36" t="str">
        <f>IFERROR(VLOOKUP($D285,'CLIENTES NUEVA ID ZONA'!$A:$F,6,0),"INACTIVO")</f>
        <v>INACTIVO</v>
      </c>
      <c r="D285" s="36" t="s">
        <v>967</v>
      </c>
      <c r="E285" s="36" t="s">
        <v>968</v>
      </c>
      <c r="F285" s="42" t="s">
        <v>2253</v>
      </c>
      <c r="I285"/>
    </row>
    <row r="286" spans="2:9" ht="15">
      <c r="B286" s="41" t="str">
        <f>IFERROR(VLOOKUP($D286,'CLIENTES NUEVA ID ZONA'!$A:$F,5,0),"INACTIVO")</f>
        <v>INACTIVO</v>
      </c>
      <c r="C286" s="36" t="str">
        <f>IFERROR(VLOOKUP($D286,'CLIENTES NUEVA ID ZONA'!$A:$F,6,0),"INACTIVO")</f>
        <v>INACTIVO</v>
      </c>
      <c r="D286" s="36" t="s">
        <v>3653</v>
      </c>
      <c r="E286" s="36" t="s">
        <v>3654</v>
      </c>
      <c r="F286" s="42" t="s">
        <v>2253</v>
      </c>
      <c r="I286"/>
    </row>
    <row r="287" spans="2:9" ht="15">
      <c r="B287" s="41" t="str">
        <f>IFERROR(VLOOKUP($D287,'CLIENTES NUEVA ID ZONA'!$A:$F,5,0),"INACTIVO")</f>
        <v>INACTIVO</v>
      </c>
      <c r="C287" s="36" t="str">
        <f>IFERROR(VLOOKUP($D287,'CLIENTES NUEVA ID ZONA'!$A:$F,6,0),"INACTIVO")</f>
        <v>INACTIVO</v>
      </c>
      <c r="D287" s="36" t="s">
        <v>1051</v>
      </c>
      <c r="E287" s="36" t="s">
        <v>1052</v>
      </c>
      <c r="F287" s="42" t="s">
        <v>2253</v>
      </c>
      <c r="I287"/>
    </row>
    <row r="288" spans="2:9" ht="15">
      <c r="B288" s="41" t="str">
        <f>IFERROR(VLOOKUP($D288,'CLIENTES NUEVA ID ZONA'!$A:$F,5,0),"INACTIVO")</f>
        <v>INACTIVO</v>
      </c>
      <c r="C288" s="36" t="str">
        <f>IFERROR(VLOOKUP($D288,'CLIENTES NUEVA ID ZONA'!$A:$F,6,0),"INACTIVO")</f>
        <v>INACTIVO</v>
      </c>
      <c r="D288" s="36" t="s">
        <v>3655</v>
      </c>
      <c r="E288" s="36" t="s">
        <v>3656</v>
      </c>
      <c r="F288" s="42" t="s">
        <v>2253</v>
      </c>
      <c r="I288"/>
    </row>
    <row r="289" spans="2:9" ht="15">
      <c r="B289" s="41" t="str">
        <f>IFERROR(VLOOKUP($D289,'CLIENTES NUEVA ID ZONA'!$A:$F,5,0),"INACTIVO")</f>
        <v>INACTIVO</v>
      </c>
      <c r="C289" s="36" t="str">
        <f>IFERROR(VLOOKUP($D289,'CLIENTES NUEVA ID ZONA'!$A:$F,6,0),"INACTIVO")</f>
        <v>INACTIVO</v>
      </c>
      <c r="D289" s="36" t="s">
        <v>1105</v>
      </c>
      <c r="E289" s="36" t="s">
        <v>1106</v>
      </c>
      <c r="F289" s="42" t="s">
        <v>2253</v>
      </c>
      <c r="I289"/>
    </row>
    <row r="290" spans="2:9" ht="15">
      <c r="B290" s="41" t="str">
        <f>IFERROR(VLOOKUP($D290,'CLIENTES NUEVA ID ZONA'!$A:$F,5,0),"INACTIVO")</f>
        <v>INACTIVO</v>
      </c>
      <c r="C290" s="36" t="str">
        <f>IFERROR(VLOOKUP($D290,'CLIENTES NUEVA ID ZONA'!$A:$F,6,0),"INACTIVO")</f>
        <v>INACTIVO</v>
      </c>
      <c r="D290" s="36" t="s">
        <v>1107</v>
      </c>
      <c r="E290" s="36" t="s">
        <v>1108</v>
      </c>
      <c r="F290" s="42" t="s">
        <v>2253</v>
      </c>
      <c r="I290"/>
    </row>
    <row r="291" spans="2:9" ht="15">
      <c r="B291" s="41" t="str">
        <f>IFERROR(VLOOKUP($D291,'CLIENTES NUEVA ID ZONA'!$A:$F,5,0),"INACTIVO")</f>
        <v>INACTIVO</v>
      </c>
      <c r="C291" s="36" t="str">
        <f>IFERROR(VLOOKUP($D291,'CLIENTES NUEVA ID ZONA'!$A:$F,6,0),"INACTIVO")</f>
        <v>INACTIVO</v>
      </c>
      <c r="D291" s="36" t="s">
        <v>3657</v>
      </c>
      <c r="E291" s="36" t="s">
        <v>3658</v>
      </c>
      <c r="F291" s="42" t="s">
        <v>2253</v>
      </c>
      <c r="I291"/>
    </row>
    <row r="292" spans="2:9" ht="15">
      <c r="B292" s="41" t="str">
        <f>IFERROR(VLOOKUP($D292,'CLIENTES NUEVA ID ZONA'!$A:$F,5,0),"INACTIVO")</f>
        <v>INACTIVO</v>
      </c>
      <c r="C292" s="36" t="str">
        <f>IFERROR(VLOOKUP($D292,'CLIENTES NUEVA ID ZONA'!$A:$F,6,0),"INACTIVO")</f>
        <v>INACTIVO</v>
      </c>
      <c r="D292" s="36" t="s">
        <v>809</v>
      </c>
      <c r="E292" s="36" t="s">
        <v>810</v>
      </c>
      <c r="F292" s="42" t="s">
        <v>2253</v>
      </c>
      <c r="I292"/>
    </row>
    <row r="293" spans="2:9" ht="15">
      <c r="B293" s="41" t="str">
        <f>IFERROR(VLOOKUP($D293,'CLIENTES NUEVA ID ZONA'!$A:$F,5,0),"INACTIVO")</f>
        <v>INACTIVO</v>
      </c>
      <c r="C293" s="36" t="str">
        <f>IFERROR(VLOOKUP($D293,'CLIENTES NUEVA ID ZONA'!$A:$F,6,0),"INACTIVO")</f>
        <v>INACTIVO</v>
      </c>
      <c r="D293" s="36" t="s">
        <v>85</v>
      </c>
      <c r="E293" s="36" t="s">
        <v>86</v>
      </c>
      <c r="F293" s="42" t="s">
        <v>2253</v>
      </c>
      <c r="I293"/>
    </row>
    <row r="294" spans="2:9" ht="15">
      <c r="B294" s="41" t="str">
        <f>IFERROR(VLOOKUP($D294,'CLIENTES NUEVA ID ZONA'!$A:$F,5,0),"INACTIVO")</f>
        <v>INACTIVO</v>
      </c>
      <c r="C294" s="36" t="str">
        <f>IFERROR(VLOOKUP($D294,'CLIENTES NUEVA ID ZONA'!$A:$F,6,0),"INACTIVO")</f>
        <v>INACTIVO</v>
      </c>
      <c r="D294" s="36" t="s">
        <v>911</v>
      </c>
      <c r="E294" s="36" t="s">
        <v>912</v>
      </c>
      <c r="F294" s="42" t="s">
        <v>2253</v>
      </c>
      <c r="I294"/>
    </row>
    <row r="295" spans="2:9" ht="15">
      <c r="B295" s="41" t="str">
        <f>IFERROR(VLOOKUP($D295,'CLIENTES NUEVA ID ZONA'!$A:$F,5,0),"INACTIVO")</f>
        <v>INACTIVO</v>
      </c>
      <c r="C295" s="36" t="str">
        <f>IFERROR(VLOOKUP($D295,'CLIENTES NUEVA ID ZONA'!$A:$F,6,0),"INACTIVO")</f>
        <v>INACTIVO</v>
      </c>
      <c r="D295" s="36" t="s">
        <v>3659</v>
      </c>
      <c r="E295" s="36" t="s">
        <v>3660</v>
      </c>
      <c r="F295" s="42" t="s">
        <v>2253</v>
      </c>
      <c r="I295"/>
    </row>
    <row r="296" spans="2:9" ht="15">
      <c r="B296" s="41" t="str">
        <f>IFERROR(VLOOKUP($D296,'CLIENTES NUEVA ID ZONA'!$A:$F,5,0),"INACTIVO")</f>
        <v>ANDREINA RANGEL 62</v>
      </c>
      <c r="C296" s="36" t="str">
        <f>IFERROR(VLOOKUP($D296,'CLIENTES NUEVA ID ZONA'!$A:$F,6,0),"INACTIVO")</f>
        <v>ANDREINA RANGEL</v>
      </c>
      <c r="D296" s="36" t="s">
        <v>2191</v>
      </c>
      <c r="E296" s="36" t="s">
        <v>2192</v>
      </c>
      <c r="F296" s="42" t="s">
        <v>3623</v>
      </c>
      <c r="I296"/>
    </row>
    <row r="297" spans="2:9" ht="15">
      <c r="B297" s="41" t="str">
        <f>IFERROR(VLOOKUP($D297,'CLIENTES NUEVA ID ZONA'!$A:$F,5,0),"INACTIVO")</f>
        <v>INACTIVO</v>
      </c>
      <c r="C297" s="36" t="str">
        <f>IFERROR(VLOOKUP($D297,'CLIENTES NUEVA ID ZONA'!$A:$F,6,0),"INACTIVO")</f>
        <v>INACTIVO</v>
      </c>
      <c r="D297" s="36" t="s">
        <v>461</v>
      </c>
      <c r="E297" s="36" t="s">
        <v>462</v>
      </c>
      <c r="F297" s="42" t="s">
        <v>2253</v>
      </c>
      <c r="I297"/>
    </row>
    <row r="298" spans="2:9" ht="15">
      <c r="B298" s="41" t="str">
        <f>IFERROR(VLOOKUP($D298,'CLIENTES NUEVA ID ZONA'!$A:$F,5,0),"INACTIVO")</f>
        <v>INACTIVO</v>
      </c>
      <c r="C298" s="36" t="str">
        <f>IFERROR(VLOOKUP($D298,'CLIENTES NUEVA ID ZONA'!$A:$F,6,0),"INACTIVO")</f>
        <v>INACTIVO</v>
      </c>
      <c r="D298" s="36" t="s">
        <v>236</v>
      </c>
      <c r="E298" s="36" t="s">
        <v>237</v>
      </c>
      <c r="F298" s="42" t="s">
        <v>2253</v>
      </c>
      <c r="I298"/>
    </row>
    <row r="299" spans="2:9" ht="15">
      <c r="B299" s="41" t="str">
        <f>IFERROR(VLOOKUP($D299,'CLIENTES NUEVA ID ZONA'!$A:$F,5,0),"INACTIVO")</f>
        <v>INACTIVO</v>
      </c>
      <c r="C299" s="36" t="str">
        <f>IFERROR(VLOOKUP($D299,'CLIENTES NUEVA ID ZONA'!$A:$F,6,0),"INACTIVO")</f>
        <v>INACTIVO</v>
      </c>
      <c r="D299" s="36" t="s">
        <v>3661</v>
      </c>
      <c r="E299" s="36" t="s">
        <v>3662</v>
      </c>
      <c r="F299" s="42" t="s">
        <v>2253</v>
      </c>
      <c r="I299"/>
    </row>
    <row r="300" spans="2:9" ht="15">
      <c r="B300" s="41" t="str">
        <f>IFERROR(VLOOKUP($D300,'CLIENTES NUEVA ID ZONA'!$A:$F,5,0),"INACTIVO")</f>
        <v>INACTIVO</v>
      </c>
      <c r="C300" s="36" t="str">
        <f>IFERROR(VLOOKUP($D300,'CLIENTES NUEVA ID ZONA'!$A:$F,6,0),"INACTIVO")</f>
        <v>INACTIVO</v>
      </c>
      <c r="D300" s="36" t="s">
        <v>1184</v>
      </c>
      <c r="E300" s="36" t="s">
        <v>1185</v>
      </c>
      <c r="F300" s="42" t="s">
        <v>2253</v>
      </c>
      <c r="I300"/>
    </row>
    <row r="301" spans="2:9" ht="15">
      <c r="B301" s="41" t="str">
        <f>IFERROR(VLOOKUP($D301,'CLIENTES NUEVA ID ZONA'!$A:$F,5,0),"INACTIVO")</f>
        <v>INACTIVO</v>
      </c>
      <c r="C301" s="36" t="str">
        <f>IFERROR(VLOOKUP($D301,'CLIENTES NUEVA ID ZONA'!$A:$F,6,0),"INACTIVO")</f>
        <v>INACTIVO</v>
      </c>
      <c r="D301" s="36" t="s">
        <v>3663</v>
      </c>
      <c r="E301" s="36" t="s">
        <v>3664</v>
      </c>
      <c r="F301" s="42" t="s">
        <v>2253</v>
      </c>
      <c r="I301"/>
    </row>
    <row r="302" spans="2:9" ht="15">
      <c r="B302" s="41" t="str">
        <f>IFERROR(VLOOKUP($D302,'CLIENTES NUEVA ID ZONA'!$A:$F,5,0),"INACTIVO")</f>
        <v>INACTIVO</v>
      </c>
      <c r="C302" s="36" t="str">
        <f>IFERROR(VLOOKUP($D302,'CLIENTES NUEVA ID ZONA'!$A:$F,6,0),"INACTIVO")</f>
        <v>INACTIVO</v>
      </c>
      <c r="D302" s="36" t="s">
        <v>603</v>
      </c>
      <c r="E302" s="36" t="s">
        <v>604</v>
      </c>
      <c r="F302" s="42" t="s">
        <v>2253</v>
      </c>
      <c r="I302"/>
    </row>
    <row r="303" spans="2:9" ht="15">
      <c r="B303" s="41" t="str">
        <f>IFERROR(VLOOKUP($D303,'CLIENTES NUEVA ID ZONA'!$A:$F,5,0),"INACTIVO")</f>
        <v>INACTIVO</v>
      </c>
      <c r="C303" s="36" t="str">
        <f>IFERROR(VLOOKUP($D303,'CLIENTES NUEVA ID ZONA'!$A:$F,6,0),"INACTIVO")</f>
        <v>INACTIVO</v>
      </c>
      <c r="D303" s="36" t="s">
        <v>1027</v>
      </c>
      <c r="E303" s="36" t="s">
        <v>1028</v>
      </c>
      <c r="F303" s="42" t="s">
        <v>2253</v>
      </c>
      <c r="I303"/>
    </row>
    <row r="304" spans="2:9" ht="15">
      <c r="B304" s="41" t="str">
        <f>IFERROR(VLOOKUP($D304,'CLIENTES NUEVA ID ZONA'!$A:$F,5,0),"INACTIVO")</f>
        <v>INACTIVO</v>
      </c>
      <c r="C304" s="36" t="str">
        <f>IFERROR(VLOOKUP($D304,'CLIENTES NUEVA ID ZONA'!$A:$F,6,0),"INACTIVO")</f>
        <v>INACTIVO</v>
      </c>
      <c r="D304" s="36" t="s">
        <v>1355</v>
      </c>
      <c r="E304" s="36" t="s">
        <v>1356</v>
      </c>
      <c r="F304" s="42" t="s">
        <v>2253</v>
      </c>
      <c r="I304"/>
    </row>
    <row r="305" spans="2:9" ht="15">
      <c r="B305" s="41" t="str">
        <f>IFERROR(VLOOKUP($D305,'CLIENTES NUEVA ID ZONA'!$A:$F,5,0),"INACTIVO")</f>
        <v>INACTIVO</v>
      </c>
      <c r="C305" s="36" t="str">
        <f>IFERROR(VLOOKUP($D305,'CLIENTES NUEVA ID ZONA'!$A:$F,6,0),"INACTIVO")</f>
        <v>INACTIVO</v>
      </c>
      <c r="D305" s="36" t="s">
        <v>3665</v>
      </c>
      <c r="E305" s="36" t="s">
        <v>3666</v>
      </c>
      <c r="F305" s="42" t="s">
        <v>2253</v>
      </c>
      <c r="I305"/>
    </row>
    <row r="306" spans="2:9" ht="15">
      <c r="B306" s="41" t="str">
        <f>IFERROR(VLOOKUP($D306,'CLIENTES NUEVA ID ZONA'!$A:$F,5,0),"INACTIVO")</f>
        <v>INACTIVO</v>
      </c>
      <c r="C306" s="36" t="str">
        <f>IFERROR(VLOOKUP($D306,'CLIENTES NUEVA ID ZONA'!$A:$F,6,0),"INACTIVO")</f>
        <v>INACTIVO</v>
      </c>
      <c r="D306" s="36" t="s">
        <v>805</v>
      </c>
      <c r="E306" s="36" t="s">
        <v>806</v>
      </c>
      <c r="F306" s="42" t="s">
        <v>2253</v>
      </c>
      <c r="I306"/>
    </row>
    <row r="307" spans="2:9" ht="15">
      <c r="B307" s="41" t="str">
        <f>IFERROR(VLOOKUP($D307,'CLIENTES NUEVA ID ZONA'!$A:$F,5,0),"INACTIVO")</f>
        <v>INACTIVO</v>
      </c>
      <c r="C307" s="36" t="str">
        <f>IFERROR(VLOOKUP($D307,'CLIENTES NUEVA ID ZONA'!$A:$F,6,0),"INACTIVO")</f>
        <v>INACTIVO</v>
      </c>
      <c r="D307" s="36" t="s">
        <v>765</v>
      </c>
      <c r="E307" s="36" t="s">
        <v>766</v>
      </c>
      <c r="F307" s="42" t="s">
        <v>2253</v>
      </c>
      <c r="I307"/>
    </row>
    <row r="308" spans="2:9" ht="15">
      <c r="B308" s="41" t="str">
        <f>IFERROR(VLOOKUP($D308,'CLIENTES NUEVA ID ZONA'!$A:$F,5,0),"INACTIVO")</f>
        <v>INACTIVO</v>
      </c>
      <c r="C308" s="36" t="str">
        <f>IFERROR(VLOOKUP($D308,'CLIENTES NUEVA ID ZONA'!$A:$F,6,0),"INACTIVO")</f>
        <v>INACTIVO</v>
      </c>
      <c r="D308" s="36" t="s">
        <v>847</v>
      </c>
      <c r="E308" s="36" t="s">
        <v>848</v>
      </c>
      <c r="F308" s="42" t="s">
        <v>2253</v>
      </c>
      <c r="I308"/>
    </row>
    <row r="309" spans="2:9" ht="15">
      <c r="B309" s="41" t="str">
        <f>IFERROR(VLOOKUP($D309,'CLIENTES NUEVA ID ZONA'!$A:$F,5,0),"INACTIVO")</f>
        <v>INACTIVO</v>
      </c>
      <c r="C309" s="36" t="str">
        <f>IFERROR(VLOOKUP($D309,'CLIENTES NUEVA ID ZONA'!$A:$F,6,0),"INACTIVO")</f>
        <v>INACTIVO</v>
      </c>
      <c r="D309" s="36" t="s">
        <v>3667</v>
      </c>
      <c r="E309" s="36" t="s">
        <v>3668</v>
      </c>
      <c r="F309" s="42" t="s">
        <v>2253</v>
      </c>
      <c r="I309"/>
    </row>
    <row r="310" spans="2:9" ht="15">
      <c r="B310" s="41" t="str">
        <f>IFERROR(VLOOKUP($D310,'CLIENTES NUEVA ID ZONA'!$A:$F,5,0),"INACTIVO")</f>
        <v>INACTIVO</v>
      </c>
      <c r="C310" s="36" t="str">
        <f>IFERROR(VLOOKUP($D310,'CLIENTES NUEVA ID ZONA'!$A:$F,6,0),"INACTIVO")</f>
        <v>INACTIVO</v>
      </c>
      <c r="D310" s="36" t="s">
        <v>1043</v>
      </c>
      <c r="E310" s="36" t="s">
        <v>1044</v>
      </c>
      <c r="F310" s="42" t="s">
        <v>2253</v>
      </c>
      <c r="I310"/>
    </row>
    <row r="311" spans="2:9" ht="15">
      <c r="B311" s="41" t="str">
        <f>IFERROR(VLOOKUP($D311,'CLIENTES NUEVA ID ZONA'!$A:$F,5,0),"INACTIVO")</f>
        <v>INACTIVO</v>
      </c>
      <c r="C311" s="36" t="str">
        <f>IFERROR(VLOOKUP($D311,'CLIENTES NUEVA ID ZONA'!$A:$F,6,0),"INACTIVO")</f>
        <v>INACTIVO</v>
      </c>
      <c r="D311" s="36" t="s">
        <v>1315</v>
      </c>
      <c r="E311" s="36" t="s">
        <v>1316</v>
      </c>
      <c r="F311" s="42" t="s">
        <v>2253</v>
      </c>
      <c r="I311"/>
    </row>
    <row r="312" spans="2:9" ht="15">
      <c r="B312" s="41" t="str">
        <f>IFERROR(VLOOKUP($D312,'CLIENTES NUEVA ID ZONA'!$A:$F,5,0),"INACTIVO")</f>
        <v>INACTIVO</v>
      </c>
      <c r="C312" s="36" t="str">
        <f>IFERROR(VLOOKUP($D312,'CLIENTES NUEVA ID ZONA'!$A:$F,6,0),"INACTIVO")</f>
        <v>INACTIVO</v>
      </c>
      <c r="D312" s="36" t="s">
        <v>1149</v>
      </c>
      <c r="E312" s="36" t="s">
        <v>1150</v>
      </c>
      <c r="F312" s="42" t="s">
        <v>2253</v>
      </c>
      <c r="I312"/>
    </row>
    <row r="313" spans="2:9" ht="15">
      <c r="B313" s="41" t="str">
        <f>IFERROR(VLOOKUP($D313,'CLIENTES NUEVA ID ZONA'!$A:$F,5,0),"INACTIVO")</f>
        <v>INACTIVO</v>
      </c>
      <c r="C313" s="36" t="str">
        <f>IFERROR(VLOOKUP($D313,'CLIENTES NUEVA ID ZONA'!$A:$F,6,0),"INACTIVO")</f>
        <v>INACTIVO</v>
      </c>
      <c r="D313" s="36" t="s">
        <v>105</v>
      </c>
      <c r="E313" s="36" t="s">
        <v>106</v>
      </c>
      <c r="F313" s="42" t="s">
        <v>2253</v>
      </c>
      <c r="I313"/>
    </row>
    <row r="314" spans="2:9" ht="15">
      <c r="B314" s="41" t="str">
        <f>IFERROR(VLOOKUP($D314,'CLIENTES NUEVA ID ZONA'!$A:$F,5,0),"INACTIVO")</f>
        <v>INACTIVO</v>
      </c>
      <c r="C314" s="36" t="str">
        <f>IFERROR(VLOOKUP($D314,'CLIENTES NUEVA ID ZONA'!$A:$F,6,0),"INACTIVO")</f>
        <v>INACTIVO</v>
      </c>
      <c r="D314" s="36" t="s">
        <v>1063</v>
      </c>
      <c r="E314" s="36" t="s">
        <v>1064</v>
      </c>
      <c r="F314" s="42" t="s">
        <v>2253</v>
      </c>
      <c r="I314"/>
    </row>
    <row r="315" spans="2:9" ht="15">
      <c r="B315" s="41" t="str">
        <f>IFERROR(VLOOKUP($D315,'CLIENTES NUEVA ID ZONA'!$A:$F,5,0),"INACTIVO")</f>
        <v>INACTIVO</v>
      </c>
      <c r="C315" s="36" t="str">
        <f>IFERROR(VLOOKUP($D315,'CLIENTES NUEVA ID ZONA'!$A:$F,6,0),"INACTIVO")</f>
        <v>INACTIVO</v>
      </c>
      <c r="D315" s="36" t="s">
        <v>3669</v>
      </c>
      <c r="E315" s="36" t="s">
        <v>3670</v>
      </c>
      <c r="F315" s="42" t="s">
        <v>2253</v>
      </c>
      <c r="I315"/>
    </row>
    <row r="316" spans="2:9" ht="15">
      <c r="B316" s="41" t="str">
        <f>IFERROR(VLOOKUP($D316,'CLIENTES NUEVA ID ZONA'!$A:$F,5,0),"INACTIVO")</f>
        <v>INACTIVO</v>
      </c>
      <c r="C316" s="36" t="str">
        <f>IFERROR(VLOOKUP($D316,'CLIENTES NUEVA ID ZONA'!$A:$F,6,0),"INACTIVO")</f>
        <v>INACTIVO</v>
      </c>
      <c r="D316" s="36" t="s">
        <v>155</v>
      </c>
      <c r="E316" s="36" t="s">
        <v>156</v>
      </c>
      <c r="F316" s="42" t="s">
        <v>2253</v>
      </c>
      <c r="I316"/>
    </row>
    <row r="317" spans="2:9" ht="15">
      <c r="B317" s="41" t="str">
        <f>IFERROR(VLOOKUP($D317,'CLIENTES NUEVA ID ZONA'!$A:$F,5,0),"INACTIVO")</f>
        <v>INACTIVO</v>
      </c>
      <c r="C317" s="36" t="str">
        <f>IFERROR(VLOOKUP($D317,'CLIENTES NUEVA ID ZONA'!$A:$F,6,0),"INACTIVO")</f>
        <v>INACTIVO</v>
      </c>
      <c r="D317" s="36" t="s">
        <v>1188</v>
      </c>
      <c r="E317" s="36" t="s">
        <v>1189</v>
      </c>
      <c r="F317" s="42" t="s">
        <v>2253</v>
      </c>
      <c r="I317"/>
    </row>
    <row r="318" spans="2:9" ht="15">
      <c r="B318" s="41" t="str">
        <f>IFERROR(VLOOKUP($D318,'CLIENTES NUEVA ID ZONA'!$A:$F,5,0),"INACTIVO")</f>
        <v>INACTIVO</v>
      </c>
      <c r="C318" s="36" t="str">
        <f>IFERROR(VLOOKUP($D318,'CLIENTES NUEVA ID ZONA'!$A:$F,6,0),"INACTIVO")</f>
        <v>INACTIVO</v>
      </c>
      <c r="D318" s="36" t="s">
        <v>641</v>
      </c>
      <c r="E318" s="36" t="s">
        <v>642</v>
      </c>
      <c r="F318" s="42" t="s">
        <v>2253</v>
      </c>
      <c r="I318"/>
    </row>
    <row r="319" spans="2:9" ht="15">
      <c r="B319" s="41" t="str">
        <f>IFERROR(VLOOKUP($D319,'CLIENTES NUEVA ID ZONA'!$A:$F,5,0),"INACTIVO")</f>
        <v>INACTIVO</v>
      </c>
      <c r="C319" s="36" t="str">
        <f>IFERROR(VLOOKUP($D319,'CLIENTES NUEVA ID ZONA'!$A:$F,6,0),"INACTIVO")</f>
        <v>INACTIVO</v>
      </c>
      <c r="D319" s="36" t="s">
        <v>1087</v>
      </c>
      <c r="E319" s="36" t="s">
        <v>1088</v>
      </c>
      <c r="F319" s="42" t="s">
        <v>2253</v>
      </c>
      <c r="I319"/>
    </row>
    <row r="320" spans="2:9" ht="15">
      <c r="B320" s="41" t="str">
        <f>IFERROR(VLOOKUP($D320,'CLIENTES NUEVA ID ZONA'!$A:$F,5,0),"INACTIVO")</f>
        <v>INACTIVO</v>
      </c>
      <c r="C320" s="36" t="str">
        <f>IFERROR(VLOOKUP($D320,'CLIENTES NUEVA ID ZONA'!$A:$F,6,0),"INACTIVO")</f>
        <v>INACTIVO</v>
      </c>
      <c r="D320" s="36" t="s">
        <v>1085</v>
      </c>
      <c r="E320" s="36" t="s">
        <v>1086</v>
      </c>
      <c r="F320" s="42" t="s">
        <v>2253</v>
      </c>
      <c r="I320"/>
    </row>
    <row r="321" spans="2:9" ht="15">
      <c r="B321" s="41" t="str">
        <f>IFERROR(VLOOKUP($D321,'CLIENTES NUEVA ID ZONA'!$A:$F,5,0),"INACTIVO")</f>
        <v>INACTIVO</v>
      </c>
      <c r="C321" s="36" t="str">
        <f>IFERROR(VLOOKUP($D321,'CLIENTES NUEVA ID ZONA'!$A:$F,6,0),"INACTIVO")</f>
        <v>INACTIVO</v>
      </c>
      <c r="D321" s="36" t="s">
        <v>803</v>
      </c>
      <c r="E321" s="36" t="s">
        <v>804</v>
      </c>
      <c r="F321" s="42" t="s">
        <v>2253</v>
      </c>
      <c r="I321"/>
    </row>
    <row r="322" spans="2:9" ht="15">
      <c r="B322" s="41" t="str">
        <f>IFERROR(VLOOKUP($D322,'CLIENTES NUEVA ID ZONA'!$A:$F,5,0),"INACTIVO")</f>
        <v>INACTIVO</v>
      </c>
      <c r="C322" s="36" t="str">
        <f>IFERROR(VLOOKUP($D322,'CLIENTES NUEVA ID ZONA'!$A:$F,6,0),"INACTIVO")</f>
        <v>INACTIVO</v>
      </c>
      <c r="D322" s="36" t="s">
        <v>1097</v>
      </c>
      <c r="E322" s="36" t="s">
        <v>1098</v>
      </c>
      <c r="F322" s="42" t="s">
        <v>2253</v>
      </c>
      <c r="I322"/>
    </row>
    <row r="323" spans="2:9" ht="15">
      <c r="B323" s="41" t="str">
        <f>IFERROR(VLOOKUP($D323,'CLIENTES NUEVA ID ZONA'!$A:$F,5,0),"INACTIVO")</f>
        <v>INACTIVO</v>
      </c>
      <c r="C323" s="36" t="str">
        <f>IFERROR(VLOOKUP($D323,'CLIENTES NUEVA ID ZONA'!$A:$F,6,0),"INACTIVO")</f>
        <v>INACTIVO</v>
      </c>
      <c r="D323" s="36" t="s">
        <v>1015</v>
      </c>
      <c r="E323" s="36" t="s">
        <v>1016</v>
      </c>
      <c r="F323" s="42" t="s">
        <v>2253</v>
      </c>
      <c r="I323"/>
    </row>
    <row r="324" spans="2:9" ht="15">
      <c r="B324" s="41" t="str">
        <f>IFERROR(VLOOKUP($D324,'CLIENTES NUEVA ID ZONA'!$A:$F,5,0),"INACTIVO")</f>
        <v>INACTIVO</v>
      </c>
      <c r="C324" s="36" t="str">
        <f>IFERROR(VLOOKUP($D324,'CLIENTES NUEVA ID ZONA'!$A:$F,6,0),"INACTIVO")</f>
        <v>INACTIVO</v>
      </c>
      <c r="D324" s="36" t="s">
        <v>164</v>
      </c>
      <c r="E324" s="36" t="s">
        <v>165</v>
      </c>
      <c r="F324" s="42" t="s">
        <v>2253</v>
      </c>
      <c r="I324"/>
    </row>
    <row r="325" spans="2:9" ht="15">
      <c r="B325" s="41" t="str">
        <f>IFERROR(VLOOKUP($D325,'CLIENTES NUEVA ID ZONA'!$A:$F,5,0),"INACTIVO")</f>
        <v>INACTIVO</v>
      </c>
      <c r="C325" s="36" t="str">
        <f>IFERROR(VLOOKUP($D325,'CLIENTES NUEVA ID ZONA'!$A:$F,6,0),"INACTIVO")</f>
        <v>INACTIVO</v>
      </c>
      <c r="D325" s="36" t="s">
        <v>767</v>
      </c>
      <c r="E325" s="36" t="s">
        <v>768</v>
      </c>
      <c r="F325" s="42" t="s">
        <v>2253</v>
      </c>
      <c r="I325"/>
    </row>
    <row r="326" spans="2:9" ht="15">
      <c r="B326" s="41" t="str">
        <f>IFERROR(VLOOKUP($D326,'CLIENTES NUEVA ID ZONA'!$A:$F,5,0),"INACTIVO")</f>
        <v>INACTIVO</v>
      </c>
      <c r="C326" s="36" t="str">
        <f>IFERROR(VLOOKUP($D326,'CLIENTES NUEVA ID ZONA'!$A:$F,6,0),"INACTIVO")</f>
        <v>INACTIVO</v>
      </c>
      <c r="D326" s="36" t="s">
        <v>132</v>
      </c>
      <c r="E326" s="36" t="s">
        <v>133</v>
      </c>
      <c r="F326" s="42" t="s">
        <v>2253</v>
      </c>
      <c r="I326"/>
    </row>
    <row r="327" spans="2:9" ht="15">
      <c r="B327" s="41" t="str">
        <f>IFERROR(VLOOKUP($D327,'CLIENTES NUEVA ID ZONA'!$A:$F,5,0),"INACTIVO")</f>
        <v>INACTIVO</v>
      </c>
      <c r="C327" s="36" t="str">
        <f>IFERROR(VLOOKUP($D327,'CLIENTES NUEVA ID ZONA'!$A:$F,6,0),"INACTIVO")</f>
        <v>INACTIVO</v>
      </c>
      <c r="D327" s="36" t="s">
        <v>979</v>
      </c>
      <c r="E327" s="36" t="s">
        <v>980</v>
      </c>
      <c r="F327" s="42" t="s">
        <v>2253</v>
      </c>
      <c r="I327"/>
    </row>
    <row r="328" spans="2:9" ht="15">
      <c r="B328" s="41" t="str">
        <f>IFERROR(VLOOKUP($D328,'CLIENTES NUEVA ID ZONA'!$A:$F,5,0),"INACTIVO")</f>
        <v>INACTIVO</v>
      </c>
      <c r="C328" s="36" t="str">
        <f>IFERROR(VLOOKUP($D328,'CLIENTES NUEVA ID ZONA'!$A:$F,6,0),"INACTIVO")</f>
        <v>INACTIVO</v>
      </c>
      <c r="D328" s="36" t="s">
        <v>1147</v>
      </c>
      <c r="E328" s="36" t="s">
        <v>1148</v>
      </c>
      <c r="F328" s="42" t="s">
        <v>2253</v>
      </c>
      <c r="I328"/>
    </row>
    <row r="329" spans="2:9" ht="15">
      <c r="B329" s="41" t="str">
        <f>IFERROR(VLOOKUP($D329,'CLIENTES NUEVA ID ZONA'!$A:$F,5,0),"INACTIVO")</f>
        <v>INACTIVO</v>
      </c>
      <c r="C329" s="36" t="str">
        <f>IFERROR(VLOOKUP($D329,'CLIENTES NUEVA ID ZONA'!$A:$F,6,0),"INACTIVO")</f>
        <v>INACTIVO</v>
      </c>
      <c r="D329" s="36" t="s">
        <v>1334</v>
      </c>
      <c r="E329" s="36" t="s">
        <v>1335</v>
      </c>
      <c r="F329" s="42" t="s">
        <v>2253</v>
      </c>
      <c r="I329"/>
    </row>
    <row r="330" spans="2:9" ht="15">
      <c r="B330" s="41" t="str">
        <f>IFERROR(VLOOKUP($D330,'CLIENTES NUEVA ID ZONA'!$A:$F,5,0),"INACTIVO")</f>
        <v>INACTIVO</v>
      </c>
      <c r="C330" s="36" t="str">
        <f>IFERROR(VLOOKUP($D330,'CLIENTES NUEVA ID ZONA'!$A:$F,6,0),"INACTIVO")</f>
        <v>INACTIVO</v>
      </c>
      <c r="D330" s="36" t="s">
        <v>597</v>
      </c>
      <c r="E330" s="36" t="s">
        <v>598</v>
      </c>
      <c r="F330" s="42" t="s">
        <v>2253</v>
      </c>
      <c r="I330"/>
    </row>
    <row r="331" spans="2:9" ht="15">
      <c r="B331" s="41" t="str">
        <f>IFERROR(VLOOKUP($D331,'CLIENTES NUEVA ID ZONA'!$A:$F,5,0),"INACTIVO")</f>
        <v>INACTIVO</v>
      </c>
      <c r="C331" s="36" t="str">
        <f>IFERROR(VLOOKUP($D331,'CLIENTES NUEVA ID ZONA'!$A:$F,6,0),"INACTIVO")</f>
        <v>INACTIVO</v>
      </c>
      <c r="D331" s="36" t="s">
        <v>1125</v>
      </c>
      <c r="E331" s="36" t="s">
        <v>1126</v>
      </c>
      <c r="F331" s="42" t="s">
        <v>2253</v>
      </c>
      <c r="I331"/>
    </row>
    <row r="332" spans="2:9" ht="15">
      <c r="B332" s="41" t="str">
        <f>IFERROR(VLOOKUP($D332,'CLIENTES NUEVA ID ZONA'!$A:$F,5,0),"INACTIVO")</f>
        <v>INACTIVO</v>
      </c>
      <c r="C332" s="36" t="str">
        <f>IFERROR(VLOOKUP($D332,'CLIENTES NUEVA ID ZONA'!$A:$F,6,0),"INACTIVO")</f>
        <v>INACTIVO</v>
      </c>
      <c r="D332" s="36" t="s">
        <v>639</v>
      </c>
      <c r="E332" s="36" t="s">
        <v>640</v>
      </c>
      <c r="F332" s="42" t="s">
        <v>2253</v>
      </c>
      <c r="I332"/>
    </row>
    <row r="333" spans="2:9" ht="15">
      <c r="B333" s="41" t="str">
        <f>IFERROR(VLOOKUP($D333,'CLIENTES NUEVA ID ZONA'!$A:$F,5,0),"INACTIVO")</f>
        <v>INACTIVO</v>
      </c>
      <c r="C333" s="36" t="str">
        <f>IFERROR(VLOOKUP($D333,'CLIENTES NUEVA ID ZONA'!$A:$F,6,0),"INACTIVO")</f>
        <v>INACTIVO</v>
      </c>
      <c r="D333" s="36" t="s">
        <v>987</v>
      </c>
      <c r="E333" s="36" t="s">
        <v>988</v>
      </c>
      <c r="F333" s="42" t="s">
        <v>2253</v>
      </c>
      <c r="I333"/>
    </row>
    <row r="334" spans="2:9" ht="15">
      <c r="B334" s="41" t="str">
        <f>IFERROR(VLOOKUP($D334,'CLIENTES NUEVA ID ZONA'!$A:$F,5,0),"INACTIVO")</f>
        <v>INACTIVO</v>
      </c>
      <c r="C334" s="36" t="str">
        <f>IFERROR(VLOOKUP($D334,'CLIENTES NUEVA ID ZONA'!$A:$F,6,0),"INACTIVO")</f>
        <v>INACTIVO</v>
      </c>
      <c r="D334" s="36" t="s">
        <v>775</v>
      </c>
      <c r="E334" s="36" t="s">
        <v>776</v>
      </c>
      <c r="F334" s="42" t="s">
        <v>2253</v>
      </c>
      <c r="I334"/>
    </row>
    <row r="335" spans="2:9" ht="15">
      <c r="B335" s="41" t="str">
        <f>IFERROR(VLOOKUP($D335,'CLIENTES NUEVA ID ZONA'!$A:$F,5,0),"INACTIVO")</f>
        <v>INACTIVO</v>
      </c>
      <c r="C335" s="36" t="str">
        <f>IFERROR(VLOOKUP($D335,'CLIENTES NUEVA ID ZONA'!$A:$F,6,0),"INACTIVO")</f>
        <v>INACTIVO</v>
      </c>
      <c r="D335" s="36" t="s">
        <v>799</v>
      </c>
      <c r="E335" s="36" t="s">
        <v>800</v>
      </c>
      <c r="F335" s="42" t="s">
        <v>2253</v>
      </c>
      <c r="I335"/>
    </row>
    <row r="336" spans="2:9" ht="15">
      <c r="B336" s="41" t="str">
        <f>IFERROR(VLOOKUP($D336,'CLIENTES NUEVA ID ZONA'!$A:$F,5,0),"INACTIVO")</f>
        <v>INACTIVO</v>
      </c>
      <c r="C336" s="36" t="str">
        <f>IFERROR(VLOOKUP($D336,'CLIENTES NUEVA ID ZONA'!$A:$F,6,0),"INACTIVO")</f>
        <v>INACTIVO</v>
      </c>
      <c r="D336" s="36" t="s">
        <v>781</v>
      </c>
      <c r="E336" s="36" t="s">
        <v>782</v>
      </c>
      <c r="F336" s="42" t="s">
        <v>2253</v>
      </c>
      <c r="I336"/>
    </row>
    <row r="337" spans="2:9" ht="15">
      <c r="B337" s="41" t="str">
        <f>IFERROR(VLOOKUP($D337,'CLIENTES NUEVA ID ZONA'!$A:$F,5,0),"INACTIVO")</f>
        <v>INACTIVO</v>
      </c>
      <c r="C337" s="36" t="str">
        <f>IFERROR(VLOOKUP($D337,'CLIENTES NUEVA ID ZONA'!$A:$F,6,0),"INACTIVO")</f>
        <v>INACTIVO</v>
      </c>
      <c r="D337" s="36" t="s">
        <v>1065</v>
      </c>
      <c r="E337" s="36" t="s">
        <v>1066</v>
      </c>
      <c r="F337" s="42" t="s">
        <v>2253</v>
      </c>
      <c r="I337"/>
    </row>
    <row r="338" spans="2:9" ht="15">
      <c r="B338" s="41" t="str">
        <f>IFERROR(VLOOKUP($D338,'CLIENTES NUEVA ID ZONA'!$A:$F,5,0),"INACTIVO")</f>
        <v>INACTIVO</v>
      </c>
      <c r="C338" s="36" t="str">
        <f>IFERROR(VLOOKUP($D338,'CLIENTES NUEVA ID ZONA'!$A:$F,6,0),"INACTIVO")</f>
        <v>INACTIVO</v>
      </c>
      <c r="D338" s="36" t="s">
        <v>143</v>
      </c>
      <c r="E338" s="36" t="s">
        <v>144</v>
      </c>
      <c r="F338" s="42" t="s">
        <v>2253</v>
      </c>
      <c r="I338"/>
    </row>
    <row r="339" spans="2:9" ht="15">
      <c r="B339" s="41" t="str">
        <f>IFERROR(VLOOKUP($D339,'CLIENTES NUEVA ID ZONA'!$A:$F,5,0),"INACTIVO")</f>
        <v>INACTIVO</v>
      </c>
      <c r="C339" s="36" t="str">
        <f>IFERROR(VLOOKUP($D339,'CLIENTES NUEVA ID ZONA'!$A:$F,6,0),"INACTIVO")</f>
        <v>INACTIVO</v>
      </c>
      <c r="D339" s="36" t="s">
        <v>1365</v>
      </c>
      <c r="E339" s="36" t="s">
        <v>1366</v>
      </c>
      <c r="F339" s="42" t="s">
        <v>2253</v>
      </c>
      <c r="I339"/>
    </row>
    <row r="340" spans="2:9" ht="15">
      <c r="B340" s="41" t="str">
        <f>IFERROR(VLOOKUP($D340,'CLIENTES NUEVA ID ZONA'!$A:$F,5,0),"INACTIVO")</f>
        <v>INACTIVO</v>
      </c>
      <c r="C340" s="36" t="str">
        <f>IFERROR(VLOOKUP($D340,'CLIENTES NUEVA ID ZONA'!$A:$F,6,0),"INACTIVO")</f>
        <v>INACTIVO</v>
      </c>
      <c r="D340" s="36" t="s">
        <v>1186</v>
      </c>
      <c r="E340" s="36" t="s">
        <v>1187</v>
      </c>
      <c r="F340" s="42" t="s">
        <v>2253</v>
      </c>
      <c r="I340"/>
    </row>
    <row r="341" spans="2:9" ht="15">
      <c r="B341" s="41" t="str">
        <f>IFERROR(VLOOKUP($D341,'CLIENTES NUEVA ID ZONA'!$A:$F,5,0),"INACTIVO")</f>
        <v>INACTIVO</v>
      </c>
      <c r="C341" s="36" t="str">
        <f>IFERROR(VLOOKUP($D341,'CLIENTES NUEVA ID ZONA'!$A:$F,6,0),"INACTIVO")</f>
        <v>INACTIVO</v>
      </c>
      <c r="D341" s="36" t="s">
        <v>817</v>
      </c>
      <c r="E341" s="36" t="s">
        <v>818</v>
      </c>
      <c r="F341" s="42" t="s">
        <v>2253</v>
      </c>
      <c r="I341"/>
    </row>
    <row r="342" spans="2:9" ht="15">
      <c r="B342" s="41" t="str">
        <f>IFERROR(VLOOKUP($D342,'CLIENTES NUEVA ID ZONA'!$A:$F,5,0),"INACTIVO")</f>
        <v>INACTIVO</v>
      </c>
      <c r="C342" s="36" t="str">
        <f>IFERROR(VLOOKUP($D342,'CLIENTES NUEVA ID ZONA'!$A:$F,6,0),"INACTIVO")</f>
        <v>INACTIVO</v>
      </c>
      <c r="D342" s="36" t="s">
        <v>3671</v>
      </c>
      <c r="E342" s="36" t="s">
        <v>3672</v>
      </c>
      <c r="F342" s="42" t="s">
        <v>2253</v>
      </c>
      <c r="I342"/>
    </row>
    <row r="343" spans="2:9" ht="15">
      <c r="B343" s="41" t="str">
        <f>IFERROR(VLOOKUP($D343,'CLIENTES NUEVA ID ZONA'!$A:$F,5,0),"INACTIVO")</f>
        <v>INACTIVO</v>
      </c>
      <c r="C343" s="36" t="str">
        <f>IFERROR(VLOOKUP($D343,'CLIENTES NUEVA ID ZONA'!$A:$F,6,0),"INACTIVO")</f>
        <v>INACTIVO</v>
      </c>
      <c r="D343" s="36" t="s">
        <v>837</v>
      </c>
      <c r="E343" s="36" t="s">
        <v>838</v>
      </c>
      <c r="F343" s="42" t="s">
        <v>2253</v>
      </c>
      <c r="I343"/>
    </row>
    <row r="344" spans="2:9" ht="15">
      <c r="B344" s="41" t="str">
        <f>IFERROR(VLOOKUP($D344,'CLIENTES NUEVA ID ZONA'!$A:$F,5,0),"INACTIVO")</f>
        <v>INACTIVO</v>
      </c>
      <c r="C344" s="36" t="str">
        <f>IFERROR(VLOOKUP($D344,'CLIENTES NUEVA ID ZONA'!$A:$F,6,0),"INACTIVO")</f>
        <v>INACTIVO</v>
      </c>
      <c r="D344" s="36" t="s">
        <v>795</v>
      </c>
      <c r="E344" s="36" t="s">
        <v>796</v>
      </c>
      <c r="F344" s="42" t="s">
        <v>2253</v>
      </c>
      <c r="I344"/>
    </row>
    <row r="345" spans="2:9" ht="15">
      <c r="B345" s="41" t="str">
        <f>IFERROR(VLOOKUP($D345,'CLIENTES NUEVA ID ZONA'!$A:$F,5,0),"INACTIVO")</f>
        <v>E-COMMERCE</v>
      </c>
      <c r="C345" s="36" t="str">
        <f>IFERROR(VLOOKUP($D345,'CLIENTES NUEVA ID ZONA'!$A:$F,6,0),"INACTIVO")</f>
        <v>E-COMMERCE</v>
      </c>
      <c r="D345" s="36" t="s">
        <v>1093</v>
      </c>
      <c r="E345" s="36" t="s">
        <v>1094</v>
      </c>
      <c r="F345" s="42" t="s">
        <v>80</v>
      </c>
      <c r="I345"/>
    </row>
    <row r="346" spans="2:9" ht="15">
      <c r="B346" s="41" t="str">
        <f>IFERROR(VLOOKUP($D346,'CLIENTES NUEVA ID ZONA'!$A:$F,5,0),"INACTIVO")</f>
        <v>INACTIVO</v>
      </c>
      <c r="C346" s="36" t="str">
        <f>IFERROR(VLOOKUP($D346,'CLIENTES NUEVA ID ZONA'!$A:$F,6,0),"INACTIVO")</f>
        <v>INACTIVO</v>
      </c>
      <c r="D346" s="36" t="s">
        <v>115</v>
      </c>
      <c r="E346" s="36" t="s">
        <v>116</v>
      </c>
      <c r="F346" s="42" t="s">
        <v>2253</v>
      </c>
      <c r="I346"/>
    </row>
    <row r="347" spans="2:9" ht="15">
      <c r="B347" s="41" t="str">
        <f>IFERROR(VLOOKUP($D347,'CLIENTES NUEVA ID ZONA'!$A:$F,5,0),"INACTIVO")</f>
        <v>INACTIVO</v>
      </c>
      <c r="C347" s="36" t="str">
        <f>IFERROR(VLOOKUP($D347,'CLIENTES NUEVA ID ZONA'!$A:$F,6,0),"INACTIVO")</f>
        <v>INACTIVO</v>
      </c>
      <c r="D347" s="36" t="s">
        <v>1089</v>
      </c>
      <c r="E347" s="36" t="s">
        <v>1090</v>
      </c>
      <c r="F347" s="42" t="s">
        <v>2253</v>
      </c>
      <c r="I347"/>
    </row>
    <row r="348" spans="2:9" ht="15">
      <c r="B348" s="41" t="str">
        <f>IFERROR(VLOOKUP($D348,'CLIENTES NUEVA ID ZONA'!$A:$F,5,0),"INACTIVO")</f>
        <v>INACTIVO</v>
      </c>
      <c r="C348" s="36" t="str">
        <f>IFERROR(VLOOKUP($D348,'CLIENTES NUEVA ID ZONA'!$A:$F,6,0),"INACTIVO")</f>
        <v>INACTIVO</v>
      </c>
      <c r="D348" s="36" t="s">
        <v>1363</v>
      </c>
      <c r="E348" s="36" t="s">
        <v>1364</v>
      </c>
      <c r="F348" s="42" t="s">
        <v>2253</v>
      </c>
      <c r="I348"/>
    </row>
    <row r="349" spans="2:9" ht="15">
      <c r="B349" s="41" t="str">
        <f>IFERROR(VLOOKUP($D349,'CLIENTES NUEVA ID ZONA'!$A:$F,5,0),"INACTIVO")</f>
        <v>INACTIVO</v>
      </c>
      <c r="C349" s="36" t="str">
        <f>IFERROR(VLOOKUP($D349,'CLIENTES NUEVA ID ZONA'!$A:$F,6,0),"INACTIVO")</f>
        <v>INACTIVO</v>
      </c>
      <c r="D349" s="36" t="s">
        <v>797</v>
      </c>
      <c r="E349" s="36" t="s">
        <v>798</v>
      </c>
      <c r="F349" s="42" t="s">
        <v>2253</v>
      </c>
      <c r="I349"/>
    </row>
    <row r="350" spans="2:9" ht="15">
      <c r="B350" s="41" t="str">
        <f>IFERROR(VLOOKUP($D350,'CLIENTES NUEVA ID ZONA'!$A:$F,5,0),"INACTIVO")</f>
        <v>INACTIVO</v>
      </c>
      <c r="C350" s="36" t="str">
        <f>IFERROR(VLOOKUP($D350,'CLIENTES NUEVA ID ZONA'!$A:$F,6,0),"INACTIVO")</f>
        <v>INACTIVO</v>
      </c>
      <c r="D350" s="36" t="s">
        <v>1035</v>
      </c>
      <c r="E350" s="36" t="s">
        <v>1036</v>
      </c>
      <c r="F350" s="42" t="s">
        <v>2253</v>
      </c>
      <c r="I350"/>
    </row>
    <row r="351" spans="2:9" ht="15">
      <c r="B351" s="41" t="str">
        <f>IFERROR(VLOOKUP($D351,'CLIENTES NUEVA ID ZONA'!$A:$F,5,0),"INACTIVO")</f>
        <v>INACTIVO</v>
      </c>
      <c r="C351" s="36" t="str">
        <f>IFERROR(VLOOKUP($D351,'CLIENTES NUEVA ID ZONA'!$A:$F,6,0),"INACTIVO")</f>
        <v>INACTIVO</v>
      </c>
      <c r="D351" s="36" t="s">
        <v>1081</v>
      </c>
      <c r="E351" s="36" t="s">
        <v>1082</v>
      </c>
      <c r="F351" s="42" t="s">
        <v>2253</v>
      </c>
      <c r="I351"/>
    </row>
    <row r="352" spans="2:9" ht="15">
      <c r="B352" s="41" t="str">
        <f>IFERROR(VLOOKUP($D352,'CLIENTES NUEVA ID ZONA'!$A:$F,5,0),"INACTIVO")</f>
        <v>INACTIVO</v>
      </c>
      <c r="C352" s="36" t="str">
        <f>IFERROR(VLOOKUP($D352,'CLIENTES NUEVA ID ZONA'!$A:$F,6,0),"INACTIVO")</f>
        <v>INACTIVO</v>
      </c>
      <c r="D352" s="36" t="s">
        <v>959</v>
      </c>
      <c r="E352" s="36" t="s">
        <v>960</v>
      </c>
      <c r="F352" s="42" t="s">
        <v>2253</v>
      </c>
      <c r="I352"/>
    </row>
    <row r="353" spans="2:9" ht="15">
      <c r="B353" s="41" t="str">
        <f>IFERROR(VLOOKUP($D353,'CLIENTES NUEVA ID ZONA'!$A:$F,5,0),"INACTIVO")</f>
        <v>INACTIVO</v>
      </c>
      <c r="C353" s="36" t="str">
        <f>IFERROR(VLOOKUP($D353,'CLIENTES NUEVA ID ZONA'!$A:$F,6,0),"INACTIVO")</f>
        <v>INACTIVO</v>
      </c>
      <c r="D353" s="36" t="s">
        <v>1344</v>
      </c>
      <c r="E353" s="36" t="s">
        <v>1345</v>
      </c>
      <c r="F353" s="42" t="s">
        <v>2253</v>
      </c>
      <c r="I353"/>
    </row>
    <row r="354" spans="2:9" ht="15">
      <c r="B354" s="41" t="str">
        <f>IFERROR(VLOOKUP($D354,'CLIENTES NUEVA ID ZONA'!$A:$F,5,0),"INACTIVO")</f>
        <v>INACTIVO</v>
      </c>
      <c r="C354" s="36" t="str">
        <f>IFERROR(VLOOKUP($D354,'CLIENTES NUEVA ID ZONA'!$A:$F,6,0),"INACTIVO")</f>
        <v>INACTIVO</v>
      </c>
      <c r="D354" s="36" t="s">
        <v>1357</v>
      </c>
      <c r="E354" s="36" t="s">
        <v>1358</v>
      </c>
      <c r="F354" s="42" t="s">
        <v>2253</v>
      </c>
      <c r="I354"/>
    </row>
    <row r="355" spans="2:9" ht="15">
      <c r="B355" s="41" t="str">
        <f>IFERROR(VLOOKUP($D355,'CLIENTES NUEVA ID ZONA'!$A:$F,5,0),"INACTIVO")</f>
        <v>INACTIVO</v>
      </c>
      <c r="C355" s="36" t="str">
        <f>IFERROR(VLOOKUP($D355,'CLIENTES NUEVA ID ZONA'!$A:$F,6,0),"INACTIVO")</f>
        <v>INACTIVO</v>
      </c>
      <c r="D355" s="36" t="s">
        <v>1005</v>
      </c>
      <c r="E355" s="36" t="s">
        <v>1006</v>
      </c>
      <c r="F355" s="42" t="s">
        <v>2253</v>
      </c>
      <c r="I355"/>
    </row>
    <row r="356" spans="2:9" ht="15">
      <c r="B356" s="41" t="str">
        <f>IFERROR(VLOOKUP($D356,'CLIENTES NUEVA ID ZONA'!$A:$F,5,0),"INACTIVO")</f>
        <v>INACTIVO</v>
      </c>
      <c r="C356" s="36" t="str">
        <f>IFERROR(VLOOKUP($D356,'CLIENTES NUEVA ID ZONA'!$A:$F,6,0),"INACTIVO")</f>
        <v>INACTIVO</v>
      </c>
      <c r="D356" s="36" t="s">
        <v>1061</v>
      </c>
      <c r="E356" s="36" t="s">
        <v>1062</v>
      </c>
      <c r="F356" s="42" t="s">
        <v>2253</v>
      </c>
      <c r="I356"/>
    </row>
    <row r="357" spans="2:9" ht="15">
      <c r="B357" s="41" t="str">
        <f>IFERROR(VLOOKUP($D357,'CLIENTES NUEVA ID ZONA'!$A:$F,5,0),"INACTIVO")</f>
        <v>INACTIVO</v>
      </c>
      <c r="C357" s="36" t="str">
        <f>IFERROR(VLOOKUP($D357,'CLIENTES NUEVA ID ZONA'!$A:$F,6,0),"INACTIVO")</f>
        <v>INACTIVO</v>
      </c>
      <c r="D357" s="36" t="s">
        <v>196</v>
      </c>
      <c r="E357" s="36" t="s">
        <v>197</v>
      </c>
      <c r="F357" s="42" t="s">
        <v>2253</v>
      </c>
      <c r="I357"/>
    </row>
    <row r="358" spans="2:9" ht="15">
      <c r="B358" s="41" t="str">
        <f>IFERROR(VLOOKUP($D358,'CLIENTES NUEVA ID ZONA'!$A:$F,5,0),"INACTIVO")</f>
        <v>INACTIVO</v>
      </c>
      <c r="C358" s="36" t="str">
        <f>IFERROR(VLOOKUP($D358,'CLIENTES NUEVA ID ZONA'!$A:$F,6,0),"INACTIVO")</f>
        <v>INACTIVO</v>
      </c>
      <c r="D358" s="36" t="s">
        <v>1099</v>
      </c>
      <c r="E358" s="36" t="s">
        <v>1100</v>
      </c>
      <c r="F358" s="42" t="s">
        <v>2253</v>
      </c>
      <c r="I358"/>
    </row>
    <row r="359" spans="2:9" ht="15">
      <c r="B359" s="41" t="str">
        <f>IFERROR(VLOOKUP($D359,'CLIENTES NUEVA ID ZONA'!$A:$F,5,0),"INACTIVO")</f>
        <v>INACTIVO</v>
      </c>
      <c r="C359" s="36" t="str">
        <f>IFERROR(VLOOKUP($D359,'CLIENTES NUEVA ID ZONA'!$A:$F,6,0),"INACTIVO")</f>
        <v>INACTIVO</v>
      </c>
      <c r="D359" s="36" t="s">
        <v>1133</v>
      </c>
      <c r="E359" s="36" t="s">
        <v>1134</v>
      </c>
      <c r="F359" s="42" t="s">
        <v>2253</v>
      </c>
      <c r="I359"/>
    </row>
    <row r="360" spans="2:9" ht="15">
      <c r="B360" s="41" t="str">
        <f>IFERROR(VLOOKUP($D360,'CLIENTES NUEVA ID ZONA'!$A:$F,5,0),"INACTIVO")</f>
        <v>INACTIVO</v>
      </c>
      <c r="C360" s="36" t="str">
        <f>IFERROR(VLOOKUP($D360,'CLIENTES NUEVA ID ZONA'!$A:$F,6,0),"INACTIVO")</f>
        <v>INACTIVO</v>
      </c>
      <c r="D360" s="36" t="s">
        <v>3673</v>
      </c>
      <c r="E360" s="36" t="s">
        <v>3674</v>
      </c>
      <c r="F360" s="42" t="s">
        <v>2253</v>
      </c>
      <c r="I360"/>
    </row>
    <row r="361" spans="2:9" ht="15">
      <c r="B361" s="41" t="str">
        <f>IFERROR(VLOOKUP($D361,'CLIENTES NUEVA ID ZONA'!$A:$F,5,0),"INACTIVO")</f>
        <v>INACTIVO</v>
      </c>
      <c r="C361" s="36" t="str">
        <f>IFERROR(VLOOKUP($D361,'CLIENTES NUEVA ID ZONA'!$A:$F,6,0),"INACTIVO")</f>
        <v>INACTIVO</v>
      </c>
      <c r="D361" s="36" t="s">
        <v>159</v>
      </c>
      <c r="E361" s="36" t="s">
        <v>160</v>
      </c>
      <c r="F361" s="42" t="s">
        <v>2253</v>
      </c>
      <c r="I361"/>
    </row>
    <row r="362" spans="2:9" ht="15">
      <c r="B362" s="41" t="str">
        <f>IFERROR(VLOOKUP($D362,'CLIENTES NUEVA ID ZONA'!$A:$F,5,0),"INACTIVO")</f>
        <v>INACTIVO</v>
      </c>
      <c r="C362" s="36" t="str">
        <f>IFERROR(VLOOKUP($D362,'CLIENTES NUEVA ID ZONA'!$A:$F,6,0),"INACTIVO")</f>
        <v>INACTIVO</v>
      </c>
      <c r="D362" s="36" t="s">
        <v>827</v>
      </c>
      <c r="E362" s="36" t="s">
        <v>828</v>
      </c>
      <c r="F362" s="42" t="s">
        <v>2253</v>
      </c>
      <c r="I362"/>
    </row>
    <row r="363" spans="2:9" ht="15">
      <c r="B363" s="41" t="str">
        <f>IFERROR(VLOOKUP($D363,'CLIENTES NUEVA ID ZONA'!$A:$F,5,0),"INACTIVO")</f>
        <v>INACTIVO</v>
      </c>
      <c r="C363" s="36" t="str">
        <f>IFERROR(VLOOKUP($D363,'CLIENTES NUEVA ID ZONA'!$A:$F,6,0),"INACTIVO")</f>
        <v>INACTIVO</v>
      </c>
      <c r="D363" s="36" t="s">
        <v>3675</v>
      </c>
      <c r="E363" s="36" t="s">
        <v>3676</v>
      </c>
      <c r="F363" s="42" t="s">
        <v>2253</v>
      </c>
      <c r="I363"/>
    </row>
    <row r="364" spans="2:9" ht="15">
      <c r="B364" s="41" t="str">
        <f>IFERROR(VLOOKUP($D364,'CLIENTES NUEVA ID ZONA'!$A:$F,5,0),"INACTIVO")</f>
        <v>INACTIVO</v>
      </c>
      <c r="C364" s="36" t="str">
        <f>IFERROR(VLOOKUP($D364,'CLIENTES NUEVA ID ZONA'!$A:$F,6,0),"INACTIVO")</f>
        <v>INACTIVO</v>
      </c>
      <c r="D364" s="36" t="s">
        <v>829</v>
      </c>
      <c r="E364" s="36" t="s">
        <v>830</v>
      </c>
      <c r="F364" s="42" t="s">
        <v>2253</v>
      </c>
      <c r="I364"/>
    </row>
    <row r="365" spans="2:9" ht="15">
      <c r="B365" s="41" t="str">
        <f>IFERROR(VLOOKUP($D365,'CLIENTES NUEVA ID ZONA'!$A:$F,5,0),"INACTIVO")</f>
        <v>INACTIVO</v>
      </c>
      <c r="C365" s="36" t="str">
        <f>IFERROR(VLOOKUP($D365,'CLIENTES NUEVA ID ZONA'!$A:$F,6,0),"INACTIVO")</f>
        <v>INACTIVO</v>
      </c>
      <c r="D365" s="36" t="s">
        <v>3677</v>
      </c>
      <c r="E365" s="36" t="s">
        <v>3678</v>
      </c>
      <c r="F365" s="42" t="s">
        <v>2253</v>
      </c>
      <c r="I365"/>
    </row>
    <row r="366" spans="2:9" ht="15">
      <c r="B366" s="41" t="str">
        <f>IFERROR(VLOOKUP($D366,'CLIENTES NUEVA ID ZONA'!$A:$F,5,0),"INACTIVO")</f>
        <v>INACTIVO</v>
      </c>
      <c r="C366" s="36" t="str">
        <f>IFERROR(VLOOKUP($D366,'CLIENTES NUEVA ID ZONA'!$A:$F,6,0),"INACTIVO")</f>
        <v>INACTIVO</v>
      </c>
      <c r="D366" s="36" t="s">
        <v>999</v>
      </c>
      <c r="E366" s="36" t="s">
        <v>1000</v>
      </c>
      <c r="F366" s="42" t="s">
        <v>2253</v>
      </c>
      <c r="I366"/>
    </row>
    <row r="367" spans="2:9" ht="15">
      <c r="B367" s="41" t="str">
        <f>IFERROR(VLOOKUP($D367,'CLIENTES NUEVA ID ZONA'!$A:$F,5,0),"INACTIVO")</f>
        <v>INACTIVO</v>
      </c>
      <c r="C367" s="36" t="str">
        <f>IFERROR(VLOOKUP($D367,'CLIENTES NUEVA ID ZONA'!$A:$F,6,0),"INACTIVO")</f>
        <v>INACTIVO</v>
      </c>
      <c r="D367" s="36" t="s">
        <v>627</v>
      </c>
      <c r="E367" s="36" t="s">
        <v>628</v>
      </c>
      <c r="F367" s="42" t="s">
        <v>2253</v>
      </c>
      <c r="I367"/>
    </row>
    <row r="368" spans="2:9" ht="15">
      <c r="B368" s="41" t="str">
        <f>IFERROR(VLOOKUP($D368,'CLIENTES NUEVA ID ZONA'!$A:$F,5,0),"INACTIVO")</f>
        <v>INACTIVO</v>
      </c>
      <c r="C368" s="36" t="str">
        <f>IFERROR(VLOOKUP($D368,'CLIENTES NUEVA ID ZONA'!$A:$F,6,0),"INACTIVO")</f>
        <v>INACTIVO</v>
      </c>
      <c r="D368" s="36" t="s">
        <v>1154</v>
      </c>
      <c r="E368" s="36" t="s">
        <v>1155</v>
      </c>
      <c r="F368" s="42" t="s">
        <v>2253</v>
      </c>
      <c r="I368"/>
    </row>
    <row r="369" spans="2:9" ht="15">
      <c r="B369" s="41" t="str">
        <f>IFERROR(VLOOKUP($D369,'CLIENTES NUEVA ID ZONA'!$A:$F,5,0),"INACTIVO")</f>
        <v>INACTIVO</v>
      </c>
      <c r="C369" s="36" t="str">
        <f>IFERROR(VLOOKUP($D369,'CLIENTES NUEVA ID ZONA'!$A:$F,6,0),"INACTIVO")</f>
        <v>INACTIVO</v>
      </c>
      <c r="D369" s="36" t="s">
        <v>1079</v>
      </c>
      <c r="E369" s="36" t="s">
        <v>1080</v>
      </c>
      <c r="F369" s="42" t="s">
        <v>2253</v>
      </c>
      <c r="I369"/>
    </row>
    <row r="370" spans="2:9" ht="15">
      <c r="B370" s="41" t="str">
        <f>IFERROR(VLOOKUP($D370,'CLIENTES NUEVA ID ZONA'!$A:$F,5,0),"INACTIVO")</f>
        <v>INACTIVO</v>
      </c>
      <c r="C370" s="36" t="str">
        <f>IFERROR(VLOOKUP($D370,'CLIENTES NUEVA ID ZONA'!$A:$F,6,0),"INACTIVO")</f>
        <v>INACTIVO</v>
      </c>
      <c r="D370" s="36" t="s">
        <v>1013</v>
      </c>
      <c r="E370" s="36" t="s">
        <v>1014</v>
      </c>
      <c r="F370" s="42" t="s">
        <v>2253</v>
      </c>
      <c r="I370"/>
    </row>
    <row r="371" spans="2:9" ht="15">
      <c r="B371" s="41" t="str">
        <f>IFERROR(VLOOKUP($D371,'CLIENTES NUEVA ID ZONA'!$A:$F,5,0),"INACTIVO")</f>
        <v>INACTIVO</v>
      </c>
      <c r="C371" s="36" t="str">
        <f>IFERROR(VLOOKUP($D371,'CLIENTES NUEVA ID ZONA'!$A:$F,6,0),"INACTIVO")</f>
        <v>INACTIVO</v>
      </c>
      <c r="D371" s="36" t="s">
        <v>333</v>
      </c>
      <c r="E371" s="36" t="s">
        <v>334</v>
      </c>
      <c r="F371" s="42" t="s">
        <v>2253</v>
      </c>
      <c r="I371"/>
    </row>
    <row r="372" spans="2:9" ht="15">
      <c r="B372" s="41" t="str">
        <f>IFERROR(VLOOKUP($D372,'CLIENTES NUEVA ID ZONA'!$A:$F,5,0),"INACTIVO")</f>
        <v>INACTIVO</v>
      </c>
      <c r="C372" s="36" t="str">
        <f>IFERROR(VLOOKUP($D372,'CLIENTES NUEVA ID ZONA'!$A:$F,6,0),"INACTIVO")</f>
        <v>INACTIVO</v>
      </c>
      <c r="D372" s="36" t="s">
        <v>17</v>
      </c>
      <c r="E372" s="36" t="s">
        <v>18</v>
      </c>
      <c r="F372" s="42" t="s">
        <v>2253</v>
      </c>
      <c r="I372"/>
    </row>
    <row r="373" spans="2:9" ht="15">
      <c r="B373" s="41" t="str">
        <f>IFERROR(VLOOKUP($D373,'CLIENTES NUEVA ID ZONA'!$A:$F,5,0),"INACTIVO")</f>
        <v>INACTIVO</v>
      </c>
      <c r="C373" s="36" t="str">
        <f>IFERROR(VLOOKUP($D373,'CLIENTES NUEVA ID ZONA'!$A:$F,6,0),"INACTIVO")</f>
        <v>INACTIVO</v>
      </c>
      <c r="D373" s="36" t="s">
        <v>1228</v>
      </c>
      <c r="E373" s="36" t="s">
        <v>1229</v>
      </c>
      <c r="F373" s="42" t="s">
        <v>2253</v>
      </c>
      <c r="I373"/>
    </row>
    <row r="374" spans="2:9" ht="15">
      <c r="B374" s="41" t="str">
        <f>IFERROR(VLOOKUP($D374,'CLIENTES NUEVA ID ZONA'!$A:$F,5,0),"INACTIVO")</f>
        <v>INACTIVO</v>
      </c>
      <c r="C374" s="36" t="str">
        <f>IFERROR(VLOOKUP($D374,'CLIENTES NUEVA ID ZONA'!$A:$F,6,0),"INACTIVO")</f>
        <v>INACTIVO</v>
      </c>
      <c r="D374" s="36" t="s">
        <v>3679</v>
      </c>
      <c r="E374" s="36" t="s">
        <v>3680</v>
      </c>
      <c r="F374" s="42" t="s">
        <v>2253</v>
      </c>
      <c r="I374"/>
    </row>
    <row r="375" spans="2:9" ht="15">
      <c r="B375" s="41" t="str">
        <f>IFERROR(VLOOKUP($D375,'CLIENTES NUEVA ID ZONA'!$A:$F,5,0),"INACTIVO")</f>
        <v>INACTIVO</v>
      </c>
      <c r="C375" s="36" t="str">
        <f>IFERROR(VLOOKUP($D375,'CLIENTES NUEVA ID ZONA'!$A:$F,6,0),"INACTIVO")</f>
        <v>INACTIVO</v>
      </c>
      <c r="D375" s="36" t="s">
        <v>1180</v>
      </c>
      <c r="E375" s="36" t="s">
        <v>1181</v>
      </c>
      <c r="F375" s="42" t="s">
        <v>2253</v>
      </c>
      <c r="I375"/>
    </row>
    <row r="376" spans="2:9" ht="15">
      <c r="B376" s="41" t="str">
        <f>IFERROR(VLOOKUP($D376,'CLIENTES NUEVA ID ZONA'!$A:$F,5,0),"INACTIVO")</f>
        <v>INACTIVO</v>
      </c>
      <c r="C376" s="36" t="str">
        <f>IFERROR(VLOOKUP($D376,'CLIENTES NUEVA ID ZONA'!$A:$F,6,0),"INACTIVO")</f>
        <v>INACTIVO</v>
      </c>
      <c r="D376" s="36" t="s">
        <v>343</v>
      </c>
      <c r="E376" s="36" t="s">
        <v>344</v>
      </c>
      <c r="F376" s="42" t="s">
        <v>2253</v>
      </c>
      <c r="I376"/>
    </row>
    <row r="377" spans="2:9" ht="15">
      <c r="B377" s="41" t="str">
        <f>IFERROR(VLOOKUP($D377,'CLIENTES NUEVA ID ZONA'!$A:$F,5,0),"INACTIVO")</f>
        <v>INACTIVO</v>
      </c>
      <c r="C377" s="36" t="str">
        <f>IFERROR(VLOOKUP($D377,'CLIENTES NUEVA ID ZONA'!$A:$F,6,0),"INACTIVO")</f>
        <v>INACTIVO</v>
      </c>
      <c r="D377" s="36" t="s">
        <v>3681</v>
      </c>
      <c r="E377" s="36" t="s">
        <v>3682</v>
      </c>
      <c r="F377" s="42" t="s">
        <v>2253</v>
      </c>
      <c r="I377"/>
    </row>
    <row r="378" spans="2:9" ht="15">
      <c r="B378" s="41" t="str">
        <f>IFERROR(VLOOKUP($D378,'CLIENTES NUEVA ID ZONA'!$A:$F,5,0),"INACTIVO")</f>
        <v>INACTIVO</v>
      </c>
      <c r="C378" s="36" t="str">
        <f>IFERROR(VLOOKUP($D378,'CLIENTES NUEVA ID ZONA'!$A:$F,6,0),"INACTIVO")</f>
        <v>INACTIVO</v>
      </c>
      <c r="D378" s="36" t="s">
        <v>1361</v>
      </c>
      <c r="E378" s="36" t="s">
        <v>1362</v>
      </c>
      <c r="F378" s="42" t="s">
        <v>2253</v>
      </c>
      <c r="I378"/>
    </row>
    <row r="379" spans="2:9" ht="15">
      <c r="B379" s="41" t="str">
        <f>IFERROR(VLOOKUP($D379,'CLIENTES NUEVA ID ZONA'!$A:$F,5,0),"INACTIVO")</f>
        <v>INACTIVO</v>
      </c>
      <c r="C379" s="36" t="str">
        <f>IFERROR(VLOOKUP($D379,'CLIENTES NUEVA ID ZONA'!$A:$F,6,0),"INACTIVO")</f>
        <v>INACTIVO</v>
      </c>
      <c r="D379" s="36" t="s">
        <v>1029</v>
      </c>
      <c r="E379" s="36" t="s">
        <v>1030</v>
      </c>
      <c r="F379" s="42" t="s">
        <v>2253</v>
      </c>
      <c r="I379"/>
    </row>
    <row r="380" spans="2:9" ht="15">
      <c r="B380" s="41" t="str">
        <f>IFERROR(VLOOKUP($D380,'CLIENTES NUEVA ID ZONA'!$A:$F,5,0),"INACTIVO")</f>
        <v>INACTIVO</v>
      </c>
      <c r="C380" s="36" t="str">
        <f>IFERROR(VLOOKUP($D380,'CLIENTES NUEVA ID ZONA'!$A:$F,6,0),"INACTIVO")</f>
        <v>INACTIVO</v>
      </c>
      <c r="D380" s="36" t="s">
        <v>3683</v>
      </c>
      <c r="E380" s="36" t="s">
        <v>3684</v>
      </c>
      <c r="F380" s="42" t="s">
        <v>2253</v>
      </c>
      <c r="I380"/>
    </row>
    <row r="381" spans="2:9" ht="15">
      <c r="B381" s="41" t="str">
        <f>IFERROR(VLOOKUP($D381,'CLIENTES NUEVA ID ZONA'!$A:$F,5,0),"INACTIVO")</f>
        <v>INACTIVO</v>
      </c>
      <c r="C381" s="36" t="str">
        <f>IFERROR(VLOOKUP($D381,'CLIENTES NUEVA ID ZONA'!$A:$F,6,0),"INACTIVO")</f>
        <v>INACTIVO</v>
      </c>
      <c r="D381" s="36" t="s">
        <v>1317</v>
      </c>
      <c r="E381" s="36" t="s">
        <v>1318</v>
      </c>
      <c r="F381" s="42" t="s">
        <v>2253</v>
      </c>
      <c r="I381"/>
    </row>
    <row r="382" spans="2:9" ht="15">
      <c r="B382" s="41" t="str">
        <f>IFERROR(VLOOKUP($D382,'CLIENTES NUEVA ID ZONA'!$A:$F,5,0),"INACTIVO")</f>
        <v>INACTIVO</v>
      </c>
      <c r="C382" s="36" t="str">
        <f>IFERROR(VLOOKUP($D382,'CLIENTES NUEVA ID ZONA'!$A:$F,6,0),"INACTIVO")</f>
        <v>INACTIVO</v>
      </c>
      <c r="D382" s="36" t="s">
        <v>1332</v>
      </c>
      <c r="E382" s="36" t="s">
        <v>1333</v>
      </c>
      <c r="F382" s="42" t="s">
        <v>2253</v>
      </c>
      <c r="I382"/>
    </row>
    <row r="383" spans="2:9" ht="15">
      <c r="B383" s="41" t="str">
        <f>IFERROR(VLOOKUP($D383,'CLIENTES NUEVA ID ZONA'!$A:$F,5,0),"INACTIVO")</f>
        <v>INACTIVO</v>
      </c>
      <c r="C383" s="36" t="str">
        <f>IFERROR(VLOOKUP($D383,'CLIENTES NUEVA ID ZONA'!$A:$F,6,0),"INACTIVO")</f>
        <v>INACTIVO</v>
      </c>
      <c r="D383" s="36" t="s">
        <v>977</v>
      </c>
      <c r="E383" s="36" t="s">
        <v>978</v>
      </c>
      <c r="F383" s="42" t="s">
        <v>2253</v>
      </c>
      <c r="I383"/>
    </row>
    <row r="384" spans="2:9" ht="15">
      <c r="B384" s="41" t="str">
        <f>IFERROR(VLOOKUP($D384,'CLIENTES NUEVA ID ZONA'!$A:$F,5,0),"INACTIVO")</f>
        <v>INACTIVO</v>
      </c>
      <c r="C384" s="36" t="str">
        <f>IFERROR(VLOOKUP($D384,'CLIENTES NUEVA ID ZONA'!$A:$F,6,0),"INACTIVO")</f>
        <v>INACTIVO</v>
      </c>
      <c r="D384" s="36" t="s">
        <v>831</v>
      </c>
      <c r="E384" s="36" t="s">
        <v>832</v>
      </c>
      <c r="F384" s="42" t="s">
        <v>2253</v>
      </c>
      <c r="I384"/>
    </row>
    <row r="385" spans="2:9" ht="15">
      <c r="B385" s="41" t="str">
        <f>IFERROR(VLOOKUP($D385,'CLIENTES NUEVA ID ZONA'!$A:$F,5,0),"INACTIVO")</f>
        <v>INACTIVO</v>
      </c>
      <c r="C385" s="36" t="str">
        <f>IFERROR(VLOOKUP($D385,'CLIENTES NUEVA ID ZONA'!$A:$F,6,0),"INACTIVO")</f>
        <v>INACTIVO</v>
      </c>
      <c r="D385" s="36" t="s">
        <v>3685</v>
      </c>
      <c r="E385" s="36" t="s">
        <v>3686</v>
      </c>
      <c r="F385" s="42" t="s">
        <v>2253</v>
      </c>
      <c r="I385"/>
    </row>
    <row r="386" spans="2:9" ht="15">
      <c r="B386" s="41" t="str">
        <f>IFERROR(VLOOKUP($D386,'CLIENTES NUEVA ID ZONA'!$A:$F,5,0),"INACTIVO")</f>
        <v>INACTIVO</v>
      </c>
      <c r="C386" s="36" t="str">
        <f>IFERROR(VLOOKUP($D386,'CLIENTES NUEVA ID ZONA'!$A:$F,6,0),"INACTIVO")</f>
        <v>INACTIVO</v>
      </c>
      <c r="D386" s="36" t="s">
        <v>1176</v>
      </c>
      <c r="E386" s="36" t="s">
        <v>1177</v>
      </c>
      <c r="F386" s="42" t="s">
        <v>2253</v>
      </c>
      <c r="I386"/>
    </row>
    <row r="387" spans="2:9" ht="15">
      <c r="B387" s="41" t="str">
        <f>IFERROR(VLOOKUP($D387,'CLIENTES NUEVA ID ZONA'!$A:$F,5,0),"INACTIVO")</f>
        <v>INACTIVO</v>
      </c>
      <c r="C387" s="36" t="str">
        <f>IFERROR(VLOOKUP($D387,'CLIENTES NUEVA ID ZONA'!$A:$F,6,0),"INACTIVO")</f>
        <v>INACTIVO</v>
      </c>
      <c r="D387" s="36" t="s">
        <v>1071</v>
      </c>
      <c r="E387" s="36" t="s">
        <v>1072</v>
      </c>
      <c r="F387" s="42" t="s">
        <v>2253</v>
      </c>
      <c r="I387"/>
    </row>
    <row r="388" spans="2:9" ht="15">
      <c r="B388" s="41" t="str">
        <f>IFERROR(VLOOKUP($D388,'CLIENTES NUEVA ID ZONA'!$A:$F,5,0),"INACTIVO")</f>
        <v>INACTIVO</v>
      </c>
      <c r="C388" s="36" t="str">
        <f>IFERROR(VLOOKUP($D388,'CLIENTES NUEVA ID ZONA'!$A:$F,6,0),"INACTIVO")</f>
        <v>INACTIVO</v>
      </c>
      <c r="D388" s="36" t="s">
        <v>3687</v>
      </c>
      <c r="E388" s="36" t="s">
        <v>3688</v>
      </c>
      <c r="F388" s="42" t="s">
        <v>2253</v>
      </c>
      <c r="I388"/>
    </row>
    <row r="389" spans="2:9" ht="15">
      <c r="B389" s="41" t="str">
        <f>IFERROR(VLOOKUP($D389,'CLIENTES NUEVA ID ZONA'!$A:$F,5,0),"INACTIVO")</f>
        <v>INACTIVO</v>
      </c>
      <c r="C389" s="36" t="str">
        <f>IFERROR(VLOOKUP($D389,'CLIENTES NUEVA ID ZONA'!$A:$F,6,0),"INACTIVO")</f>
        <v>INACTIVO</v>
      </c>
      <c r="D389" s="36" t="s">
        <v>807</v>
      </c>
      <c r="E389" s="36" t="s">
        <v>808</v>
      </c>
      <c r="F389" s="42" t="s">
        <v>2253</v>
      </c>
      <c r="I389"/>
    </row>
    <row r="390" spans="2:9" ht="15">
      <c r="B390" s="41" t="str">
        <f>IFERROR(VLOOKUP($D390,'CLIENTES NUEVA ID ZONA'!$A:$F,5,0),"INACTIVO")</f>
        <v>INACTIVO</v>
      </c>
      <c r="C390" s="36" t="str">
        <f>IFERROR(VLOOKUP($D390,'CLIENTES NUEVA ID ZONA'!$A:$F,6,0),"INACTIVO")</f>
        <v>INACTIVO</v>
      </c>
      <c r="D390" s="36" t="s">
        <v>3689</v>
      </c>
      <c r="E390" s="36" t="s">
        <v>3690</v>
      </c>
      <c r="F390" s="42" t="s">
        <v>2253</v>
      </c>
      <c r="I390"/>
    </row>
    <row r="391" spans="2:9" ht="15">
      <c r="B391" s="41" t="str">
        <f>IFERROR(VLOOKUP($D391,'CLIENTES NUEVA ID ZONA'!$A:$F,5,0),"INACTIVO")</f>
        <v>INACTIVO</v>
      </c>
      <c r="C391" s="36" t="str">
        <f>IFERROR(VLOOKUP($D391,'CLIENTES NUEVA ID ZONA'!$A:$F,6,0),"INACTIVO")</f>
        <v>INACTIVO</v>
      </c>
      <c r="D391" s="36" t="s">
        <v>1359</v>
      </c>
      <c r="E391" s="36" t="s">
        <v>1360</v>
      </c>
      <c r="F391" s="42" t="s">
        <v>2253</v>
      </c>
      <c r="I391"/>
    </row>
    <row r="392" spans="2:9" ht="15">
      <c r="B392" s="41" t="str">
        <f>IFERROR(VLOOKUP($D392,'CLIENTES NUEVA ID ZONA'!$A:$F,5,0),"INACTIVO")</f>
        <v>INACTIVO</v>
      </c>
      <c r="C392" s="36" t="str">
        <f>IFERROR(VLOOKUP($D392,'CLIENTES NUEVA ID ZONA'!$A:$F,6,0),"INACTIVO")</f>
        <v>INACTIVO</v>
      </c>
      <c r="D392" s="36" t="s">
        <v>467</v>
      </c>
      <c r="E392" s="36" t="s">
        <v>468</v>
      </c>
      <c r="F392" s="42" t="s">
        <v>2253</v>
      </c>
      <c r="I392"/>
    </row>
    <row r="393" spans="2:9" ht="15">
      <c r="B393" s="41" t="str">
        <f>IFERROR(VLOOKUP($D393,'CLIENTES NUEVA ID ZONA'!$A:$F,5,0),"INACTIVO")</f>
        <v>INACTIVO</v>
      </c>
      <c r="C393" s="36" t="str">
        <f>IFERROR(VLOOKUP($D393,'CLIENTES NUEVA ID ZONA'!$A:$F,6,0),"INACTIVO")</f>
        <v>INACTIVO</v>
      </c>
      <c r="D393" s="36" t="s">
        <v>991</v>
      </c>
      <c r="E393" s="36" t="s">
        <v>992</v>
      </c>
      <c r="F393" s="42" t="s">
        <v>2253</v>
      </c>
      <c r="I393"/>
    </row>
    <row r="394" spans="2:9" ht="15">
      <c r="B394" s="41" t="str">
        <f>IFERROR(VLOOKUP($D394,'CLIENTES NUEVA ID ZONA'!$A:$F,5,0),"INACTIVO")</f>
        <v>INACTIVO</v>
      </c>
      <c r="C394" s="36" t="str">
        <f>IFERROR(VLOOKUP($D394,'CLIENTES NUEVA ID ZONA'!$A:$F,6,0),"INACTIVO")</f>
        <v>INACTIVO</v>
      </c>
      <c r="D394" s="36" t="s">
        <v>965</v>
      </c>
      <c r="E394" s="36" t="s">
        <v>966</v>
      </c>
      <c r="F394" s="42" t="s">
        <v>2253</v>
      </c>
      <c r="I394"/>
    </row>
    <row r="395" spans="2:9" ht="15">
      <c r="B395" s="41" t="str">
        <f>IFERROR(VLOOKUP($D395,'CLIENTES NUEVA ID ZONA'!$A:$F,5,0),"INACTIVO")</f>
        <v>INACTIVO</v>
      </c>
      <c r="C395" s="36" t="str">
        <f>IFERROR(VLOOKUP($D395,'CLIENTES NUEVA ID ZONA'!$A:$F,6,0),"INACTIVO")</f>
        <v>INACTIVO</v>
      </c>
      <c r="D395" s="36" t="s">
        <v>989</v>
      </c>
      <c r="E395" s="36" t="s">
        <v>990</v>
      </c>
      <c r="F395" s="42" t="s">
        <v>2253</v>
      </c>
      <c r="I395"/>
    </row>
    <row r="396" spans="2:9" ht="15">
      <c r="B396" s="41" t="str">
        <f>IFERROR(VLOOKUP($D396,'CLIENTES NUEVA ID ZONA'!$A:$F,5,0),"INACTIVO")</f>
        <v>INACTIVO</v>
      </c>
      <c r="C396" s="36" t="str">
        <f>IFERROR(VLOOKUP($D396,'CLIENTES NUEVA ID ZONA'!$A:$F,6,0),"INACTIVO")</f>
        <v>INACTIVO</v>
      </c>
      <c r="D396" s="36" t="s">
        <v>339</v>
      </c>
      <c r="E396" s="36" t="s">
        <v>340</v>
      </c>
      <c r="F396" s="42" t="s">
        <v>2253</v>
      </c>
      <c r="I396"/>
    </row>
    <row r="397" spans="2:9" ht="15">
      <c r="B397" s="41" t="str">
        <f>IFERROR(VLOOKUP($D397,'CLIENTES NUEVA ID ZONA'!$A:$F,5,0),"INACTIVO")</f>
        <v>INACTIVO</v>
      </c>
      <c r="C397" s="36" t="str">
        <f>IFERROR(VLOOKUP($D397,'CLIENTES NUEVA ID ZONA'!$A:$F,6,0),"INACTIVO")</f>
        <v>INACTIVO</v>
      </c>
      <c r="D397" s="36" t="s">
        <v>1220</v>
      </c>
      <c r="E397" s="36" t="s">
        <v>1221</v>
      </c>
      <c r="F397" s="42" t="s">
        <v>2253</v>
      </c>
      <c r="I397"/>
    </row>
    <row r="398" spans="2:9" ht="15">
      <c r="B398" s="41" t="str">
        <f>IFERROR(VLOOKUP($D398,'CLIENTES NUEVA ID ZONA'!$A:$F,5,0),"INACTIVO")</f>
        <v>INACTIVO</v>
      </c>
      <c r="C398" s="36" t="str">
        <f>IFERROR(VLOOKUP($D398,'CLIENTES NUEVA ID ZONA'!$A:$F,6,0),"INACTIVO")</f>
        <v>INACTIVO</v>
      </c>
      <c r="D398" s="36" t="s">
        <v>957</v>
      </c>
      <c r="E398" s="36" t="s">
        <v>958</v>
      </c>
      <c r="F398" s="42" t="s">
        <v>2253</v>
      </c>
      <c r="I398"/>
    </row>
    <row r="399" spans="2:9" ht="15">
      <c r="B399" s="41" t="str">
        <f>IFERROR(VLOOKUP($D399,'CLIENTES NUEVA ID ZONA'!$A:$F,5,0),"INACTIVO")</f>
        <v>INACTIVO</v>
      </c>
      <c r="C399" s="36" t="str">
        <f>IFERROR(VLOOKUP($D399,'CLIENTES NUEVA ID ZONA'!$A:$F,6,0),"INACTIVO")</f>
        <v>INACTIVO</v>
      </c>
      <c r="D399" s="36" t="s">
        <v>174</v>
      </c>
      <c r="E399" s="36" t="s">
        <v>175</v>
      </c>
      <c r="F399" s="42" t="s">
        <v>2253</v>
      </c>
      <c r="I399"/>
    </row>
    <row r="400" spans="2:9" ht="15">
      <c r="B400" s="41" t="str">
        <f>IFERROR(VLOOKUP($D400,'CLIENTES NUEVA ID ZONA'!$A:$F,5,0),"INACTIVO")</f>
        <v>INACTIVO</v>
      </c>
      <c r="C400" s="36" t="str">
        <f>IFERROR(VLOOKUP($D400,'CLIENTES NUEVA ID ZONA'!$A:$F,6,0),"INACTIVO")</f>
        <v>INACTIVO</v>
      </c>
      <c r="D400" s="36" t="s">
        <v>813</v>
      </c>
      <c r="E400" s="36" t="s">
        <v>814</v>
      </c>
      <c r="F400" s="42" t="s">
        <v>2253</v>
      </c>
      <c r="I400"/>
    </row>
    <row r="401" spans="2:9" ht="15">
      <c r="B401" s="41" t="str">
        <f>IFERROR(VLOOKUP($D401,'CLIENTES NUEVA ID ZONA'!$A:$F,5,0),"INACTIVO")</f>
        <v>INACTIVO</v>
      </c>
      <c r="C401" s="36" t="str">
        <f>IFERROR(VLOOKUP($D401,'CLIENTES NUEVA ID ZONA'!$A:$F,6,0),"INACTIVO")</f>
        <v>INACTIVO</v>
      </c>
      <c r="D401" s="36" t="s">
        <v>783</v>
      </c>
      <c r="E401" s="36" t="s">
        <v>784</v>
      </c>
      <c r="F401" s="42" t="s">
        <v>2253</v>
      </c>
      <c r="I401"/>
    </row>
    <row r="402" spans="2:9" ht="15">
      <c r="B402" s="41" t="str">
        <f>IFERROR(VLOOKUP($D402,'CLIENTES NUEVA ID ZONA'!$A:$F,5,0),"INACTIVO")</f>
        <v>INACTIVO</v>
      </c>
      <c r="C402" s="36" t="str">
        <f>IFERROR(VLOOKUP($D402,'CLIENTES NUEVA ID ZONA'!$A:$F,6,0),"INACTIVO")</f>
        <v>INACTIVO</v>
      </c>
      <c r="D402" s="36" t="s">
        <v>122</v>
      </c>
      <c r="E402" s="36" t="s">
        <v>123</v>
      </c>
      <c r="F402" s="42" t="s">
        <v>2253</v>
      </c>
      <c r="I402"/>
    </row>
    <row r="403" spans="2:9" ht="15">
      <c r="B403" s="41" t="str">
        <f>IFERROR(VLOOKUP($D403,'CLIENTES NUEVA ID ZONA'!$A:$F,5,0),"INACTIVO")</f>
        <v>INACTIVO</v>
      </c>
      <c r="C403" s="36" t="str">
        <f>IFERROR(VLOOKUP($D403,'CLIENTES NUEVA ID ZONA'!$A:$F,6,0),"INACTIVO")</f>
        <v>INACTIVO</v>
      </c>
      <c r="D403" s="36" t="s">
        <v>153</v>
      </c>
      <c r="E403" s="36" t="s">
        <v>154</v>
      </c>
      <c r="F403" s="42" t="s">
        <v>2253</v>
      </c>
      <c r="I403"/>
    </row>
    <row r="404" spans="2:9" ht="15">
      <c r="B404" s="41" t="str">
        <f>IFERROR(VLOOKUP($D404,'CLIENTES NUEVA ID ZONA'!$A:$F,5,0),"INACTIVO")</f>
        <v>INACTIVO</v>
      </c>
      <c r="C404" s="36" t="str">
        <f>IFERROR(VLOOKUP($D404,'CLIENTES NUEVA ID ZONA'!$A:$F,6,0),"INACTIVO")</f>
        <v>INACTIVO</v>
      </c>
      <c r="D404" s="36" t="s">
        <v>3691</v>
      </c>
      <c r="E404" s="36" t="s">
        <v>3692</v>
      </c>
      <c r="F404" s="42" t="s">
        <v>2253</v>
      </c>
      <c r="I404"/>
    </row>
    <row r="405" spans="2:9" ht="15">
      <c r="B405" s="41" t="str">
        <f>IFERROR(VLOOKUP($D405,'CLIENTES NUEVA ID ZONA'!$A:$F,5,0),"INACTIVO")</f>
        <v>INACTIVO</v>
      </c>
      <c r="C405" s="36" t="str">
        <f>IFERROR(VLOOKUP($D405,'CLIENTES NUEVA ID ZONA'!$A:$F,6,0),"INACTIVO")</f>
        <v>INACTIVO</v>
      </c>
      <c r="D405" s="36" t="s">
        <v>1342</v>
      </c>
      <c r="E405" s="36" t="s">
        <v>1343</v>
      </c>
      <c r="F405" s="42" t="s">
        <v>2253</v>
      </c>
      <c r="I405"/>
    </row>
    <row r="406" spans="2:9" ht="15">
      <c r="B406" s="41" t="str">
        <f>IFERROR(VLOOKUP($D406,'CLIENTES NUEVA ID ZONA'!$A:$F,5,0),"INACTIVO")</f>
        <v>INACTIVO</v>
      </c>
      <c r="C406" s="36" t="str">
        <f>IFERROR(VLOOKUP($D406,'CLIENTES NUEVA ID ZONA'!$A:$F,6,0),"INACTIVO")</f>
        <v>INACTIVO</v>
      </c>
      <c r="D406" s="36" t="s">
        <v>3693</v>
      </c>
      <c r="E406" s="36" t="s">
        <v>3694</v>
      </c>
      <c r="F406" s="42" t="s">
        <v>2253</v>
      </c>
      <c r="I406"/>
    </row>
    <row r="407" spans="2:9" ht="15">
      <c r="B407" s="41" t="str">
        <f>IFERROR(VLOOKUP($D407,'CLIENTES NUEVA ID ZONA'!$A:$F,5,0),"INACTIVO")</f>
        <v>INACTIVO</v>
      </c>
      <c r="C407" s="36" t="str">
        <f>IFERROR(VLOOKUP($D407,'CLIENTES NUEVA ID ZONA'!$A:$F,6,0),"INACTIVO")</f>
        <v>INACTIVO</v>
      </c>
      <c r="D407" s="36" t="s">
        <v>1182</v>
      </c>
      <c r="E407" s="36" t="s">
        <v>1183</v>
      </c>
      <c r="F407" s="42" t="s">
        <v>2253</v>
      </c>
      <c r="I407"/>
    </row>
    <row r="408" spans="2:9" ht="15">
      <c r="B408" s="41" t="str">
        <f>IFERROR(VLOOKUP($D408,'CLIENTES NUEVA ID ZONA'!$A:$F,5,0),"INACTIVO")</f>
        <v>INACTIVO</v>
      </c>
      <c r="C408" s="36" t="str">
        <f>IFERROR(VLOOKUP($D408,'CLIENTES NUEVA ID ZONA'!$A:$F,6,0),"INACTIVO")</f>
        <v>INACTIVO</v>
      </c>
      <c r="D408" s="36" t="s">
        <v>38</v>
      </c>
      <c r="E408" s="36" t="s">
        <v>39</v>
      </c>
      <c r="F408" s="42" t="s">
        <v>2253</v>
      </c>
      <c r="I408"/>
    </row>
    <row r="409" spans="2:9" ht="15">
      <c r="B409" s="41" t="str">
        <f>IFERROR(VLOOKUP($D409,'CLIENTES NUEVA ID ZONA'!$A:$F,5,0),"INACTIVO")</f>
        <v>INACTIVO</v>
      </c>
      <c r="C409" s="36" t="str">
        <f>IFERROR(VLOOKUP($D409,'CLIENTES NUEVA ID ZONA'!$A:$F,6,0),"INACTIVO")</f>
        <v>INACTIVO</v>
      </c>
      <c r="D409" s="36" t="s">
        <v>337</v>
      </c>
      <c r="E409" s="36" t="s">
        <v>338</v>
      </c>
      <c r="F409" s="42" t="s">
        <v>2253</v>
      </c>
      <c r="I409"/>
    </row>
    <row r="410" spans="2:9" ht="15">
      <c r="B410" s="41" t="str">
        <f>IFERROR(VLOOKUP($D410,'CLIENTES NUEVA ID ZONA'!$A:$F,5,0),"INACTIVO")</f>
        <v>INACTIVO</v>
      </c>
      <c r="C410" s="36" t="str">
        <f>IFERROR(VLOOKUP($D410,'CLIENTES NUEVA ID ZONA'!$A:$F,6,0),"INACTIVO")</f>
        <v>INACTIVO</v>
      </c>
      <c r="D410" s="36" t="s">
        <v>141</v>
      </c>
      <c r="E410" s="36" t="s">
        <v>142</v>
      </c>
      <c r="F410" s="42" t="s">
        <v>2253</v>
      </c>
      <c r="I410"/>
    </row>
    <row r="411" spans="2:9" ht="15">
      <c r="B411" s="41" t="str">
        <f>IFERROR(VLOOKUP($D411,'CLIENTES NUEVA ID ZONA'!$A:$F,5,0),"INACTIVO")</f>
        <v>INACTIVO</v>
      </c>
      <c r="C411" s="36" t="str">
        <f>IFERROR(VLOOKUP($D411,'CLIENTES NUEVA ID ZONA'!$A:$F,6,0),"INACTIVO")</f>
        <v>INACTIVO</v>
      </c>
      <c r="D411" s="36" t="s">
        <v>3695</v>
      </c>
      <c r="E411" s="36" t="s">
        <v>3696</v>
      </c>
      <c r="F411" s="42" t="s">
        <v>2253</v>
      </c>
      <c r="I411"/>
    </row>
    <row r="412" spans="2:9" ht="15">
      <c r="B412" s="41" t="str">
        <f>IFERROR(VLOOKUP($D412,'CLIENTES NUEVA ID ZONA'!$A:$F,5,0),"INACTIVO")</f>
        <v>INACTIVO</v>
      </c>
      <c r="C412" s="36" t="str">
        <f>IFERROR(VLOOKUP($D412,'CLIENTES NUEVA ID ZONA'!$A:$F,6,0),"INACTIVO")</f>
        <v>INACTIVO</v>
      </c>
      <c r="D412" s="36" t="s">
        <v>833</v>
      </c>
      <c r="E412" s="36" t="s">
        <v>834</v>
      </c>
      <c r="F412" s="42" t="s">
        <v>2253</v>
      </c>
      <c r="I412"/>
    </row>
    <row r="413" spans="2:9" ht="15">
      <c r="B413" s="41" t="str">
        <f>IFERROR(VLOOKUP($D413,'CLIENTES NUEVA ID ZONA'!$A:$F,5,0),"INACTIVO")</f>
        <v>INACTIVO</v>
      </c>
      <c r="C413" s="36" t="str">
        <f>IFERROR(VLOOKUP($D413,'CLIENTES NUEVA ID ZONA'!$A:$F,6,0),"INACTIVO")</f>
        <v>INACTIVO</v>
      </c>
      <c r="D413" s="36" t="s">
        <v>1001</v>
      </c>
      <c r="E413" s="36" t="s">
        <v>1002</v>
      </c>
      <c r="F413" s="42" t="s">
        <v>2253</v>
      </c>
      <c r="I413"/>
    </row>
    <row r="414" spans="2:9" ht="15">
      <c r="B414" s="41" t="str">
        <f>IFERROR(VLOOKUP($D414,'CLIENTES NUEVA ID ZONA'!$A:$F,5,0),"INACTIVO")</f>
        <v>INACTIVO</v>
      </c>
      <c r="C414" s="36" t="str">
        <f>IFERROR(VLOOKUP($D414,'CLIENTES NUEVA ID ZONA'!$A:$F,6,0),"INACTIVO")</f>
        <v>INACTIVO</v>
      </c>
      <c r="D414" s="36" t="s">
        <v>811</v>
      </c>
      <c r="E414" s="36" t="s">
        <v>812</v>
      </c>
      <c r="F414" s="42" t="s">
        <v>2253</v>
      </c>
      <c r="I414"/>
    </row>
    <row r="415" spans="2:9" ht="15">
      <c r="B415" s="41" t="str">
        <f>IFERROR(VLOOKUP($D415,'CLIENTES NUEVA ID ZONA'!$A:$F,5,0),"INACTIVO")</f>
        <v>INACTIVO</v>
      </c>
      <c r="C415" s="36" t="str">
        <f>IFERROR(VLOOKUP($D415,'CLIENTES NUEVA ID ZONA'!$A:$F,6,0),"INACTIVO")</f>
        <v>INACTIVO</v>
      </c>
      <c r="D415" s="36" t="s">
        <v>335</v>
      </c>
      <c r="E415" s="36" t="s">
        <v>336</v>
      </c>
      <c r="F415" s="42" t="s">
        <v>2253</v>
      </c>
      <c r="I415"/>
    </row>
    <row r="416" spans="2:9" ht="15">
      <c r="B416" s="41" t="str">
        <f>IFERROR(VLOOKUP($D416,'CLIENTES NUEVA ID ZONA'!$A:$F,5,0),"INACTIVO")</f>
        <v>INACTIVO</v>
      </c>
      <c r="C416" s="36" t="str">
        <f>IFERROR(VLOOKUP($D416,'CLIENTES NUEVA ID ZONA'!$A:$F,6,0),"INACTIVO")</f>
        <v>INACTIVO</v>
      </c>
      <c r="D416" s="36" t="s">
        <v>3697</v>
      </c>
      <c r="E416" s="36" t="s">
        <v>3698</v>
      </c>
      <c r="F416" s="42" t="s">
        <v>2253</v>
      </c>
      <c r="I416"/>
    </row>
    <row r="417" spans="2:9" ht="15">
      <c r="B417" s="41" t="str">
        <f>IFERROR(VLOOKUP($D417,'CLIENTES NUEVA ID ZONA'!$A:$F,5,0),"INACTIVO")</f>
        <v>INACTIVO</v>
      </c>
      <c r="C417" s="36" t="str">
        <f>IFERROR(VLOOKUP($D417,'CLIENTES NUEVA ID ZONA'!$A:$F,6,0),"INACTIVO")</f>
        <v>INACTIVO</v>
      </c>
      <c r="D417" s="36" t="s">
        <v>1156</v>
      </c>
      <c r="E417" s="36" t="s">
        <v>1157</v>
      </c>
      <c r="F417" s="42" t="s">
        <v>2253</v>
      </c>
      <c r="I417"/>
    </row>
    <row r="418" spans="2:9" ht="15">
      <c r="B418" s="41" t="str">
        <f>IFERROR(VLOOKUP($D418,'CLIENTES NUEVA ID ZONA'!$A:$F,5,0),"INACTIVO")</f>
        <v>INACTIVO</v>
      </c>
      <c r="C418" s="36" t="str">
        <f>IFERROR(VLOOKUP($D418,'CLIENTES NUEVA ID ZONA'!$A:$F,6,0),"INACTIVO")</f>
        <v>INACTIVO</v>
      </c>
      <c r="D418" s="36" t="s">
        <v>839</v>
      </c>
      <c r="E418" s="36" t="s">
        <v>840</v>
      </c>
      <c r="F418" s="42" t="s">
        <v>2253</v>
      </c>
      <c r="I418"/>
    </row>
    <row r="419" spans="2:9" ht="15">
      <c r="B419" s="41" t="str">
        <f>IFERROR(VLOOKUP($D419,'CLIENTES NUEVA ID ZONA'!$A:$F,5,0),"INACTIVO")</f>
        <v>INACTIVO</v>
      </c>
      <c r="C419" s="36" t="str">
        <f>IFERROR(VLOOKUP($D419,'CLIENTES NUEVA ID ZONA'!$A:$F,6,0),"INACTIVO")</f>
        <v>INACTIVO</v>
      </c>
      <c r="D419" s="36" t="s">
        <v>341</v>
      </c>
      <c r="E419" s="36" t="s">
        <v>342</v>
      </c>
      <c r="F419" s="42" t="s">
        <v>2253</v>
      </c>
      <c r="I419"/>
    </row>
    <row r="420" spans="2:9" ht="15">
      <c r="B420" s="41" t="str">
        <f>IFERROR(VLOOKUP($D420,'CLIENTES NUEVA ID ZONA'!$A:$F,5,0),"INACTIVO")</f>
        <v>INACTIVO</v>
      </c>
      <c r="C420" s="36" t="str">
        <f>IFERROR(VLOOKUP($D420,'CLIENTES NUEVA ID ZONA'!$A:$F,6,0),"INACTIVO")</f>
        <v>INACTIVO</v>
      </c>
      <c r="D420" s="36" t="s">
        <v>326</v>
      </c>
      <c r="E420" s="36" t="s">
        <v>327</v>
      </c>
      <c r="F420" s="42" t="s">
        <v>2253</v>
      </c>
      <c r="I420"/>
    </row>
    <row r="421" spans="2:9" ht="15">
      <c r="B421" s="41" t="str">
        <f>IFERROR(VLOOKUP($D421,'CLIENTES NUEVA ID ZONA'!$A:$F,5,0),"INACTIVO")</f>
        <v>INACTIVO</v>
      </c>
      <c r="C421" s="36" t="str">
        <f>IFERROR(VLOOKUP($D421,'CLIENTES NUEVA ID ZONA'!$A:$F,6,0),"INACTIVO")</f>
        <v>INACTIVO</v>
      </c>
      <c r="D421" s="36" t="s">
        <v>40</v>
      </c>
      <c r="E421" s="36" t="s">
        <v>41</v>
      </c>
      <c r="F421" s="42" t="s">
        <v>2253</v>
      </c>
      <c r="I421"/>
    </row>
    <row r="422" spans="2:9" ht="15">
      <c r="B422" s="41" t="str">
        <f>IFERROR(VLOOKUP($D422,'CLIENTES NUEVA ID ZONA'!$A:$F,5,0),"INACTIVO")</f>
        <v>INACTIVO</v>
      </c>
      <c r="C422" s="36" t="str">
        <f>IFERROR(VLOOKUP($D422,'CLIENTES NUEVA ID ZONA'!$A:$F,6,0),"INACTIVO")</f>
        <v>INACTIVO</v>
      </c>
      <c r="D422" s="36" t="s">
        <v>659</v>
      </c>
      <c r="E422" s="36" t="s">
        <v>660</v>
      </c>
      <c r="F422" s="42" t="s">
        <v>2253</v>
      </c>
      <c r="I422"/>
    </row>
    <row r="423" spans="2:9" ht="15">
      <c r="B423" s="41" t="str">
        <f>IFERROR(VLOOKUP($D423,'CLIENTES NUEVA ID ZONA'!$A:$F,5,0),"INACTIVO")</f>
        <v>INACTIVO</v>
      </c>
      <c r="C423" s="36" t="str">
        <f>IFERROR(VLOOKUP($D423,'CLIENTES NUEVA ID ZONA'!$A:$F,6,0),"INACTIVO")</f>
        <v>INACTIVO</v>
      </c>
      <c r="D423" s="36" t="s">
        <v>3699</v>
      </c>
      <c r="E423" s="36" t="s">
        <v>3700</v>
      </c>
      <c r="F423" s="42" t="s">
        <v>2253</v>
      </c>
      <c r="I423"/>
    </row>
    <row r="424" spans="2:9" ht="15">
      <c r="B424" s="41" t="str">
        <f>IFERROR(VLOOKUP($D424,'CLIENTES NUEVA ID ZONA'!$A:$F,5,0),"INACTIVO")</f>
        <v>INACTIVO</v>
      </c>
      <c r="C424" s="36" t="str">
        <f>IFERROR(VLOOKUP($D424,'CLIENTES NUEVA ID ZONA'!$A:$F,6,0),"INACTIVO")</f>
        <v>INACTIVO</v>
      </c>
      <c r="D424" s="36" t="s">
        <v>21</v>
      </c>
      <c r="E424" s="36" t="s">
        <v>22</v>
      </c>
      <c r="F424" s="42" t="s">
        <v>2253</v>
      </c>
      <c r="I424"/>
    </row>
    <row r="425" spans="2:9" ht="15">
      <c r="B425" s="41" t="str">
        <f>IFERROR(VLOOKUP($D425,'CLIENTES NUEVA ID ZONA'!$A:$F,5,0),"INACTIVO")</f>
        <v>INACTIVO</v>
      </c>
      <c r="C425" s="36" t="str">
        <f>IFERROR(VLOOKUP($D425,'CLIENTES NUEVA ID ZONA'!$A:$F,6,0),"INACTIVO")</f>
        <v>INACTIVO</v>
      </c>
      <c r="D425" s="36" t="s">
        <v>777</v>
      </c>
      <c r="E425" s="36" t="s">
        <v>778</v>
      </c>
      <c r="F425" s="42" t="s">
        <v>2253</v>
      </c>
      <c r="I425"/>
    </row>
    <row r="426" spans="2:9" ht="15">
      <c r="B426" s="41" t="str">
        <f>IFERROR(VLOOKUP($D426,'CLIENTES NUEVA ID ZONA'!$A:$F,5,0),"INACTIVO")</f>
        <v>INACTIVO</v>
      </c>
      <c r="C426" s="36" t="str">
        <f>IFERROR(VLOOKUP($D426,'CLIENTES NUEVA ID ZONA'!$A:$F,6,0),"INACTIVO")</f>
        <v>INACTIVO</v>
      </c>
      <c r="D426" s="36" t="s">
        <v>1009</v>
      </c>
      <c r="E426" s="36" t="s">
        <v>1010</v>
      </c>
      <c r="F426" s="42" t="s">
        <v>2253</v>
      </c>
      <c r="I426"/>
    </row>
    <row r="427" spans="2:9" ht="15">
      <c r="B427" s="41" t="str">
        <f>IFERROR(VLOOKUP($D427,'CLIENTES NUEVA ID ZONA'!$A:$F,5,0),"INACTIVO")</f>
        <v>INACTIVO</v>
      </c>
      <c r="C427" s="36" t="str">
        <f>IFERROR(VLOOKUP($D427,'CLIENTES NUEVA ID ZONA'!$A:$F,6,0),"INACTIVO")</f>
        <v>INACTIVO</v>
      </c>
      <c r="D427" s="36" t="s">
        <v>290</v>
      </c>
      <c r="E427" s="36" t="s">
        <v>291</v>
      </c>
      <c r="F427" s="42" t="s">
        <v>2253</v>
      </c>
      <c r="I427"/>
    </row>
    <row r="428" spans="2:9" ht="15">
      <c r="B428" s="41" t="str">
        <f>IFERROR(VLOOKUP($D428,'CLIENTES NUEVA ID ZONA'!$A:$F,5,0),"INACTIVO")</f>
        <v>INACTIVO</v>
      </c>
      <c r="C428" s="36" t="str">
        <f>IFERROR(VLOOKUP($D428,'CLIENTES NUEVA ID ZONA'!$A:$F,6,0),"INACTIVO")</f>
        <v>INACTIVO</v>
      </c>
      <c r="D428" s="36" t="s">
        <v>3701</v>
      </c>
      <c r="E428" s="36" t="s">
        <v>3702</v>
      </c>
      <c r="F428" s="42" t="s">
        <v>2253</v>
      </c>
      <c r="I428"/>
    </row>
    <row r="429" spans="2:9" ht="15">
      <c r="B429" s="41" t="str">
        <f>IFERROR(VLOOKUP($D429,'CLIENTES NUEVA ID ZONA'!$A:$F,5,0),"INACTIVO")</f>
        <v>INACTIVO</v>
      </c>
      <c r="C429" s="36" t="str">
        <f>IFERROR(VLOOKUP($D429,'CLIENTES NUEVA ID ZONA'!$A:$F,6,0),"INACTIVO")</f>
        <v>INACTIVO</v>
      </c>
      <c r="D429" s="36" t="s">
        <v>3703</v>
      </c>
      <c r="E429" s="36" t="s">
        <v>3704</v>
      </c>
      <c r="F429" s="42" t="s">
        <v>2253</v>
      </c>
      <c r="I429"/>
    </row>
    <row r="430" spans="2:9" ht="15">
      <c r="B430" s="41" t="str">
        <f>IFERROR(VLOOKUP($D430,'CLIENTES NUEVA ID ZONA'!$A:$F,5,0),"INACTIVO")</f>
        <v>INACTIVO</v>
      </c>
      <c r="C430" s="36" t="str">
        <f>IFERROR(VLOOKUP($D430,'CLIENTES NUEVA ID ZONA'!$A:$F,6,0),"INACTIVO")</f>
        <v>INACTIVO</v>
      </c>
      <c r="D430" s="36" t="s">
        <v>1095</v>
      </c>
      <c r="E430" s="36" t="s">
        <v>1096</v>
      </c>
      <c r="F430" s="42" t="s">
        <v>2253</v>
      </c>
      <c r="I430"/>
    </row>
    <row r="431" spans="2:9" ht="15">
      <c r="B431" s="41" t="str">
        <f>IFERROR(VLOOKUP($D431,'CLIENTES NUEVA ID ZONA'!$A:$F,5,0),"INACTIVO")</f>
        <v>INACTIVO</v>
      </c>
      <c r="C431" s="36" t="str">
        <f>IFERROR(VLOOKUP($D431,'CLIENTES NUEVA ID ZONA'!$A:$F,6,0),"INACTIVO")</f>
        <v>INACTIVO</v>
      </c>
      <c r="D431" s="36" t="s">
        <v>845</v>
      </c>
      <c r="E431" s="36" t="s">
        <v>846</v>
      </c>
      <c r="F431" s="42" t="s">
        <v>2253</v>
      </c>
      <c r="I431"/>
    </row>
    <row r="432" spans="2:9" ht="15">
      <c r="B432" s="41" t="str">
        <f>IFERROR(VLOOKUP($D432,'CLIENTES NUEVA ID ZONA'!$A:$F,5,0),"INACTIVO")</f>
        <v>INACTIVO</v>
      </c>
      <c r="C432" s="36" t="str">
        <f>IFERROR(VLOOKUP($D432,'CLIENTES NUEVA ID ZONA'!$A:$F,6,0),"INACTIVO")</f>
        <v>INACTIVO</v>
      </c>
      <c r="D432" s="36" t="s">
        <v>3705</v>
      </c>
      <c r="E432" s="36" t="s">
        <v>3706</v>
      </c>
      <c r="F432" s="42" t="s">
        <v>2253</v>
      </c>
      <c r="I432"/>
    </row>
    <row r="433" spans="2:9" ht="15">
      <c r="B433" s="41" t="str">
        <f>IFERROR(VLOOKUP($D433,'CLIENTES NUEVA ID ZONA'!$A:$F,5,0),"INACTIVO")</f>
        <v>INACTIVO</v>
      </c>
      <c r="C433" s="36" t="str">
        <f>IFERROR(VLOOKUP($D433,'CLIENTES NUEVA ID ZONA'!$A:$F,6,0),"INACTIVO")</f>
        <v>INACTIVO</v>
      </c>
      <c r="D433" s="36" t="s">
        <v>3707</v>
      </c>
      <c r="E433" s="36" t="s">
        <v>3708</v>
      </c>
      <c r="F433" s="42" t="s">
        <v>2253</v>
      </c>
      <c r="I433"/>
    </row>
    <row r="434" spans="2:9" ht="15">
      <c r="B434" s="41" t="str">
        <f>IFERROR(VLOOKUP($D434,'CLIENTES NUEVA ID ZONA'!$A:$F,5,0),"INACTIVO")</f>
        <v>INACTIVO</v>
      </c>
      <c r="C434" s="36" t="str">
        <f>IFERROR(VLOOKUP($D434,'CLIENTES NUEVA ID ZONA'!$A:$F,6,0),"INACTIVO")</f>
        <v>INACTIVO</v>
      </c>
      <c r="D434" s="36" t="s">
        <v>3709</v>
      </c>
      <c r="E434" s="36" t="s">
        <v>3710</v>
      </c>
      <c r="F434" s="42" t="s">
        <v>2253</v>
      </c>
      <c r="I434"/>
    </row>
    <row r="435" spans="2:9" ht="15">
      <c r="B435" s="41" t="str">
        <f>IFERROR(VLOOKUP($D435,'CLIENTES NUEVA ID ZONA'!$A:$F,5,0),"INACTIVO")</f>
        <v>INACTIVO</v>
      </c>
      <c r="C435" s="36" t="str">
        <f>IFERROR(VLOOKUP($D435,'CLIENTES NUEVA ID ZONA'!$A:$F,6,0),"INACTIVO")</f>
        <v>INACTIVO</v>
      </c>
      <c r="D435" s="36" t="s">
        <v>1241</v>
      </c>
      <c r="E435" s="36" t="s">
        <v>1242</v>
      </c>
      <c r="F435" s="42" t="s">
        <v>2253</v>
      </c>
      <c r="I435"/>
    </row>
    <row r="436" spans="2:9" ht="15">
      <c r="B436" s="41" t="str">
        <f>IFERROR(VLOOKUP($D436,'CLIENTES NUEVA ID ZONA'!$A:$F,5,0),"INACTIVO")</f>
        <v>INACTIVO</v>
      </c>
      <c r="C436" s="36" t="str">
        <f>IFERROR(VLOOKUP($D436,'CLIENTES NUEVA ID ZONA'!$A:$F,6,0),"INACTIVO")</f>
        <v>INACTIVO</v>
      </c>
      <c r="D436" s="36" t="s">
        <v>3711</v>
      </c>
      <c r="E436" s="36" t="s">
        <v>3712</v>
      </c>
      <c r="F436" s="42" t="s">
        <v>2253</v>
      </c>
      <c r="I436"/>
    </row>
    <row r="437" spans="2:9" ht="15">
      <c r="B437" s="41" t="str">
        <f>IFERROR(VLOOKUP($D437,'CLIENTES NUEVA ID ZONA'!$A:$F,5,0),"INACTIVO")</f>
        <v>INACTIVO</v>
      </c>
      <c r="C437" s="36" t="str">
        <f>IFERROR(VLOOKUP($D437,'CLIENTES NUEVA ID ZONA'!$A:$F,6,0),"INACTIVO")</f>
        <v>INACTIVO</v>
      </c>
      <c r="D437" s="36" t="s">
        <v>1222</v>
      </c>
      <c r="E437" s="36" t="s">
        <v>1223</v>
      </c>
      <c r="F437" s="42" t="s">
        <v>2253</v>
      </c>
      <c r="I437"/>
    </row>
    <row r="438" spans="2:9" ht="15">
      <c r="B438" s="41" t="str">
        <f>IFERROR(VLOOKUP($D438,'CLIENTES NUEVA ID ZONA'!$A:$F,5,0),"INACTIVO")</f>
        <v>INACTIVO</v>
      </c>
      <c r="C438" s="36" t="str">
        <f>IFERROR(VLOOKUP($D438,'CLIENTES NUEVA ID ZONA'!$A:$F,6,0),"INACTIVO")</f>
        <v>INACTIVO</v>
      </c>
      <c r="D438" s="36" t="s">
        <v>1367</v>
      </c>
      <c r="E438" s="36" t="s">
        <v>1368</v>
      </c>
      <c r="F438" s="42" t="s">
        <v>2253</v>
      </c>
      <c r="I438"/>
    </row>
    <row r="439" spans="2:9" ht="15">
      <c r="B439" s="41" t="str">
        <f>IFERROR(VLOOKUP($D439,'CLIENTES NUEVA ID ZONA'!$A:$F,5,0),"INACTIVO")</f>
        <v>INACTIVO</v>
      </c>
      <c r="C439" s="36" t="str">
        <f>IFERROR(VLOOKUP($D439,'CLIENTES NUEVA ID ZONA'!$A:$F,6,0),"INACTIVO")</f>
        <v>INACTIVO</v>
      </c>
      <c r="D439" s="36" t="s">
        <v>870</v>
      </c>
      <c r="E439" s="36" t="s">
        <v>871</v>
      </c>
      <c r="F439" s="42" t="s">
        <v>2253</v>
      </c>
      <c r="I439"/>
    </row>
    <row r="440" spans="2:9" ht="15">
      <c r="B440" s="41" t="str">
        <f>IFERROR(VLOOKUP($D440,'CLIENTES NUEVA ID ZONA'!$A:$F,5,0),"INACTIVO")</f>
        <v>INACTIVO</v>
      </c>
      <c r="C440" s="36" t="str">
        <f>IFERROR(VLOOKUP($D440,'CLIENTES NUEVA ID ZONA'!$A:$F,6,0),"INACTIVO")</f>
        <v>INACTIVO</v>
      </c>
      <c r="D440" s="36" t="s">
        <v>1131</v>
      </c>
      <c r="E440" s="36" t="s">
        <v>1132</v>
      </c>
      <c r="F440" s="42" t="s">
        <v>2253</v>
      </c>
      <c r="I440"/>
    </row>
    <row r="441" spans="2:9" ht="15">
      <c r="B441" s="41" t="str">
        <f>IFERROR(VLOOKUP($D441,'CLIENTES NUEVA ID ZONA'!$A:$F,5,0),"INACTIVO")</f>
        <v>INACTIVO</v>
      </c>
      <c r="C441" s="36" t="str">
        <f>IFERROR(VLOOKUP($D441,'CLIENTES NUEVA ID ZONA'!$A:$F,6,0),"INACTIVO")</f>
        <v>INACTIVO</v>
      </c>
      <c r="D441" s="36" t="s">
        <v>3713</v>
      </c>
      <c r="E441" s="36" t="s">
        <v>3714</v>
      </c>
      <c r="F441" s="42" t="s">
        <v>2253</v>
      </c>
      <c r="I441"/>
    </row>
    <row r="442" spans="2:9" ht="15">
      <c r="B442" s="41" t="str">
        <f>IFERROR(VLOOKUP($D442,'CLIENTES NUEVA ID ZONA'!$A:$F,5,0),"INACTIVO")</f>
        <v>INACTIVO</v>
      </c>
      <c r="C442" s="36" t="str">
        <f>IFERROR(VLOOKUP($D442,'CLIENTES NUEVA ID ZONA'!$A:$F,6,0),"INACTIVO")</f>
        <v>INACTIVO</v>
      </c>
      <c r="D442" s="36" t="s">
        <v>3715</v>
      </c>
      <c r="E442" s="36" t="s">
        <v>3716</v>
      </c>
      <c r="F442" s="61" t="s">
        <v>2253</v>
      </c>
      <c r="I442"/>
    </row>
    <row r="443" spans="2:9" ht="15">
      <c r="B443" s="41" t="str">
        <f>IFERROR(VLOOKUP($D443,'CLIENTES NUEVA ID ZONA'!$A:$F,5,0),"INACTIVO")</f>
        <v>INACTIVO</v>
      </c>
      <c r="C443" s="36" t="str">
        <f>IFERROR(VLOOKUP($D443,'CLIENTES NUEVA ID ZONA'!$A:$F,6,0),"INACTIVO")</f>
        <v>INACTIVO</v>
      </c>
      <c r="D443" s="36" t="s">
        <v>1407</v>
      </c>
      <c r="E443" s="36" t="s">
        <v>1408</v>
      </c>
      <c r="F443" s="42" t="s">
        <v>2253</v>
      </c>
      <c r="I443"/>
    </row>
    <row r="444" spans="2:9" ht="15">
      <c r="B444" s="41" t="str">
        <f>IFERROR(VLOOKUP($D444,'CLIENTES NUEVA ID ZONA'!$A:$F,5,0),"INACTIVO")</f>
        <v>JUAN LEÓN 20</v>
      </c>
      <c r="C444" s="36" t="str">
        <f>IFERROR(VLOOKUP($D444,'CLIENTES NUEVA ID ZONA'!$A:$F,6,0),"INACTIVO")</f>
        <v>DUBRASKA PÉREZ</v>
      </c>
      <c r="D444" s="36" t="s">
        <v>1555</v>
      </c>
      <c r="E444" s="36" t="s">
        <v>1556</v>
      </c>
      <c r="F444" s="42" t="s">
        <v>2253</v>
      </c>
      <c r="I444"/>
    </row>
    <row r="445" spans="2:9" ht="15">
      <c r="B445" s="41" t="str">
        <f>IFERROR(VLOOKUP($D445,'CLIENTES NUEVA ID ZONA'!$A:$F,5,0),"INACTIVO")</f>
        <v>INACTIVO</v>
      </c>
      <c r="C445" s="36" t="str">
        <f>IFERROR(VLOOKUP($D445,'CLIENTES NUEVA ID ZONA'!$A:$F,6,0),"INACTIVO")</f>
        <v>INACTIVO</v>
      </c>
      <c r="D445" s="36" t="s">
        <v>471</v>
      </c>
      <c r="E445" s="36" t="s">
        <v>472</v>
      </c>
      <c r="F445" s="42" t="s">
        <v>2253</v>
      </c>
      <c r="I445"/>
    </row>
    <row r="446" spans="2:9" ht="15">
      <c r="B446" s="41" t="str">
        <f>IFERROR(VLOOKUP($D446,'CLIENTES NUEVA ID ZONA'!$A:$F,5,0),"INACTIVO")</f>
        <v>INACTIVO</v>
      </c>
      <c r="C446" s="36" t="str">
        <f>IFERROR(VLOOKUP($D446,'CLIENTES NUEVA ID ZONA'!$A:$F,6,0),"INACTIVO")</f>
        <v>INACTIVO</v>
      </c>
      <c r="D446" s="36" t="s">
        <v>753</v>
      </c>
      <c r="E446" s="36" t="s">
        <v>754</v>
      </c>
      <c r="F446" s="42" t="s">
        <v>2253</v>
      </c>
      <c r="I446"/>
    </row>
    <row r="447" spans="2:9" ht="15">
      <c r="B447" s="41" t="str">
        <f>IFERROR(VLOOKUP($D447,'CLIENTES NUEVA ID ZONA'!$A:$F,5,0),"INACTIVO")</f>
        <v>MARTHA VILORIA</v>
      </c>
      <c r="C447" s="36" t="str">
        <f>IFERROR(VLOOKUP($D447,'CLIENTES NUEVA ID ZONA'!$A:$F,6,0),"INACTIVO")</f>
        <v>DUBRASKA PÉREZ</v>
      </c>
      <c r="D447" s="36" t="s">
        <v>756</v>
      </c>
      <c r="E447" s="36" t="s">
        <v>757</v>
      </c>
      <c r="F447" s="42" t="s">
        <v>2253</v>
      </c>
      <c r="I447"/>
    </row>
    <row r="448" spans="2:9" ht="15">
      <c r="B448" s="41" t="str">
        <f>IFERROR(VLOOKUP($D448,'CLIENTES NUEVA ID ZONA'!$A:$F,5,0),"INACTIVO")</f>
        <v>INACTIVO</v>
      </c>
      <c r="C448" s="36" t="str">
        <f>IFERROR(VLOOKUP($D448,'CLIENTES NUEVA ID ZONA'!$A:$F,6,0),"INACTIVO")</f>
        <v>INACTIVO</v>
      </c>
      <c r="D448" s="36" t="s">
        <v>720</v>
      </c>
      <c r="E448" s="36" t="s">
        <v>721</v>
      </c>
      <c r="F448" s="42" t="s">
        <v>2253</v>
      </c>
      <c r="I448"/>
    </row>
    <row r="449" spans="2:9" ht="15">
      <c r="B449" s="41" t="str">
        <f>IFERROR(VLOOKUP($D449,'CLIENTES NUEVA ID ZONA'!$A:$F,5,0),"INACTIVO")</f>
        <v>INACTIVO</v>
      </c>
      <c r="C449" s="36" t="str">
        <f>IFERROR(VLOOKUP($D449,'CLIENTES NUEVA ID ZONA'!$A:$F,6,0),"INACTIVO")</f>
        <v>INACTIVO</v>
      </c>
      <c r="D449" s="36" t="s">
        <v>875</v>
      </c>
      <c r="E449" s="36" t="s">
        <v>876</v>
      </c>
      <c r="F449" s="42" t="s">
        <v>2253</v>
      </c>
      <c r="I449"/>
    </row>
    <row r="450" spans="2:9" ht="15">
      <c r="B450" s="41" t="str">
        <f>IFERROR(VLOOKUP($D450,'CLIENTES NUEVA ID ZONA'!$A:$F,5,0),"INACTIVO")</f>
        <v>JUAN LEÓN 20</v>
      </c>
      <c r="C450" s="36" t="str">
        <f>IFERROR(VLOOKUP($D450,'CLIENTES NUEVA ID ZONA'!$A:$F,6,0),"INACTIVO")</f>
        <v>DUBRASKA PÉREZ</v>
      </c>
      <c r="D450" s="36" t="s">
        <v>773</v>
      </c>
      <c r="E450" s="36" t="s">
        <v>774</v>
      </c>
      <c r="F450" s="42" t="s">
        <v>2253</v>
      </c>
      <c r="I450"/>
    </row>
    <row r="451" spans="2:9" ht="15">
      <c r="B451" s="41" t="str">
        <f>IFERROR(VLOOKUP($D451,'CLIENTES NUEVA ID ZONA'!$A:$F,5,0),"INACTIVO")</f>
        <v>INACTIVO</v>
      </c>
      <c r="C451" s="36" t="str">
        <f>IFERROR(VLOOKUP($D451,'CLIENTES NUEVA ID ZONA'!$A:$F,6,0),"INACTIVO")</f>
        <v>INACTIVO</v>
      </c>
      <c r="D451" s="36" t="s">
        <v>100</v>
      </c>
      <c r="E451" s="36" t="s">
        <v>101</v>
      </c>
      <c r="F451" s="42" t="s">
        <v>2253</v>
      </c>
      <c r="I451"/>
    </row>
    <row r="452" spans="2:9" ht="15">
      <c r="B452" s="41" t="str">
        <f>IFERROR(VLOOKUP($D452,'CLIENTES NUEVA ID ZONA'!$A:$F,5,0),"INACTIVO")</f>
        <v>JUAN LEÓN 20</v>
      </c>
      <c r="C452" s="36" t="str">
        <f>IFERROR(VLOOKUP($D452,'CLIENTES NUEVA ID ZONA'!$A:$F,6,0),"INACTIVO")</f>
        <v>DUBRASKA PÉREZ</v>
      </c>
      <c r="D452" s="36" t="s">
        <v>1158</v>
      </c>
      <c r="E452" s="36" t="s">
        <v>1159</v>
      </c>
      <c r="F452" s="42" t="s">
        <v>2253</v>
      </c>
      <c r="I452"/>
    </row>
    <row r="453" spans="2:9" ht="15">
      <c r="B453" s="41" t="str">
        <f>IFERROR(VLOOKUP($D453,'CLIENTES NUEVA ID ZONA'!$A:$F,5,0),"INACTIVO")</f>
        <v>INACTIVO</v>
      </c>
      <c r="C453" s="36" t="str">
        <f>IFERROR(VLOOKUP($D453,'CLIENTES NUEVA ID ZONA'!$A:$F,6,0),"INACTIVO")</f>
        <v>INACTIVO</v>
      </c>
      <c r="D453" s="36" t="s">
        <v>1141</v>
      </c>
      <c r="E453" s="36" t="s">
        <v>1142</v>
      </c>
      <c r="F453" s="42" t="s">
        <v>2253</v>
      </c>
      <c r="I453"/>
    </row>
    <row r="454" spans="2:9" ht="15">
      <c r="B454" s="41" t="str">
        <f>IFERROR(VLOOKUP($D454,'CLIENTES NUEVA ID ZONA'!$A:$F,5,0),"INACTIVO")</f>
        <v>JUAN LEÓN 20</v>
      </c>
      <c r="C454" s="36" t="str">
        <f>IFERROR(VLOOKUP($D454,'CLIENTES NUEVA ID ZONA'!$A:$F,6,0),"INACTIVO")</f>
        <v>DUBRASKA PÉREZ</v>
      </c>
      <c r="D454" s="36" t="s">
        <v>821</v>
      </c>
      <c r="E454" s="36" t="s">
        <v>822</v>
      </c>
      <c r="F454" s="42" t="s">
        <v>2253</v>
      </c>
      <c r="I454"/>
    </row>
    <row r="455" spans="2:9" ht="15">
      <c r="B455" s="41" t="str">
        <f>IFERROR(VLOOKUP($D455,'CLIENTES NUEVA ID ZONA'!$A:$F,5,0),"INACTIVO")</f>
        <v>INACTIVO</v>
      </c>
      <c r="C455" s="36" t="str">
        <f>IFERROR(VLOOKUP($D455,'CLIENTES NUEVA ID ZONA'!$A:$F,6,0),"INACTIVO")</f>
        <v>INACTIVO</v>
      </c>
      <c r="D455" s="36" t="s">
        <v>540</v>
      </c>
      <c r="E455" s="36" t="s">
        <v>541</v>
      </c>
      <c r="F455" s="42" t="s">
        <v>2253</v>
      </c>
      <c r="I455"/>
    </row>
    <row r="456" spans="2:9" ht="15">
      <c r="B456" s="41" t="str">
        <f>IFERROR(VLOOKUP($D456,'CLIENTES NUEVA ID ZONA'!$A:$F,5,0),"INACTIVO")</f>
        <v>JOSEPH PADILLA</v>
      </c>
      <c r="C456" s="36" t="str">
        <f>IFERROR(VLOOKUP($D456,'CLIENTES NUEVA ID ZONA'!$A:$F,6,0),"INACTIVO")</f>
        <v>ANDREINA RANGEL</v>
      </c>
      <c r="D456" s="36" t="s">
        <v>410</v>
      </c>
      <c r="E456" s="36" t="s">
        <v>411</v>
      </c>
      <c r="F456" s="42" t="s">
        <v>2253</v>
      </c>
      <c r="I456"/>
    </row>
    <row r="457" spans="2:9" ht="15">
      <c r="B457" s="41" t="str">
        <f>IFERROR(VLOOKUP($D457,'CLIENTES NUEVA ID ZONA'!$A:$F,5,0),"INACTIVO")</f>
        <v>INACTIVO</v>
      </c>
      <c r="C457" s="36" t="str">
        <f>IFERROR(VLOOKUP($D457,'CLIENTES NUEVA ID ZONA'!$A:$F,6,0),"INACTIVO")</f>
        <v>INACTIVO</v>
      </c>
      <c r="D457" s="36" t="s">
        <v>396</v>
      </c>
      <c r="E457" s="36" t="s">
        <v>397</v>
      </c>
      <c r="F457" s="42" t="s">
        <v>2253</v>
      </c>
      <c r="I457"/>
    </row>
    <row r="458" spans="2:9" ht="15">
      <c r="B458" s="41" t="str">
        <f>IFERROR(VLOOKUP($D458,'CLIENTES NUEVA ID ZONA'!$A:$F,5,0),"INACTIVO")</f>
        <v>INACTIVO</v>
      </c>
      <c r="C458" s="36" t="str">
        <f>IFERROR(VLOOKUP($D458,'CLIENTES NUEVA ID ZONA'!$A:$F,6,0),"INACTIVO")</f>
        <v>INACTIVO</v>
      </c>
      <c r="D458" s="36" t="s">
        <v>769</v>
      </c>
      <c r="E458" s="36" t="s">
        <v>770</v>
      </c>
      <c r="F458" s="42" t="s">
        <v>2253</v>
      </c>
      <c r="I458"/>
    </row>
    <row r="459" spans="2:9" ht="15">
      <c r="B459" s="41" t="str">
        <f>IFERROR(VLOOKUP($D459,'CLIENTES NUEVA ID ZONA'!$A:$F,5,0),"INACTIVO")</f>
        <v>INACTIVO</v>
      </c>
      <c r="C459" s="36" t="str">
        <f>IFERROR(VLOOKUP($D459,'CLIENTES NUEVA ID ZONA'!$A:$F,6,0),"INACTIVO")</f>
        <v>INACTIVO</v>
      </c>
      <c r="D459" s="36" t="s">
        <v>1224</v>
      </c>
      <c r="E459" s="36" t="s">
        <v>1225</v>
      </c>
      <c r="F459" s="42" t="s">
        <v>2253</v>
      </c>
      <c r="I459"/>
    </row>
    <row r="460" spans="2:9" ht="15">
      <c r="B460" s="41" t="str">
        <f>IFERROR(VLOOKUP($D460,'CLIENTES NUEVA ID ZONA'!$A:$F,5,0),"INACTIVO")</f>
        <v>INACTIVO</v>
      </c>
      <c r="C460" s="36" t="str">
        <f>IFERROR(VLOOKUP($D460,'CLIENTES NUEVA ID ZONA'!$A:$F,6,0),"INACTIVO")</f>
        <v>INACTIVO</v>
      </c>
      <c r="D460" s="36" t="s">
        <v>1143</v>
      </c>
      <c r="E460" s="36" t="s">
        <v>1144</v>
      </c>
      <c r="F460" s="42" t="s">
        <v>2253</v>
      </c>
      <c r="I460"/>
    </row>
    <row r="461" spans="2:9" ht="15">
      <c r="B461" s="41" t="str">
        <f>IFERROR(VLOOKUP($D461,'CLIENTES NUEVA ID ZONA'!$A:$F,5,0),"INACTIVO")</f>
        <v>INACTIVO</v>
      </c>
      <c r="C461" s="36" t="str">
        <f>IFERROR(VLOOKUP($D461,'CLIENTES NUEVA ID ZONA'!$A:$F,6,0),"INACTIVO")</f>
        <v>INACTIVO</v>
      </c>
      <c r="D461" s="36" t="s">
        <v>605</v>
      </c>
      <c r="E461" s="36" t="s">
        <v>606</v>
      </c>
      <c r="F461" s="42" t="s">
        <v>2253</v>
      </c>
      <c r="I461"/>
    </row>
    <row r="462" spans="2:9" ht="15">
      <c r="B462" s="41" t="str">
        <f>IFERROR(VLOOKUP($D462,'CLIENTES NUEVA ID ZONA'!$A:$F,5,0),"INACTIVO")</f>
        <v>INACTIVO</v>
      </c>
      <c r="C462" s="36" t="str">
        <f>IFERROR(VLOOKUP($D462,'CLIENTES NUEVA ID ZONA'!$A:$F,6,0),"INACTIVO")</f>
        <v>INACTIVO</v>
      </c>
      <c r="D462" s="36" t="s">
        <v>983</v>
      </c>
      <c r="E462" s="36" t="s">
        <v>984</v>
      </c>
      <c r="F462" s="42" t="s">
        <v>2253</v>
      </c>
      <c r="I462"/>
    </row>
    <row r="463" spans="2:9" ht="15">
      <c r="B463" s="41" t="str">
        <f>IFERROR(VLOOKUP($D463,'CLIENTES NUEVA ID ZONA'!$A:$F,5,0),"INACTIVO")</f>
        <v>JUAN LEÓN 12</v>
      </c>
      <c r="C463" s="36" t="str">
        <f>IFERROR(VLOOKUP($D463,'CLIENTES NUEVA ID ZONA'!$A:$F,6,0),"INACTIVO")</f>
        <v>DUBRASKA PÉREZ</v>
      </c>
      <c r="D463" s="36" t="s">
        <v>477</v>
      </c>
      <c r="E463" s="36" t="s">
        <v>478</v>
      </c>
      <c r="F463" s="42" t="s">
        <v>2253</v>
      </c>
      <c r="I463"/>
    </row>
    <row r="464" spans="2:9" ht="15">
      <c r="B464" s="41" t="str">
        <f>IFERROR(VLOOKUP($D464,'CLIENTES NUEVA ID ZONA'!$A:$F,5,0),"INACTIVO")</f>
        <v>INACTIVO</v>
      </c>
      <c r="C464" s="36" t="str">
        <f>IFERROR(VLOOKUP($D464,'CLIENTES NUEVA ID ZONA'!$A:$F,6,0),"INACTIVO")</f>
        <v>INACTIVO</v>
      </c>
      <c r="D464" s="36" t="s">
        <v>107</v>
      </c>
      <c r="E464" s="36" t="s">
        <v>108</v>
      </c>
      <c r="F464" s="42" t="s">
        <v>2253</v>
      </c>
      <c r="I464"/>
    </row>
    <row r="465" spans="2:9" ht="15">
      <c r="B465" s="41" t="str">
        <f>IFERROR(VLOOKUP($D465,'CLIENTES NUEVA ID ZONA'!$A:$F,5,0),"INACTIVO")</f>
        <v>INACTIVO</v>
      </c>
      <c r="C465" s="36" t="str">
        <f>IFERROR(VLOOKUP($D465,'CLIENTES NUEVA ID ZONA'!$A:$F,6,0),"INACTIVO")</f>
        <v>INACTIVO</v>
      </c>
      <c r="D465" s="36" t="s">
        <v>1135</v>
      </c>
      <c r="E465" s="36" t="s">
        <v>1136</v>
      </c>
      <c r="F465" s="42" t="s">
        <v>2253</v>
      </c>
      <c r="I465"/>
    </row>
    <row r="466" spans="2:9" ht="15">
      <c r="B466" s="41" t="str">
        <f>IFERROR(VLOOKUP($D466,'CLIENTES NUEVA ID ZONA'!$A:$F,5,0),"INACTIVO")</f>
        <v>INACTIVO</v>
      </c>
      <c r="C466" s="36" t="str">
        <f>IFERROR(VLOOKUP($D466,'CLIENTES NUEVA ID ZONA'!$A:$F,6,0),"INACTIVO")</f>
        <v>INACTIVO</v>
      </c>
      <c r="D466" s="36" t="s">
        <v>758</v>
      </c>
      <c r="E466" s="36" t="s">
        <v>759</v>
      </c>
      <c r="F466" s="42" t="s">
        <v>2253</v>
      </c>
      <c r="I466"/>
    </row>
    <row r="467" spans="2:9" ht="15">
      <c r="B467" s="41" t="str">
        <f>IFERROR(VLOOKUP($D467,'CLIENTES NUEVA ID ZONA'!$A:$F,5,0),"INACTIVO")</f>
        <v>INACTIVO</v>
      </c>
      <c r="C467" s="36" t="str">
        <f>IFERROR(VLOOKUP($D467,'CLIENTES NUEVA ID ZONA'!$A:$F,6,0),"INACTIVO")</f>
        <v>INACTIVO</v>
      </c>
      <c r="D467" s="36" t="s">
        <v>1091</v>
      </c>
      <c r="E467" s="36" t="s">
        <v>1092</v>
      </c>
      <c r="F467" s="42" t="s">
        <v>2253</v>
      </c>
      <c r="I467"/>
    </row>
    <row r="468" spans="2:9" ht="15">
      <c r="B468" s="41" t="str">
        <f>IFERROR(VLOOKUP($D468,'CLIENTES NUEVA ID ZONA'!$A:$F,5,0),"INACTIVO")</f>
        <v>DIANA DELGADO 51</v>
      </c>
      <c r="C468" s="36" t="str">
        <f>IFERROR(VLOOKUP($D468,'CLIENTES NUEVA ID ZONA'!$A:$F,6,0),"INACTIVO")</f>
        <v>DIANA DELGADO</v>
      </c>
      <c r="D468" s="36" t="s">
        <v>1432</v>
      </c>
      <c r="E468" s="36" t="s">
        <v>1433</v>
      </c>
      <c r="F468" s="42" t="s">
        <v>2253</v>
      </c>
      <c r="I468"/>
    </row>
    <row r="469" spans="2:9" ht="15">
      <c r="B469" s="41" t="str">
        <f>IFERROR(VLOOKUP($D469,'CLIENTES NUEVA ID ZONA'!$A:$F,5,0),"INACTIVO")</f>
        <v>INACTIVO</v>
      </c>
      <c r="C469" s="36" t="str">
        <f>IFERROR(VLOOKUP($D469,'CLIENTES NUEVA ID ZONA'!$A:$F,6,0),"INACTIVO")</f>
        <v>INACTIVO</v>
      </c>
      <c r="D469" s="36" t="s">
        <v>149</v>
      </c>
      <c r="E469" s="36" t="s">
        <v>150</v>
      </c>
      <c r="F469" s="42" t="s">
        <v>2253</v>
      </c>
      <c r="I469"/>
    </row>
    <row r="470" spans="2:9" ht="15">
      <c r="B470" s="41" t="str">
        <f>IFERROR(VLOOKUP($D470,'CLIENTES NUEVA ID ZONA'!$A:$F,5,0),"INACTIVO")</f>
        <v>INACTIVO</v>
      </c>
      <c r="C470" s="36" t="str">
        <f>IFERROR(VLOOKUP($D470,'CLIENTES NUEVA ID ZONA'!$A:$F,6,0),"INACTIVO")</f>
        <v>INACTIVO</v>
      </c>
      <c r="D470" s="36" t="s">
        <v>923</v>
      </c>
      <c r="E470" s="36" t="s">
        <v>924</v>
      </c>
      <c r="F470" s="42" t="s">
        <v>2253</v>
      </c>
      <c r="I470"/>
    </row>
    <row r="471" spans="2:9" ht="15">
      <c r="B471" s="41" t="str">
        <f>IFERROR(VLOOKUP($D471,'CLIENTES NUEVA ID ZONA'!$A:$F,5,0),"INACTIVO")</f>
        <v>INACTIVO</v>
      </c>
      <c r="C471" s="36" t="str">
        <f>IFERROR(VLOOKUP($D471,'CLIENTES NUEVA ID ZONA'!$A:$F,6,0),"INACTIVO")</f>
        <v>INACTIVO</v>
      </c>
      <c r="D471" s="36" t="s">
        <v>819</v>
      </c>
      <c r="E471" s="36" t="s">
        <v>820</v>
      </c>
      <c r="F471" s="42" t="s">
        <v>2253</v>
      </c>
      <c r="I471"/>
    </row>
    <row r="472" spans="2:9" ht="15">
      <c r="B472" s="41" t="str">
        <f>IFERROR(VLOOKUP($D472,'CLIENTES NUEVA ID ZONA'!$A:$F,5,0),"INACTIVO")</f>
        <v>INACTIVO</v>
      </c>
      <c r="C472" s="36" t="str">
        <f>IFERROR(VLOOKUP($D472,'CLIENTES NUEVA ID ZONA'!$A:$F,6,0),"INACTIVO")</f>
        <v>INACTIVO</v>
      </c>
      <c r="D472" s="36" t="s">
        <v>198</v>
      </c>
      <c r="E472" s="36" t="s">
        <v>199</v>
      </c>
      <c r="F472" s="42" t="s">
        <v>2253</v>
      </c>
      <c r="I472"/>
    </row>
    <row r="473" spans="2:9" ht="15">
      <c r="B473" s="41" t="str">
        <f>IFERROR(VLOOKUP($D473,'CLIENTES NUEVA ID ZONA'!$A:$F,5,0),"INACTIVO")</f>
        <v>BETSY CASTRO</v>
      </c>
      <c r="C473" s="36" t="str">
        <f>IFERROR(VLOOKUP($D473,'CLIENTES NUEVA ID ZONA'!$A:$F,6,0),"INACTIVO")</f>
        <v>MILAGROS FERNANDEZ</v>
      </c>
      <c r="D473" s="36" t="s">
        <v>349</v>
      </c>
      <c r="E473" s="36" t="s">
        <v>350</v>
      </c>
      <c r="F473" s="42" t="s">
        <v>2253</v>
      </c>
      <c r="I473"/>
    </row>
    <row r="474" spans="2:9" ht="15">
      <c r="B474" s="41" t="str">
        <f>IFERROR(VLOOKUP($D474,'CLIENTES NUEVA ID ZONA'!$A:$F,5,0),"INACTIVO")</f>
        <v>ANDREINA RANGEL 62</v>
      </c>
      <c r="C474" s="36" t="str">
        <f>IFERROR(VLOOKUP($D474,'CLIENTES NUEVA ID ZONA'!$A:$F,6,0),"INACTIVO")</f>
        <v>ANDREINA RANGEL</v>
      </c>
      <c r="D474" s="36" t="s">
        <v>1346</v>
      </c>
      <c r="E474" s="36" t="s">
        <v>1347</v>
      </c>
      <c r="F474" s="61" t="s">
        <v>3623</v>
      </c>
      <c r="I474"/>
    </row>
    <row r="475" spans="2:9" ht="15">
      <c r="B475" s="41" t="str">
        <f>IFERROR(VLOOKUP($D475,'CLIENTES NUEVA ID ZONA'!$A:$F,5,0),"INACTIVO")</f>
        <v>ANDREINA RANGEL 21</v>
      </c>
      <c r="C475" s="36" t="str">
        <f>IFERROR(VLOOKUP($D475,'CLIENTES NUEVA ID ZONA'!$A:$F,6,0),"INACTIVO")</f>
        <v>ANDREINA RANGEL</v>
      </c>
      <c r="D475" s="36" t="s">
        <v>233</v>
      </c>
      <c r="E475" s="36" t="s">
        <v>234</v>
      </c>
      <c r="F475" s="42" t="s">
        <v>2253</v>
      </c>
      <c r="I475"/>
    </row>
    <row r="476" spans="2:9" ht="15">
      <c r="B476" s="41" t="str">
        <f>IFERROR(VLOOKUP($D476,'CLIENTES NUEVA ID ZONA'!$A:$F,5,0),"INACTIVO")</f>
        <v>JUAN LEÓN 12</v>
      </c>
      <c r="C476" s="36" t="str">
        <f>IFERROR(VLOOKUP($D476,'CLIENTES NUEVA ID ZONA'!$A:$F,6,0),"INACTIVO")</f>
        <v>DUBRASKA PÉREZ</v>
      </c>
      <c r="D476" s="36" t="s">
        <v>62</v>
      </c>
      <c r="E476" s="36" t="s">
        <v>63</v>
      </c>
      <c r="F476" s="42" t="s">
        <v>3623</v>
      </c>
      <c r="I476"/>
    </row>
    <row r="477" spans="2:9" ht="15">
      <c r="B477" s="41" t="str">
        <f>IFERROR(VLOOKUP($D477,'CLIENTES NUEVA ID ZONA'!$A:$F,5,0),"INACTIVO")</f>
        <v>INACTIVO</v>
      </c>
      <c r="C477" s="36" t="str">
        <f>IFERROR(VLOOKUP($D477,'CLIENTES NUEVA ID ZONA'!$A:$F,6,0),"INACTIVO")</f>
        <v>INACTIVO</v>
      </c>
      <c r="D477" s="36" t="s">
        <v>554</v>
      </c>
      <c r="E477" s="36" t="s">
        <v>555</v>
      </c>
      <c r="F477" s="42" t="s">
        <v>2253</v>
      </c>
      <c r="I477"/>
    </row>
    <row r="478" spans="2:9" ht="15">
      <c r="B478" s="41" t="str">
        <f>IFERROR(VLOOKUP($D478,'CLIENTES NUEVA ID ZONA'!$A:$F,5,0),"INACTIVO")</f>
        <v>MARTHA VILORIA</v>
      </c>
      <c r="C478" s="36" t="str">
        <f>IFERROR(VLOOKUP($D478,'CLIENTES NUEVA ID ZONA'!$A:$F,6,0),"INACTIVO")</f>
        <v>DUBRASKA PÉREZ</v>
      </c>
      <c r="D478" s="36" t="s">
        <v>1019</v>
      </c>
      <c r="E478" s="36" t="s">
        <v>1020</v>
      </c>
      <c r="F478" s="42" t="s">
        <v>2253</v>
      </c>
      <c r="I478"/>
    </row>
    <row r="479" spans="2:9" ht="15">
      <c r="B479" s="41" t="str">
        <f>IFERROR(VLOOKUP($D479,'CLIENTES NUEVA ID ZONA'!$A:$F,5,0),"INACTIVO")</f>
        <v>INACTIVO</v>
      </c>
      <c r="C479" s="36" t="str">
        <f>IFERROR(VLOOKUP($D479,'CLIENTES NUEVA ID ZONA'!$A:$F,6,0),"INACTIVO")</f>
        <v>INACTIVO</v>
      </c>
      <c r="D479" s="36" t="s">
        <v>1399</v>
      </c>
      <c r="E479" s="36" t="s">
        <v>1400</v>
      </c>
      <c r="F479" s="42" t="s">
        <v>2253</v>
      </c>
      <c r="I479"/>
    </row>
    <row r="480" spans="2:9" ht="15">
      <c r="B480" s="41" t="str">
        <f>IFERROR(VLOOKUP($D480,'CLIENTES NUEVA ID ZONA'!$A:$F,5,0),"INACTIVO")</f>
        <v>INACTIVO</v>
      </c>
      <c r="C480" s="36" t="str">
        <f>IFERROR(VLOOKUP($D480,'CLIENTES NUEVA ID ZONA'!$A:$F,6,0),"INACTIVO")</f>
        <v>INACTIVO</v>
      </c>
      <c r="D480" s="36" t="s">
        <v>52</v>
      </c>
      <c r="E480" s="36" t="s">
        <v>53</v>
      </c>
      <c r="F480" s="42" t="s">
        <v>2253</v>
      </c>
      <c r="I480"/>
    </row>
    <row r="481" spans="2:9" ht="15">
      <c r="B481" s="41" t="str">
        <f>IFERROR(VLOOKUP($D481,'CLIENTES NUEVA ID ZONA'!$A:$F,5,0),"INACTIVO")</f>
        <v>INACTIVO</v>
      </c>
      <c r="C481" s="36" t="str">
        <f>IFERROR(VLOOKUP($D481,'CLIENTES NUEVA ID ZONA'!$A:$F,6,0),"INACTIVO")</f>
        <v>INACTIVO</v>
      </c>
      <c r="D481" s="36" t="s">
        <v>599</v>
      </c>
      <c r="E481" s="36" t="s">
        <v>600</v>
      </c>
      <c r="F481" s="42" t="s">
        <v>2253</v>
      </c>
      <c r="I481"/>
    </row>
    <row r="482" spans="2:9" ht="15">
      <c r="B482" s="41" t="str">
        <f>IFERROR(VLOOKUP($D482,'CLIENTES NUEVA ID ZONA'!$A:$F,5,0),"INACTIVO")</f>
        <v>INACTIVO</v>
      </c>
      <c r="C482" s="36" t="str">
        <f>IFERROR(VLOOKUP($D482,'CLIENTES NUEVA ID ZONA'!$A:$F,6,0),"INACTIVO")</f>
        <v>INACTIVO</v>
      </c>
      <c r="D482" s="36" t="s">
        <v>927</v>
      </c>
      <c r="E482" s="36" t="s">
        <v>928</v>
      </c>
      <c r="F482" s="42" t="s">
        <v>2253</v>
      </c>
      <c r="I482"/>
    </row>
    <row r="483" spans="2:9" ht="15">
      <c r="B483" s="41" t="str">
        <f>IFERROR(VLOOKUP($D483,'CLIENTES NUEVA ID ZONA'!$A:$F,5,0),"INACTIVO")</f>
        <v>INACTIVO</v>
      </c>
      <c r="C483" s="36" t="str">
        <f>IFERROR(VLOOKUP($D483,'CLIENTES NUEVA ID ZONA'!$A:$F,6,0),"INACTIVO")</f>
        <v>INACTIVO</v>
      </c>
      <c r="D483" s="36" t="s">
        <v>1168</v>
      </c>
      <c r="E483" s="36" t="s">
        <v>1169</v>
      </c>
      <c r="F483" s="42" t="s">
        <v>2253</v>
      </c>
      <c r="I483"/>
    </row>
    <row r="484" spans="2:9" ht="15">
      <c r="B484" s="41" t="str">
        <f>IFERROR(VLOOKUP($D484,'CLIENTES NUEVA ID ZONA'!$A:$F,5,0),"INACTIVO")</f>
        <v>INACTIVO</v>
      </c>
      <c r="C484" s="36" t="str">
        <f>IFERROR(VLOOKUP($D484,'CLIENTES NUEVA ID ZONA'!$A:$F,6,0),"INACTIVO")</f>
        <v>INACTIVO</v>
      </c>
      <c r="D484" s="36" t="s">
        <v>157</v>
      </c>
      <c r="E484" s="36" t="s">
        <v>158</v>
      </c>
      <c r="F484" s="42" t="s">
        <v>2253</v>
      </c>
      <c r="I484"/>
    </row>
    <row r="485" spans="2:9" ht="15">
      <c r="B485" s="41" t="str">
        <f>IFERROR(VLOOKUP($D485,'CLIENTES NUEVA ID ZONA'!$A:$F,5,0),"INACTIVO")</f>
        <v>ANDREINA RANGEL 62</v>
      </c>
      <c r="C485" s="36" t="str">
        <f>IFERROR(VLOOKUP($D485,'CLIENTES NUEVA ID ZONA'!$A:$F,6,0),"INACTIVO")</f>
        <v>ANDREINA RANGEL</v>
      </c>
      <c r="D485" s="36" t="s">
        <v>1263</v>
      </c>
      <c r="E485" s="36" t="s">
        <v>1264</v>
      </c>
      <c r="F485" s="42" t="s">
        <v>3623</v>
      </c>
      <c r="I485"/>
    </row>
    <row r="486" spans="2:9" ht="15">
      <c r="B486" s="41" t="str">
        <f>IFERROR(VLOOKUP($D486,'CLIENTES NUEVA ID ZONA'!$A:$F,5,0),"INACTIVO")</f>
        <v>INACTIVO</v>
      </c>
      <c r="C486" s="36" t="str">
        <f>IFERROR(VLOOKUP($D486,'CLIENTES NUEVA ID ZONA'!$A:$F,6,0),"INACTIVO")</f>
        <v>INACTIVO</v>
      </c>
      <c r="D486" s="36" t="s">
        <v>1261</v>
      </c>
      <c r="E486" s="36" t="s">
        <v>1262</v>
      </c>
      <c r="F486" s="42" t="s">
        <v>3623</v>
      </c>
      <c r="I486"/>
    </row>
    <row r="487" spans="2:9" ht="15">
      <c r="B487" s="41" t="str">
        <f>IFERROR(VLOOKUP($D487,'CLIENTES NUEVA ID ZONA'!$A:$F,5,0),"INACTIVO")</f>
        <v>INACTIVO</v>
      </c>
      <c r="C487" s="36" t="str">
        <f>IFERROR(VLOOKUP($D487,'CLIENTES NUEVA ID ZONA'!$A:$F,6,0),"INACTIVO")</f>
        <v>INACTIVO</v>
      </c>
      <c r="D487" s="36" t="s">
        <v>621</v>
      </c>
      <c r="E487" s="36" t="s">
        <v>622</v>
      </c>
      <c r="F487" s="42" t="s">
        <v>2253</v>
      </c>
      <c r="I487"/>
    </row>
    <row r="488" spans="2:9" ht="15">
      <c r="B488" s="41" t="str">
        <f>IFERROR(VLOOKUP($D488,'CLIENTES NUEVA ID ZONA'!$A:$F,5,0),"INACTIVO")</f>
        <v>INACTIVO</v>
      </c>
      <c r="C488" s="36" t="str">
        <f>IFERROR(VLOOKUP($D488,'CLIENTES NUEVA ID ZONA'!$A:$F,6,0),"INACTIVO")</f>
        <v>INACTIVO</v>
      </c>
      <c r="D488" s="36" t="s">
        <v>917</v>
      </c>
      <c r="E488" s="36" t="s">
        <v>918</v>
      </c>
      <c r="F488" s="42" t="s">
        <v>2253</v>
      </c>
      <c r="I488"/>
    </row>
    <row r="489" spans="2:9" ht="15">
      <c r="B489" s="41" t="str">
        <f>IFERROR(VLOOKUP($D489,'CLIENTES NUEVA ID ZONA'!$A:$F,5,0),"INACTIVO")</f>
        <v>BETSY CASTRO</v>
      </c>
      <c r="C489" s="36" t="str">
        <f>IFERROR(VLOOKUP($D489,'CLIENTES NUEVA ID ZONA'!$A:$F,6,0),"INACTIVO")</f>
        <v>MILAGROS FERNANDEZ</v>
      </c>
      <c r="D489" s="36" t="s">
        <v>1385</v>
      </c>
      <c r="E489" s="36" t="s">
        <v>1386</v>
      </c>
      <c r="F489" s="42" t="s">
        <v>2253</v>
      </c>
      <c r="I489"/>
    </row>
    <row r="490" spans="2:9" ht="15">
      <c r="B490" s="41" t="str">
        <f>IFERROR(VLOOKUP($D490,'CLIENTES NUEVA ID ZONA'!$A:$F,5,0),"INACTIVO")</f>
        <v>INACTIVO</v>
      </c>
      <c r="C490" s="36" t="str">
        <f>IFERROR(VLOOKUP($D490,'CLIENTES NUEVA ID ZONA'!$A:$F,6,0),"INACTIVO")</f>
        <v>INACTIVO</v>
      </c>
      <c r="D490" s="36" t="s">
        <v>1196</v>
      </c>
      <c r="E490" s="36" t="s">
        <v>1197</v>
      </c>
      <c r="F490" s="42" t="s">
        <v>2253</v>
      </c>
      <c r="I490"/>
    </row>
    <row r="491" spans="2:9" ht="15">
      <c r="B491" s="41" t="str">
        <f>IFERROR(VLOOKUP($D491,'CLIENTES NUEVA ID ZONA'!$A:$F,5,0),"INACTIVO")</f>
        <v>INACTIVO</v>
      </c>
      <c r="C491" s="36" t="str">
        <f>IFERROR(VLOOKUP($D491,'CLIENTES NUEVA ID ZONA'!$A:$F,6,0),"INACTIVO")</f>
        <v>INACTIVO</v>
      </c>
      <c r="D491" s="36" t="s">
        <v>1198</v>
      </c>
      <c r="E491" s="36" t="s">
        <v>1199</v>
      </c>
      <c r="F491" s="42" t="s">
        <v>2253</v>
      </c>
      <c r="I491"/>
    </row>
    <row r="492" spans="2:9" ht="15">
      <c r="B492" s="41" t="str">
        <f>IFERROR(VLOOKUP($D492,'CLIENTES NUEVA ID ZONA'!$A:$F,5,0),"INACTIVO")</f>
        <v>INACTIVO</v>
      </c>
      <c r="C492" s="36" t="str">
        <f>IFERROR(VLOOKUP($D492,'CLIENTES NUEVA ID ZONA'!$A:$F,6,0),"INACTIVO")</f>
        <v>INACTIVO</v>
      </c>
      <c r="D492" s="36" t="s">
        <v>406</v>
      </c>
      <c r="E492" s="36" t="s">
        <v>407</v>
      </c>
      <c r="F492" s="42" t="s">
        <v>2253</v>
      </c>
      <c r="I492"/>
    </row>
    <row r="493" spans="2:9" ht="15">
      <c r="B493" s="41" t="str">
        <f>IFERROR(VLOOKUP($D493,'CLIENTES NUEVA ID ZONA'!$A:$F,5,0),"INACTIVO")</f>
        <v>INACTIVO</v>
      </c>
      <c r="C493" s="36" t="str">
        <f>IFERROR(VLOOKUP($D493,'CLIENTES NUEVA ID ZONA'!$A:$F,6,0),"INACTIVO")</f>
        <v>INACTIVO</v>
      </c>
      <c r="D493" s="36" t="s">
        <v>248</v>
      </c>
      <c r="E493" s="36" t="s">
        <v>249</v>
      </c>
      <c r="F493" s="42" t="s">
        <v>2253</v>
      </c>
      <c r="I493"/>
    </row>
    <row r="494" spans="2:9" ht="15">
      <c r="B494" s="41" t="str">
        <f>IFERROR(VLOOKUP($D494,'CLIENTES NUEVA ID ZONA'!$A:$F,5,0),"INACTIVO")</f>
        <v>INACTIVO</v>
      </c>
      <c r="C494" s="36" t="str">
        <f>IFERROR(VLOOKUP($D494,'CLIENTES NUEVA ID ZONA'!$A:$F,6,0),"INACTIVO")</f>
        <v>INACTIVO</v>
      </c>
      <c r="D494" s="36" t="s">
        <v>556</v>
      </c>
      <c r="E494" s="36" t="s">
        <v>557</v>
      </c>
      <c r="F494" s="42" t="s">
        <v>2253</v>
      </c>
      <c r="I494"/>
    </row>
    <row r="495" spans="2:9" ht="15">
      <c r="B495" s="41" t="str">
        <f>IFERROR(VLOOKUP($D495,'CLIENTES NUEVA ID ZONA'!$A:$F,5,0),"INACTIVO")</f>
        <v>INACTIVO</v>
      </c>
      <c r="C495" s="36" t="str">
        <f>IFERROR(VLOOKUP($D495,'CLIENTES NUEVA ID ZONA'!$A:$F,6,0),"INACTIVO")</f>
        <v>INACTIVO</v>
      </c>
      <c r="D495" s="36" t="s">
        <v>42</v>
      </c>
      <c r="E495" s="36" t="s">
        <v>43</v>
      </c>
      <c r="F495" s="42" t="s">
        <v>2253</v>
      </c>
      <c r="I495"/>
    </row>
    <row r="496" spans="2:9" ht="15">
      <c r="B496" s="41" t="str">
        <f>IFERROR(VLOOKUP($D496,'CLIENTES NUEVA ID ZONA'!$A:$F,5,0),"INACTIVO")</f>
        <v>INACTIVO</v>
      </c>
      <c r="C496" s="36" t="str">
        <f>IFERROR(VLOOKUP($D496,'CLIENTES NUEVA ID ZONA'!$A:$F,6,0),"INACTIVO")</f>
        <v>INACTIVO</v>
      </c>
      <c r="D496" s="36" t="s">
        <v>371</v>
      </c>
      <c r="E496" s="36" t="s">
        <v>372</v>
      </c>
      <c r="F496" s="42" t="s">
        <v>2253</v>
      </c>
      <c r="I496"/>
    </row>
    <row r="497" spans="2:9" ht="15">
      <c r="B497" s="41" t="str">
        <f>IFERROR(VLOOKUP($D497,'CLIENTES NUEVA ID ZONA'!$A:$F,5,0),"INACTIVO")</f>
        <v>INACTIVO</v>
      </c>
      <c r="C497" s="36" t="str">
        <f>IFERROR(VLOOKUP($D497,'CLIENTES NUEVA ID ZONA'!$A:$F,6,0),"INACTIVO")</f>
        <v>INACTIVO</v>
      </c>
      <c r="D497" s="36" t="s">
        <v>300</v>
      </c>
      <c r="E497" s="36" t="s">
        <v>301</v>
      </c>
      <c r="F497" s="42" t="s">
        <v>2253</v>
      </c>
      <c r="I497"/>
    </row>
    <row r="498" spans="2:9" ht="15">
      <c r="B498" s="41" t="str">
        <f>IFERROR(VLOOKUP($D498,'CLIENTES NUEVA ID ZONA'!$A:$F,5,0),"INACTIVO")</f>
        <v>DIANA DELGADO 51</v>
      </c>
      <c r="C498" s="36" t="str">
        <f>IFERROR(VLOOKUP($D498,'CLIENTES NUEVA ID ZONA'!$A:$F,6,0),"INACTIVO")</f>
        <v>DIANA DELGADO</v>
      </c>
      <c r="D498" s="36" t="s">
        <v>865</v>
      </c>
      <c r="E498" s="36" t="s">
        <v>866</v>
      </c>
      <c r="F498" s="42" t="s">
        <v>2253</v>
      </c>
      <c r="I498"/>
    </row>
    <row r="499" spans="2:9" ht="15">
      <c r="B499" s="41" t="str">
        <f>IFERROR(VLOOKUP($D499,'CLIENTES NUEVA ID ZONA'!$A:$F,5,0),"INACTIVO")</f>
        <v>ANDREINA RANGEL 62</v>
      </c>
      <c r="C499" s="36" t="str">
        <f>IFERROR(VLOOKUP($D499,'CLIENTES NUEVA ID ZONA'!$A:$F,6,0),"INACTIVO")</f>
        <v>ANDREINA RANGEL</v>
      </c>
      <c r="D499" s="36" t="s">
        <v>1271</v>
      </c>
      <c r="E499" s="36" t="s">
        <v>1272</v>
      </c>
      <c r="F499" s="42" t="s">
        <v>3623</v>
      </c>
      <c r="I499"/>
    </row>
    <row r="500" spans="2:9" ht="15">
      <c r="B500" s="41" t="str">
        <f>IFERROR(VLOOKUP($D500,'CLIENTES NUEVA ID ZONA'!$A:$F,5,0),"INACTIVO")</f>
        <v>INACTIVO</v>
      </c>
      <c r="C500" s="36" t="str">
        <f>IFERROR(VLOOKUP($D500,'CLIENTES NUEVA ID ZONA'!$A:$F,6,0),"INACTIVO")</f>
        <v>INACTIVO</v>
      </c>
      <c r="D500" s="36" t="s">
        <v>1284</v>
      </c>
      <c r="E500" s="36" t="s">
        <v>1285</v>
      </c>
      <c r="F500" s="42" t="s">
        <v>2253</v>
      </c>
      <c r="I500"/>
    </row>
    <row r="501" spans="2:9" ht="15">
      <c r="B501" s="41" t="str">
        <f>IFERROR(VLOOKUP($D501,'CLIENTES NUEVA ID ZONA'!$A:$F,5,0),"INACTIVO")</f>
        <v>INACTIVO</v>
      </c>
      <c r="C501" s="36" t="str">
        <f>IFERROR(VLOOKUP($D501,'CLIENTES NUEVA ID ZONA'!$A:$F,6,0),"INACTIVO")</f>
        <v>INACTIVO</v>
      </c>
      <c r="D501" s="36" t="s">
        <v>779</v>
      </c>
      <c r="E501" s="36" t="s">
        <v>780</v>
      </c>
      <c r="F501" s="42" t="s">
        <v>2253</v>
      </c>
      <c r="I501"/>
    </row>
    <row r="502" spans="2:9" ht="15">
      <c r="B502" s="41" t="str">
        <f>IFERROR(VLOOKUP($D502,'CLIENTES NUEVA ID ZONA'!$A:$F,5,0),"INACTIVO")</f>
        <v>DIANA DELGADO 51</v>
      </c>
      <c r="C502" s="36" t="str">
        <f>IFERROR(VLOOKUP($D502,'CLIENTES NUEVA ID ZONA'!$A:$F,6,0),"INACTIVO")</f>
        <v>DIANA DELGADO</v>
      </c>
      <c r="D502" s="36" t="s">
        <v>655</v>
      </c>
      <c r="E502" s="36" t="s">
        <v>656</v>
      </c>
      <c r="F502" s="42" t="s">
        <v>2253</v>
      </c>
      <c r="I502"/>
    </row>
    <row r="503" spans="2:9" ht="15">
      <c r="B503" s="41" t="str">
        <f>IFERROR(VLOOKUP($D503,'CLIENTES NUEVA ID ZONA'!$A:$F,5,0),"INACTIVO")</f>
        <v>JOSEPH PADILLA</v>
      </c>
      <c r="C503" s="36" t="str">
        <f>IFERROR(VLOOKUP($D503,'CLIENTES NUEVA ID ZONA'!$A:$F,6,0),"INACTIVO")</f>
        <v>ANDREINA RANGEL</v>
      </c>
      <c r="D503" s="36" t="s">
        <v>1172</v>
      </c>
      <c r="E503" s="36" t="s">
        <v>1173</v>
      </c>
      <c r="F503" s="42" t="s">
        <v>2253</v>
      </c>
      <c r="I503"/>
    </row>
    <row r="504" spans="2:9" ht="15">
      <c r="B504" s="41" t="str">
        <f>IFERROR(VLOOKUP($D504,'CLIENTES NUEVA ID ZONA'!$A:$F,5,0),"INACTIVO")</f>
        <v>ANDREINA RANGEL 62</v>
      </c>
      <c r="C504" s="36" t="str">
        <f>IFERROR(VLOOKUP($D504,'CLIENTES NUEVA ID ZONA'!$A:$F,6,0),"INACTIVO")</f>
        <v>ANDREINA RANGEL</v>
      </c>
      <c r="D504" s="36" t="s">
        <v>1277</v>
      </c>
      <c r="E504" s="36" t="s">
        <v>1278</v>
      </c>
      <c r="F504" s="42" t="s">
        <v>3623</v>
      </c>
      <c r="I504"/>
    </row>
    <row r="505" spans="2:9" ht="15">
      <c r="B505" s="41" t="str">
        <f>IFERROR(VLOOKUP($D505,'CLIENTES NUEVA ID ZONA'!$A:$F,5,0),"INACTIVO")</f>
        <v>INACTIVO</v>
      </c>
      <c r="C505" s="36" t="str">
        <f>IFERROR(VLOOKUP($D505,'CLIENTES NUEVA ID ZONA'!$A:$F,6,0),"INACTIVO")</f>
        <v>INACTIVO</v>
      </c>
      <c r="D505" s="36" t="s">
        <v>211</v>
      </c>
      <c r="E505" s="36" t="s">
        <v>212</v>
      </c>
      <c r="F505" s="42" t="s">
        <v>2253</v>
      </c>
      <c r="I505"/>
    </row>
    <row r="506" spans="2:9" ht="15">
      <c r="B506" s="41" t="str">
        <f>IFERROR(VLOOKUP($D506,'CLIENTES NUEVA ID ZONA'!$A:$F,5,0),"INACTIVO")</f>
        <v>INACTIVO</v>
      </c>
      <c r="C506" s="36" t="str">
        <f>IFERROR(VLOOKUP($D506,'CLIENTES NUEVA ID ZONA'!$A:$F,6,0),"INACTIVO")</f>
        <v>INACTIVO</v>
      </c>
      <c r="D506" s="36" t="s">
        <v>459</v>
      </c>
      <c r="E506" s="36" t="s">
        <v>460</v>
      </c>
      <c r="F506" s="42" t="s">
        <v>2253</v>
      </c>
      <c r="I506"/>
    </row>
    <row r="507" spans="2:9" ht="15">
      <c r="B507" s="41" t="str">
        <f>IFERROR(VLOOKUP($D507,'CLIENTES NUEVA ID ZONA'!$A:$F,5,0),"INACTIVO")</f>
        <v>INACTIVO</v>
      </c>
      <c r="C507" s="36" t="str">
        <f>IFERROR(VLOOKUP($D507,'CLIENTES NUEVA ID ZONA'!$A:$F,6,0),"INACTIVO")</f>
        <v>INACTIVO</v>
      </c>
      <c r="D507" s="36" t="s">
        <v>1212</v>
      </c>
      <c r="E507" s="36" t="s">
        <v>1213</v>
      </c>
      <c r="F507" s="42" t="s">
        <v>2253</v>
      </c>
      <c r="I507"/>
    </row>
    <row r="508" spans="2:9" ht="15">
      <c r="B508" s="41" t="str">
        <f>IFERROR(VLOOKUP($D508,'CLIENTES NUEVA ID ZONA'!$A:$F,5,0),"INACTIVO")</f>
        <v>EDUWARD MARTÍNEZ</v>
      </c>
      <c r="C508" s="36" t="str">
        <f>IFERROR(VLOOKUP($D508,'CLIENTES NUEVA ID ZONA'!$A:$F,6,0),"INACTIVO")</f>
        <v>MILAGROS FERNANDEZ</v>
      </c>
      <c r="D508" s="36" t="s">
        <v>440</v>
      </c>
      <c r="E508" s="36" t="s">
        <v>441</v>
      </c>
      <c r="F508" s="42" t="s">
        <v>2253</v>
      </c>
      <c r="I508"/>
    </row>
    <row r="509" spans="2:9" ht="15">
      <c r="B509" s="41" t="str">
        <f>IFERROR(VLOOKUP($D509,'CLIENTES NUEVA ID ZONA'!$A:$F,5,0),"INACTIVO")</f>
        <v>INACTIVO</v>
      </c>
      <c r="C509" s="36" t="str">
        <f>IFERROR(VLOOKUP($D509,'CLIENTES NUEVA ID ZONA'!$A:$F,6,0),"INACTIVO")</f>
        <v>INACTIVO</v>
      </c>
      <c r="D509" s="36" t="s">
        <v>591</v>
      </c>
      <c r="E509" s="36" t="s">
        <v>592</v>
      </c>
      <c r="F509" s="42" t="s">
        <v>2253</v>
      </c>
      <c r="I509"/>
    </row>
    <row r="510" spans="2:9" ht="15">
      <c r="B510" s="41" t="str">
        <f>IFERROR(VLOOKUP($D510,'CLIENTES NUEVA ID ZONA'!$A:$F,5,0),"INACTIVO")</f>
        <v>INACTIVO</v>
      </c>
      <c r="C510" s="36" t="str">
        <f>IFERROR(VLOOKUP($D510,'CLIENTES NUEVA ID ZONA'!$A:$F,6,0),"INACTIVO")</f>
        <v>INACTIVO</v>
      </c>
      <c r="D510" s="36" t="s">
        <v>793</v>
      </c>
      <c r="E510" s="36" t="s">
        <v>794</v>
      </c>
      <c r="F510" s="42" t="s">
        <v>2253</v>
      </c>
      <c r="I510"/>
    </row>
    <row r="511" spans="2:9" ht="15">
      <c r="B511" s="41" t="str">
        <f>IFERROR(VLOOKUP($D511,'CLIENTES NUEVA ID ZONA'!$A:$F,5,0),"INACTIVO")</f>
        <v>EDUWARD MARTÍNEZ</v>
      </c>
      <c r="C511" s="36" t="str">
        <f>IFERROR(VLOOKUP($D511,'CLIENTES NUEVA ID ZONA'!$A:$F,6,0),"INACTIVO")</f>
        <v>MILAGROS FERNANDEZ</v>
      </c>
      <c r="D511" s="36" t="s">
        <v>1480</v>
      </c>
      <c r="E511" s="36" t="s">
        <v>1481</v>
      </c>
      <c r="F511" s="42" t="s">
        <v>2253</v>
      </c>
      <c r="I511"/>
    </row>
    <row r="512" spans="2:9" ht="15">
      <c r="B512" s="41" t="str">
        <f>IFERROR(VLOOKUP($D512,'CLIENTES NUEVA ID ZONA'!$A:$F,5,0),"INACTIVO")</f>
        <v>INACTIVO</v>
      </c>
      <c r="C512" s="36" t="str">
        <f>IFERROR(VLOOKUP($D512,'CLIENTES NUEVA ID ZONA'!$A:$F,6,0),"INACTIVO")</f>
        <v>INACTIVO</v>
      </c>
      <c r="D512" s="36" t="s">
        <v>1103</v>
      </c>
      <c r="E512" s="36" t="s">
        <v>1104</v>
      </c>
      <c r="F512" s="42" t="s">
        <v>2253</v>
      </c>
      <c r="I512"/>
    </row>
    <row r="513" spans="2:9" ht="15">
      <c r="B513" s="41" t="str">
        <f>IFERROR(VLOOKUP($D513,'CLIENTES NUEVA ID ZONA'!$A:$F,5,0),"INACTIVO")</f>
        <v>INACTIVO</v>
      </c>
      <c r="C513" s="36" t="str">
        <f>IFERROR(VLOOKUP($D513,'CLIENTES NUEVA ID ZONA'!$A:$F,6,0),"INACTIVO")</f>
        <v>INACTIVO</v>
      </c>
      <c r="D513" s="36" t="s">
        <v>68</v>
      </c>
      <c r="E513" s="36" t="s">
        <v>69</v>
      </c>
      <c r="F513" s="42" t="s">
        <v>2253</v>
      </c>
      <c r="I513"/>
    </row>
    <row r="514" spans="2:9" ht="15">
      <c r="B514" s="41" t="str">
        <f>IFERROR(VLOOKUP($D514,'CLIENTES NUEVA ID ZONA'!$A:$F,5,0),"INACTIVO")</f>
        <v>INACTIVO</v>
      </c>
      <c r="C514" s="36" t="str">
        <f>IFERROR(VLOOKUP($D514,'CLIENTES NUEVA ID ZONA'!$A:$F,6,0),"INACTIVO")</f>
        <v>INACTIVO</v>
      </c>
      <c r="D514" s="36" t="s">
        <v>229</v>
      </c>
      <c r="E514" s="36" t="s">
        <v>230</v>
      </c>
      <c r="F514" s="42" t="s">
        <v>2253</v>
      </c>
      <c r="I514"/>
    </row>
    <row r="515" spans="2:9" ht="15">
      <c r="B515" s="41" t="str">
        <f>IFERROR(VLOOKUP($D515,'CLIENTES NUEVA ID ZONA'!$A:$F,5,0),"INACTIVO")</f>
        <v>INACTIVO</v>
      </c>
      <c r="C515" s="36" t="str">
        <f>IFERROR(VLOOKUP($D515,'CLIENTES NUEVA ID ZONA'!$A:$F,6,0),"INACTIVO")</f>
        <v>INACTIVO</v>
      </c>
      <c r="D515" s="36" t="s">
        <v>91</v>
      </c>
      <c r="E515" s="36" t="s">
        <v>92</v>
      </c>
      <c r="F515" s="42" t="s">
        <v>2253</v>
      </c>
      <c r="I515"/>
    </row>
    <row r="516" spans="2:9" ht="15">
      <c r="B516" s="41" t="str">
        <f>IFERROR(VLOOKUP($D516,'CLIENTES NUEVA ID ZONA'!$A:$F,5,0),"INACTIVO")</f>
        <v>ANDREINA RANGEL 62</v>
      </c>
      <c r="C516" s="36" t="str">
        <f>IFERROR(VLOOKUP($D516,'CLIENTES NUEVA ID ZONA'!$A:$F,6,0),"INACTIVO")</f>
        <v>ANDREINA RANGEL</v>
      </c>
      <c r="D516" s="36" t="s">
        <v>1139</v>
      </c>
      <c r="E516" s="36" t="s">
        <v>1140</v>
      </c>
      <c r="F516" s="42" t="s">
        <v>2253</v>
      </c>
      <c r="I516"/>
    </row>
    <row r="517" spans="2:9" ht="15">
      <c r="B517" s="41" t="str">
        <f>IFERROR(VLOOKUP($D517,'CLIENTES NUEVA ID ZONA'!$A:$F,5,0),"INACTIVO")</f>
        <v>INACTIVO</v>
      </c>
      <c r="C517" s="36" t="str">
        <f>IFERROR(VLOOKUP($D517,'CLIENTES NUEVA ID ZONA'!$A:$F,6,0),"INACTIVO")</f>
        <v>INACTIVO</v>
      </c>
      <c r="D517" s="36" t="s">
        <v>213</v>
      </c>
      <c r="E517" s="36" t="s">
        <v>214</v>
      </c>
      <c r="F517" s="42" t="s">
        <v>2253</v>
      </c>
      <c r="I517"/>
    </row>
    <row r="518" spans="2:9" ht="15">
      <c r="B518" s="41" t="str">
        <f>IFERROR(VLOOKUP($D518,'CLIENTES NUEVA ID ZONA'!$A:$F,5,0),"INACTIVO")</f>
        <v>INACTIVO</v>
      </c>
      <c r="C518" s="36" t="str">
        <f>IFERROR(VLOOKUP($D518,'CLIENTES NUEVA ID ZONA'!$A:$F,6,0),"INACTIVO")</f>
        <v>INACTIVO</v>
      </c>
      <c r="D518" s="36" t="s">
        <v>1210</v>
      </c>
      <c r="E518" s="36" t="s">
        <v>1211</v>
      </c>
      <c r="F518" s="42" t="s">
        <v>2253</v>
      </c>
      <c r="I518"/>
    </row>
    <row r="519" spans="2:9" ht="15">
      <c r="B519" s="41" t="str">
        <f>IFERROR(VLOOKUP($D519,'CLIENTES NUEVA ID ZONA'!$A:$F,5,0),"INACTIVO")</f>
        <v>ANDREINA RANGEL 62</v>
      </c>
      <c r="C519" s="36" t="str">
        <f>IFERROR(VLOOKUP($D519,'CLIENTES NUEVA ID ZONA'!$A:$F,6,0),"INACTIVO")</f>
        <v>ANDREINA RANGEL</v>
      </c>
      <c r="D519" s="36" t="s">
        <v>945</v>
      </c>
      <c r="E519" s="36" t="s">
        <v>946</v>
      </c>
      <c r="F519" s="42" t="s">
        <v>2253</v>
      </c>
      <c r="I519"/>
    </row>
    <row r="520" spans="2:9" ht="15">
      <c r="B520" s="41" t="str">
        <f>IFERROR(VLOOKUP($D520,'CLIENTES NUEVA ID ZONA'!$A:$F,5,0),"INACTIVO")</f>
        <v>INACTIVO</v>
      </c>
      <c r="C520" s="36" t="str">
        <f>IFERROR(VLOOKUP($D520,'CLIENTES NUEVA ID ZONA'!$A:$F,6,0),"INACTIVO")</f>
        <v>INACTIVO</v>
      </c>
      <c r="D520" s="36" t="s">
        <v>714</v>
      </c>
      <c r="E520" s="36" t="s">
        <v>715</v>
      </c>
      <c r="F520" s="42" t="s">
        <v>2253</v>
      </c>
      <c r="I520"/>
    </row>
    <row r="521" spans="2:9" ht="15">
      <c r="B521" s="41" t="str">
        <f>IFERROR(VLOOKUP($D521,'CLIENTES NUEVA ID ZONA'!$A:$F,5,0),"INACTIVO")</f>
        <v>ANDREINA RANGEL 62</v>
      </c>
      <c r="C521" s="36" t="str">
        <f>IFERROR(VLOOKUP($D521,'CLIENTES NUEVA ID ZONA'!$A:$F,6,0),"INACTIVO")</f>
        <v>ANDREINA RANGEL</v>
      </c>
      <c r="D521" s="36" t="s">
        <v>436</v>
      </c>
      <c r="E521" s="36" t="s">
        <v>437</v>
      </c>
      <c r="F521" s="42" t="s">
        <v>2253</v>
      </c>
      <c r="I521"/>
    </row>
    <row r="522" spans="2:9" ht="15">
      <c r="B522" s="41" t="str">
        <f>IFERROR(VLOOKUP($D522,'CLIENTES NUEVA ID ZONA'!$A:$F,5,0),"INACTIVO")</f>
        <v>INACTIVO</v>
      </c>
      <c r="C522" s="36" t="str">
        <f>IFERROR(VLOOKUP($D522,'CLIENTES NUEVA ID ZONA'!$A:$F,6,0),"INACTIVO")</f>
        <v>INACTIVO</v>
      </c>
      <c r="D522" s="36" t="s">
        <v>425</v>
      </c>
      <c r="E522" s="36" t="s">
        <v>426</v>
      </c>
      <c r="F522" s="42" t="s">
        <v>2253</v>
      </c>
      <c r="I522"/>
    </row>
    <row r="523" spans="2:9" ht="15">
      <c r="B523" s="41" t="str">
        <f>IFERROR(VLOOKUP($D523,'CLIENTES NUEVA ID ZONA'!$A:$F,5,0),"INACTIVO")</f>
        <v>INACTIVO</v>
      </c>
      <c r="C523" s="36" t="str">
        <f>IFERROR(VLOOKUP($D523,'CLIENTES NUEVA ID ZONA'!$A:$F,6,0),"INACTIVO")</f>
        <v>INACTIVO</v>
      </c>
      <c r="D523" s="36" t="s">
        <v>1055</v>
      </c>
      <c r="E523" s="36" t="s">
        <v>1056</v>
      </c>
      <c r="F523" s="42" t="s">
        <v>2253</v>
      </c>
      <c r="I523"/>
    </row>
    <row r="524" spans="2:9" ht="15">
      <c r="B524" s="41" t="str">
        <f>IFERROR(VLOOKUP($D524,'CLIENTES NUEVA ID ZONA'!$A:$F,5,0),"INACTIVO")</f>
        <v>INACTIVO</v>
      </c>
      <c r="C524" s="36" t="str">
        <f>IFERROR(VLOOKUP($D524,'CLIENTES NUEVA ID ZONA'!$A:$F,6,0),"INACTIVO")</f>
        <v>INACTIVO</v>
      </c>
      <c r="D524" s="36" t="s">
        <v>1049</v>
      </c>
      <c r="E524" s="36" t="s">
        <v>1050</v>
      </c>
      <c r="F524" s="42" t="s">
        <v>2253</v>
      </c>
      <c r="I524"/>
    </row>
    <row r="525" spans="2:9" ht="15">
      <c r="B525" s="41" t="str">
        <f>IFERROR(VLOOKUP($D525,'CLIENTES NUEVA ID ZONA'!$A:$F,5,0),"INACTIVO")</f>
        <v>ANDREINA RANGEL 21</v>
      </c>
      <c r="C525" s="36" t="str">
        <f>IFERROR(VLOOKUP($D525,'CLIENTES NUEVA ID ZONA'!$A:$F,6,0),"INACTIVO")</f>
        <v>ANDREINA RANGEL</v>
      </c>
      <c r="D525" s="36" t="s">
        <v>785</v>
      </c>
      <c r="E525" s="36" t="s">
        <v>786</v>
      </c>
      <c r="F525" s="42" t="s">
        <v>2253</v>
      </c>
      <c r="I525"/>
    </row>
    <row r="526" spans="2:9" ht="15">
      <c r="B526" s="41" t="str">
        <f>IFERROR(VLOOKUP($D526,'CLIENTES NUEVA ID ZONA'!$A:$F,5,0),"INACTIVO")</f>
        <v>INACTIVO</v>
      </c>
      <c r="C526" s="36" t="str">
        <f>IFERROR(VLOOKUP($D526,'CLIENTES NUEVA ID ZONA'!$A:$F,6,0),"INACTIVO")</f>
        <v>INACTIVO</v>
      </c>
      <c r="D526" s="36" t="s">
        <v>1340</v>
      </c>
      <c r="E526" s="36" t="s">
        <v>1341</v>
      </c>
      <c r="F526" s="42" t="s">
        <v>2253</v>
      </c>
      <c r="I526"/>
    </row>
    <row r="527" spans="2:9" ht="15">
      <c r="B527" s="41" t="str">
        <f>IFERROR(VLOOKUP($D527,'CLIENTES NUEVA ID ZONA'!$A:$F,5,0),"INACTIVO")</f>
        <v>INACTIVO</v>
      </c>
      <c r="C527" s="36" t="str">
        <f>IFERROR(VLOOKUP($D527,'CLIENTES NUEVA ID ZONA'!$A:$F,6,0),"INACTIVO")</f>
        <v>INACTIVO</v>
      </c>
      <c r="D527" s="36" t="s">
        <v>179</v>
      </c>
      <c r="E527" s="36" t="s">
        <v>180</v>
      </c>
      <c r="F527" s="42" t="s">
        <v>2253</v>
      </c>
      <c r="I527"/>
    </row>
    <row r="528" spans="2:9" ht="15">
      <c r="B528" s="41" t="str">
        <f>IFERROR(VLOOKUP($D528,'CLIENTES NUEVA ID ZONA'!$A:$F,5,0),"INACTIVO")</f>
        <v>INACTIVO</v>
      </c>
      <c r="C528" s="36" t="str">
        <f>IFERROR(VLOOKUP($D528,'CLIENTES NUEVA ID ZONA'!$A:$F,6,0),"INACTIVO")</f>
        <v>INACTIVO</v>
      </c>
      <c r="D528" s="36" t="s">
        <v>1053</v>
      </c>
      <c r="E528" s="36" t="s">
        <v>1054</v>
      </c>
      <c r="F528" s="42" t="s">
        <v>2253</v>
      </c>
      <c r="I528"/>
    </row>
    <row r="529" spans="2:9" ht="15">
      <c r="B529" s="41" t="str">
        <f>IFERROR(VLOOKUP($D529,'CLIENTES NUEVA ID ZONA'!$A:$F,5,0),"INACTIVO")</f>
        <v>INACTIVO</v>
      </c>
      <c r="C529" s="36" t="str">
        <f>IFERROR(VLOOKUP($D529,'CLIENTES NUEVA ID ZONA'!$A:$F,6,0),"INACTIVO")</f>
        <v>INACTIVO</v>
      </c>
      <c r="D529" s="36" t="s">
        <v>634</v>
      </c>
      <c r="E529" s="36" t="s">
        <v>635</v>
      </c>
      <c r="F529" s="42" t="s">
        <v>2253</v>
      </c>
      <c r="I529"/>
    </row>
    <row r="530" spans="2:9" ht="15">
      <c r="B530" s="41" t="str">
        <f>IFERROR(VLOOKUP($D530,'CLIENTES NUEVA ID ZONA'!$A:$F,5,0),"INACTIVO")</f>
        <v>INACTIVO</v>
      </c>
      <c r="C530" s="36" t="str">
        <f>IFERROR(VLOOKUP($D530,'CLIENTES NUEVA ID ZONA'!$A:$F,6,0),"INACTIVO")</f>
        <v>INACTIVO</v>
      </c>
      <c r="D530" s="36" t="s">
        <v>126</v>
      </c>
      <c r="E530" s="36" t="s">
        <v>127</v>
      </c>
      <c r="F530" s="42" t="s">
        <v>2253</v>
      </c>
      <c r="I530"/>
    </row>
    <row r="531" spans="2:9" ht="15">
      <c r="B531" s="41" t="str">
        <f>IFERROR(VLOOKUP($D531,'CLIENTES NUEVA ID ZONA'!$A:$F,5,0),"INACTIVO")</f>
        <v>INACTIVO</v>
      </c>
      <c r="C531" s="36" t="str">
        <f>IFERROR(VLOOKUP($D531,'CLIENTES NUEVA ID ZONA'!$A:$F,6,0),"INACTIVO")</f>
        <v>INACTIVO</v>
      </c>
      <c r="D531" s="36" t="s">
        <v>523</v>
      </c>
      <c r="E531" s="36" t="s">
        <v>524</v>
      </c>
      <c r="F531" s="42" t="s">
        <v>2253</v>
      </c>
      <c r="I531"/>
    </row>
    <row r="532" spans="2:9" ht="15">
      <c r="B532" s="41" t="str">
        <f>IFERROR(VLOOKUP($D532,'CLIENTES NUEVA ID ZONA'!$A:$F,5,0),"INACTIVO")</f>
        <v>INACTIVO</v>
      </c>
      <c r="C532" s="36" t="str">
        <f>IFERROR(VLOOKUP($D532,'CLIENTES NUEVA ID ZONA'!$A:$F,6,0),"INACTIVO")</f>
        <v>INACTIVO</v>
      </c>
      <c r="D532" s="36" t="s">
        <v>1267</v>
      </c>
      <c r="E532" s="36" t="s">
        <v>1268</v>
      </c>
      <c r="F532" s="42" t="s">
        <v>3623</v>
      </c>
      <c r="I532"/>
    </row>
    <row r="533" spans="2:9" ht="15">
      <c r="B533" s="41" t="str">
        <f>IFERROR(VLOOKUP($D533,'CLIENTES NUEVA ID ZONA'!$A:$F,5,0),"INACTIVO")</f>
        <v>ANDREINA RANGEL 62</v>
      </c>
      <c r="C533" s="36" t="str">
        <f>IFERROR(VLOOKUP($D533,'CLIENTES NUEVA ID ZONA'!$A:$F,6,0),"INACTIVO")</f>
        <v>ANDREINA RANGEL</v>
      </c>
      <c r="D533" s="36" t="s">
        <v>1265</v>
      </c>
      <c r="E533" s="36" t="s">
        <v>1266</v>
      </c>
      <c r="F533" s="42" t="s">
        <v>3623</v>
      </c>
      <c r="I533"/>
    </row>
    <row r="534" spans="2:9" ht="15">
      <c r="B534" s="41" t="str">
        <f>IFERROR(VLOOKUP($D534,'CLIENTES NUEVA ID ZONA'!$A:$F,5,0),"INACTIVO")</f>
        <v>INACTIVO</v>
      </c>
      <c r="C534" s="36" t="str">
        <f>IFERROR(VLOOKUP($D534,'CLIENTES NUEVA ID ZONA'!$A:$F,6,0),"INACTIVO")</f>
        <v>INACTIVO</v>
      </c>
      <c r="D534" s="36" t="s">
        <v>529</v>
      </c>
      <c r="E534" s="36" t="s">
        <v>530</v>
      </c>
      <c r="F534" s="42" t="s">
        <v>2253</v>
      </c>
      <c r="I534"/>
    </row>
    <row r="535" spans="2:9" ht="15">
      <c r="B535" s="41" t="str">
        <f>IFERROR(VLOOKUP($D535,'CLIENTES NUEVA ID ZONA'!$A:$F,5,0),"INACTIVO")</f>
        <v>ANDREINA RANGEL 62</v>
      </c>
      <c r="C535" s="36" t="str">
        <f>IFERROR(VLOOKUP($D535,'CLIENTES NUEVA ID ZONA'!$A:$F,6,0),"INACTIVO")</f>
        <v>ANDREINA RANGEL</v>
      </c>
      <c r="D535" s="36" t="s">
        <v>1275</v>
      </c>
      <c r="E535" s="36" t="s">
        <v>1276</v>
      </c>
      <c r="F535" s="42" t="s">
        <v>3623</v>
      </c>
      <c r="I535"/>
    </row>
    <row r="536" spans="2:9" ht="15">
      <c r="B536" s="41" t="str">
        <f>IFERROR(VLOOKUP($D536,'CLIENTES NUEVA ID ZONA'!$A:$F,5,0),"INACTIVO")</f>
        <v>INACTIVO</v>
      </c>
      <c r="C536" s="36" t="str">
        <f>IFERROR(VLOOKUP($D536,'CLIENTES NUEVA ID ZONA'!$A:$F,6,0),"INACTIVO")</f>
        <v>INACTIVO</v>
      </c>
      <c r="D536" s="36" t="s">
        <v>345</v>
      </c>
      <c r="E536" s="36" t="s">
        <v>346</v>
      </c>
      <c r="F536" s="42" t="s">
        <v>2253</v>
      </c>
      <c r="I536"/>
    </row>
    <row r="537" spans="2:9" ht="15">
      <c r="B537" s="41" t="str">
        <f>IFERROR(VLOOKUP($D537,'CLIENTES NUEVA ID ZONA'!$A:$F,5,0),"INACTIVO")</f>
        <v>DIANA DELGADO 51</v>
      </c>
      <c r="C537" s="36" t="str">
        <f>IFERROR(VLOOKUP($D537,'CLIENTES NUEVA ID ZONA'!$A:$F,6,0),"INACTIVO")</f>
        <v>DIANA DELGADO</v>
      </c>
      <c r="D537" s="36" t="s">
        <v>394</v>
      </c>
      <c r="E537" s="36" t="s">
        <v>395</v>
      </c>
      <c r="F537" s="42" t="s">
        <v>2253</v>
      </c>
      <c r="I537"/>
    </row>
    <row r="538" spans="2:9" ht="15">
      <c r="B538" s="41" t="str">
        <f>IFERROR(VLOOKUP($D538,'CLIENTES NUEVA ID ZONA'!$A:$F,5,0),"INACTIVO")</f>
        <v>INACTIVO</v>
      </c>
      <c r="C538" s="36" t="str">
        <f>IFERROR(VLOOKUP($D538,'CLIENTES NUEVA ID ZONA'!$A:$F,6,0),"INACTIVO")</f>
        <v>INACTIVO</v>
      </c>
      <c r="D538" s="36" t="s">
        <v>1239</v>
      </c>
      <c r="E538" s="36" t="s">
        <v>1240</v>
      </c>
      <c r="F538" s="42" t="s">
        <v>2253</v>
      </c>
      <c r="I538"/>
    </row>
    <row r="539" spans="2:9" ht="15">
      <c r="B539" s="41" t="str">
        <f>IFERROR(VLOOKUP($D539,'CLIENTES NUEVA ID ZONA'!$A:$F,5,0),"INACTIVO")</f>
        <v>INACTIVO</v>
      </c>
      <c r="C539" s="36" t="str">
        <f>IFERROR(VLOOKUP($D539,'CLIENTES NUEVA ID ZONA'!$A:$F,6,0),"INACTIVO")</f>
        <v>INACTIVO</v>
      </c>
      <c r="D539" s="36" t="s">
        <v>434</v>
      </c>
      <c r="E539" s="36" t="s">
        <v>435</v>
      </c>
      <c r="F539" s="42" t="s">
        <v>2253</v>
      </c>
      <c r="I539"/>
    </row>
    <row r="540" spans="2:9" ht="15">
      <c r="B540" s="41" t="str">
        <f>IFERROR(VLOOKUP($D540,'CLIENTES NUEVA ID ZONA'!$A:$F,5,0),"INACTIVO")</f>
        <v>JOSEPH PADILLA</v>
      </c>
      <c r="C540" s="36" t="str">
        <f>IFERROR(VLOOKUP($D540,'CLIENTES NUEVA ID ZONA'!$A:$F,6,0),"INACTIVO")</f>
        <v>ANDREINA RANGEL</v>
      </c>
      <c r="D540" s="36" t="s">
        <v>362</v>
      </c>
      <c r="E540" s="36" t="s">
        <v>363</v>
      </c>
      <c r="F540" s="42" t="s">
        <v>2253</v>
      </c>
      <c r="I540"/>
    </row>
    <row r="541" spans="2:9" ht="15">
      <c r="B541" s="41" t="str">
        <f>IFERROR(VLOOKUP($D541,'CLIENTES NUEVA ID ZONA'!$A:$F,5,0),"INACTIVO")</f>
        <v>INACTIVO</v>
      </c>
      <c r="C541" s="36" t="str">
        <f>IFERROR(VLOOKUP($D541,'CLIENTES NUEVA ID ZONA'!$A:$F,6,0),"INACTIVO")</f>
        <v>INACTIVO</v>
      </c>
      <c r="D541" s="36" t="s">
        <v>498</v>
      </c>
      <c r="E541" s="36" t="s">
        <v>499</v>
      </c>
      <c r="F541" s="42" t="s">
        <v>2253</v>
      </c>
      <c r="I541"/>
    </row>
    <row r="542" spans="2:9" ht="15">
      <c r="B542" s="41" t="str">
        <f>IFERROR(VLOOKUP($D542,'CLIENTES NUEVA ID ZONA'!$A:$F,5,0),"INACTIVO")</f>
        <v>E-COMMERCE</v>
      </c>
      <c r="C542" s="36" t="str">
        <f>IFERROR(VLOOKUP($D542,'CLIENTES NUEVA ID ZONA'!$A:$F,6,0),"INACTIVO")</f>
        <v>E-COMMERCE</v>
      </c>
      <c r="D542" s="36" t="s">
        <v>1403</v>
      </c>
      <c r="E542" s="36" t="s">
        <v>1404</v>
      </c>
      <c r="F542" s="42" t="s">
        <v>80</v>
      </c>
      <c r="I542"/>
    </row>
    <row r="543" spans="2:9" ht="15">
      <c r="B543" s="41" t="str">
        <f>IFERROR(VLOOKUP($D543,'CLIENTES NUEVA ID ZONA'!$A:$F,5,0),"INACTIVO")</f>
        <v>JOSEPH PADILLA</v>
      </c>
      <c r="C543" s="36" t="str">
        <f>IFERROR(VLOOKUP($D543,'CLIENTES NUEVA ID ZONA'!$A:$F,6,0),"INACTIVO")</f>
        <v>ANDREINA RANGEL</v>
      </c>
      <c r="D543" s="36" t="s">
        <v>1445</v>
      </c>
      <c r="E543" s="36" t="s">
        <v>1446</v>
      </c>
      <c r="F543" s="42" t="s">
        <v>2253</v>
      </c>
      <c r="I543"/>
    </row>
    <row r="544" spans="2:9" ht="15">
      <c r="B544" s="41" t="str">
        <f>IFERROR(VLOOKUP($D544,'CLIENTES NUEVA ID ZONA'!$A:$F,5,0),"INACTIVO")</f>
        <v>INACTIVO</v>
      </c>
      <c r="C544" s="36" t="str">
        <f>IFERROR(VLOOKUP($D544,'CLIENTES NUEVA ID ZONA'!$A:$F,6,0),"INACTIVO")</f>
        <v>INACTIVO</v>
      </c>
      <c r="D544" s="36" t="s">
        <v>398</v>
      </c>
      <c r="E544" s="36" t="s">
        <v>399</v>
      </c>
      <c r="F544" s="42" t="s">
        <v>2253</v>
      </c>
      <c r="I544"/>
    </row>
    <row r="545" spans="2:9" ht="15">
      <c r="B545" s="41" t="str">
        <f>IFERROR(VLOOKUP($D545,'CLIENTES NUEVA ID ZONA'!$A:$F,5,0),"INACTIVO")</f>
        <v>INACTIVO</v>
      </c>
      <c r="C545" s="36" t="str">
        <f>IFERROR(VLOOKUP($D545,'CLIENTES NUEVA ID ZONA'!$A:$F,6,0),"INACTIVO")</f>
        <v>INACTIVO</v>
      </c>
      <c r="D545" s="36" t="s">
        <v>11</v>
      </c>
      <c r="E545" s="36" t="s">
        <v>12</v>
      </c>
      <c r="F545" s="42" t="s">
        <v>2253</v>
      </c>
      <c r="I545"/>
    </row>
    <row r="546" spans="2:9" ht="15">
      <c r="B546" s="41" t="str">
        <f>IFERROR(VLOOKUP($D546,'CLIENTES NUEVA ID ZONA'!$A:$F,5,0),"INACTIVO")</f>
        <v>INACTIVO</v>
      </c>
      <c r="C546" s="36" t="str">
        <f>IFERROR(VLOOKUP($D546,'CLIENTES NUEVA ID ZONA'!$A:$F,6,0),"INACTIVO")</f>
        <v>INACTIVO</v>
      </c>
      <c r="D546" s="36" t="s">
        <v>728</v>
      </c>
      <c r="E546" s="36" t="s">
        <v>729</v>
      </c>
      <c r="F546" s="42" t="s">
        <v>2253</v>
      </c>
      <c r="I546"/>
    </row>
    <row r="547" spans="2:9" ht="15">
      <c r="B547" s="41" t="str">
        <f>IFERROR(VLOOKUP($D547,'CLIENTES NUEVA ID ZONA'!$A:$F,5,0),"INACTIVO")</f>
        <v>ANDREINA RANGEL 62</v>
      </c>
      <c r="C547" s="36" t="str">
        <f>IFERROR(VLOOKUP($D547,'CLIENTES NUEVA ID ZONA'!$A:$F,6,0),"INACTIVO")</f>
        <v>ANDREINA RANGEL</v>
      </c>
      <c r="D547" s="36" t="s">
        <v>469</v>
      </c>
      <c r="E547" s="36" t="s">
        <v>470</v>
      </c>
      <c r="F547" s="42" t="s">
        <v>2253</v>
      </c>
      <c r="I547"/>
    </row>
    <row r="548" spans="2:9" ht="15">
      <c r="B548" s="41" t="str">
        <f>IFERROR(VLOOKUP($D548,'CLIENTES NUEVA ID ZONA'!$A:$F,5,0),"INACTIVO")</f>
        <v>ANDREINA RANGEL 21</v>
      </c>
      <c r="C548" s="36" t="str">
        <f>IFERROR(VLOOKUP($D548,'CLIENTES NUEVA ID ZONA'!$A:$F,6,0),"INACTIVO")</f>
        <v>ANDREINA RANGEL</v>
      </c>
      <c r="D548" s="36" t="s">
        <v>1067</v>
      </c>
      <c r="E548" s="36" t="s">
        <v>3717</v>
      </c>
      <c r="F548" s="42" t="s">
        <v>2253</v>
      </c>
      <c r="I548"/>
    </row>
    <row r="549" spans="2:9" ht="15">
      <c r="B549" s="41" t="str">
        <f>IFERROR(VLOOKUP($D549,'CLIENTES NUEVA ID ZONA'!$A:$F,5,0),"INACTIVO")</f>
        <v>INACTIVO</v>
      </c>
      <c r="C549" s="36" t="str">
        <f>IFERROR(VLOOKUP($D549,'CLIENTES NUEVA ID ZONA'!$A:$F,6,0),"INACTIVO")</f>
        <v>INACTIVO</v>
      </c>
      <c r="D549" s="36" t="s">
        <v>388</v>
      </c>
      <c r="E549" s="36" t="s">
        <v>389</v>
      </c>
      <c r="F549" s="42" t="s">
        <v>2253</v>
      </c>
      <c r="I549"/>
    </row>
    <row r="550" spans="2:9" ht="15">
      <c r="B550" s="41" t="str">
        <f>IFERROR(VLOOKUP($D550,'CLIENTES NUEVA ID ZONA'!$A:$F,5,0),"INACTIVO")</f>
        <v>INACTIVO</v>
      </c>
      <c r="C550" s="36" t="str">
        <f>IFERROR(VLOOKUP($D550,'CLIENTES NUEVA ID ZONA'!$A:$F,6,0),"INACTIVO")</f>
        <v>INACTIVO</v>
      </c>
      <c r="D550" s="36" t="s">
        <v>373</v>
      </c>
      <c r="E550" s="36" t="s">
        <v>374</v>
      </c>
      <c r="F550" s="42" t="s">
        <v>2253</v>
      </c>
      <c r="I550"/>
    </row>
    <row r="551" spans="2:9" ht="15">
      <c r="B551" s="41" t="str">
        <f>IFERROR(VLOOKUP($D551,'CLIENTES NUEVA ID ZONA'!$A:$F,5,0),"INACTIVO")</f>
        <v>INACTIVO</v>
      </c>
      <c r="C551" s="36" t="str">
        <f>IFERROR(VLOOKUP($D551,'CLIENTES NUEVA ID ZONA'!$A:$F,6,0),"INACTIVO")</f>
        <v>INACTIVO</v>
      </c>
      <c r="D551" s="36" t="s">
        <v>1273</v>
      </c>
      <c r="E551" s="36" t="s">
        <v>1274</v>
      </c>
      <c r="F551" s="42" t="s">
        <v>3623</v>
      </c>
      <c r="I551"/>
    </row>
    <row r="552" spans="2:9" ht="15">
      <c r="B552" s="41" t="str">
        <f>IFERROR(VLOOKUP($D552,'CLIENTES NUEVA ID ZONA'!$A:$F,5,0),"INACTIVO")</f>
        <v>INACTIVO</v>
      </c>
      <c r="C552" s="36" t="str">
        <f>IFERROR(VLOOKUP($D552,'CLIENTES NUEVA ID ZONA'!$A:$F,6,0),"INACTIVO")</f>
        <v>INACTIVO</v>
      </c>
      <c r="D552" s="36" t="s">
        <v>28</v>
      </c>
      <c r="E552" s="36" t="s">
        <v>29</v>
      </c>
      <c r="F552" s="42" t="s">
        <v>2253</v>
      </c>
      <c r="I552"/>
    </row>
    <row r="553" spans="2:9" ht="15">
      <c r="B553" s="41" t="str">
        <f>IFERROR(VLOOKUP($D553,'CLIENTES NUEVA ID ZONA'!$A:$F,5,0),"INACTIVO")</f>
        <v>BETSY CASTRO</v>
      </c>
      <c r="C553" s="36" t="str">
        <f>IFERROR(VLOOKUP($D553,'CLIENTES NUEVA ID ZONA'!$A:$F,6,0),"INACTIVO")</f>
        <v>MILAGROS FERNANDEZ</v>
      </c>
      <c r="D553" s="36" t="s">
        <v>1208</v>
      </c>
      <c r="E553" s="36" t="s">
        <v>1209</v>
      </c>
      <c r="F553" s="42" t="s">
        <v>2253</v>
      </c>
      <c r="I553"/>
    </row>
    <row r="554" spans="2:9" ht="15">
      <c r="B554" s="41" t="str">
        <f>IFERROR(VLOOKUP($D554,'CLIENTES NUEVA ID ZONA'!$A:$F,5,0),"INACTIVO")</f>
        <v>EDUWARD MARTÍNEZ</v>
      </c>
      <c r="C554" s="36" t="str">
        <f>IFERROR(VLOOKUP($D554,'CLIENTES NUEVA ID ZONA'!$A:$F,6,0),"INACTIVO")</f>
        <v>MILAGROS FERNANDEZ</v>
      </c>
      <c r="D554" s="36" t="s">
        <v>1421</v>
      </c>
      <c r="E554" s="36" t="s">
        <v>1422</v>
      </c>
      <c r="F554" s="42" t="s">
        <v>2253</v>
      </c>
      <c r="I554"/>
    </row>
    <row r="555" spans="2:9" ht="15">
      <c r="B555" s="41" t="str">
        <f>IFERROR(VLOOKUP($D555,'CLIENTES NUEVA ID ZONA'!$A:$F,5,0),"INACTIVO")</f>
        <v>INACTIVO</v>
      </c>
      <c r="C555" s="36" t="str">
        <f>IFERROR(VLOOKUP($D555,'CLIENTES NUEVA ID ZONA'!$A:$F,6,0),"INACTIVO")</f>
        <v>INACTIVO</v>
      </c>
      <c r="D555" s="36" t="s">
        <v>465</v>
      </c>
      <c r="E555" s="36" t="s">
        <v>466</v>
      </c>
      <c r="F555" s="42" t="s">
        <v>2253</v>
      </c>
      <c r="I555"/>
    </row>
    <row r="556" spans="2:9" ht="15">
      <c r="B556" s="41" t="str">
        <f>IFERROR(VLOOKUP($D556,'CLIENTES NUEVA ID ZONA'!$A:$F,5,0),"INACTIVO")</f>
        <v>DIANA DELGADO 51</v>
      </c>
      <c r="C556" s="36" t="str">
        <f>IFERROR(VLOOKUP($D556,'CLIENTES NUEVA ID ZONA'!$A:$F,6,0),"INACTIVO")</f>
        <v>DIANA DELGADO</v>
      </c>
      <c r="D556" s="36" t="s">
        <v>1419</v>
      </c>
      <c r="E556" s="36" t="s">
        <v>1420</v>
      </c>
      <c r="F556" s="42" t="s">
        <v>2253</v>
      </c>
      <c r="I556"/>
    </row>
    <row r="557" spans="2:9" ht="15">
      <c r="B557" s="41" t="str">
        <f>IFERROR(VLOOKUP($D557,'CLIENTES NUEVA ID ZONA'!$A:$F,5,0),"INACTIVO")</f>
        <v>INACTIVO</v>
      </c>
      <c r="C557" s="36" t="str">
        <f>IFERROR(VLOOKUP($D557,'CLIENTES NUEVA ID ZONA'!$A:$F,6,0),"INACTIVO")</f>
        <v>INACTIVO</v>
      </c>
      <c r="D557" s="36" t="s">
        <v>266</v>
      </c>
      <c r="E557" s="36" t="s">
        <v>267</v>
      </c>
      <c r="F557" s="42" t="s">
        <v>2253</v>
      </c>
      <c r="I557"/>
    </row>
    <row r="558" spans="2:9" ht="15">
      <c r="B558" s="41" t="str">
        <f>IFERROR(VLOOKUP($D558,'CLIENTES NUEVA ID ZONA'!$A:$F,5,0),"INACTIVO")</f>
        <v>INACTIVO</v>
      </c>
      <c r="C558" s="36" t="str">
        <f>IFERROR(VLOOKUP($D558,'CLIENTES NUEVA ID ZONA'!$A:$F,6,0),"INACTIVO")</f>
        <v>INACTIVO</v>
      </c>
      <c r="D558" s="36" t="s">
        <v>1216</v>
      </c>
      <c r="E558" s="36" t="s">
        <v>1217</v>
      </c>
      <c r="F558" s="42" t="s">
        <v>2253</v>
      </c>
      <c r="I558"/>
    </row>
    <row r="559" spans="2:9" ht="15">
      <c r="B559" s="41" t="str">
        <f>IFERROR(VLOOKUP($D559,'CLIENTES NUEVA ID ZONA'!$A:$F,5,0),"INACTIVO")</f>
        <v>DIANA DELGADO 52</v>
      </c>
      <c r="C559" s="36" t="str">
        <f>IFERROR(VLOOKUP($D559,'CLIENTES NUEVA ID ZONA'!$A:$F,6,0),"INACTIVO")</f>
        <v>DIANA DELGADO</v>
      </c>
      <c r="D559" s="36" t="s">
        <v>384</v>
      </c>
      <c r="E559" s="36" t="s">
        <v>385</v>
      </c>
      <c r="F559" s="42" t="s">
        <v>2253</v>
      </c>
      <c r="I559"/>
    </row>
    <row r="560" spans="2:9" ht="15">
      <c r="B560" s="41" t="str">
        <f>IFERROR(VLOOKUP($D560,'CLIENTES NUEVA ID ZONA'!$A:$F,5,0),"INACTIVO")</f>
        <v>INACTIVO</v>
      </c>
      <c r="C560" s="36" t="str">
        <f>IFERROR(VLOOKUP($D560,'CLIENTES NUEVA ID ZONA'!$A:$F,6,0),"INACTIVO")</f>
        <v>INACTIVO</v>
      </c>
      <c r="D560" s="36" t="s">
        <v>1230</v>
      </c>
      <c r="E560" s="36" t="s">
        <v>1231</v>
      </c>
      <c r="F560" s="42" t="s">
        <v>2253</v>
      </c>
      <c r="I560"/>
    </row>
    <row r="561" spans="2:9" ht="15">
      <c r="B561" s="41" t="str">
        <f>IFERROR(VLOOKUP($D561,'CLIENTES NUEVA ID ZONA'!$A:$F,5,0),"INACTIVO")</f>
        <v>INACTIVO</v>
      </c>
      <c r="C561" s="36" t="str">
        <f>IFERROR(VLOOKUP($D561,'CLIENTES NUEVA ID ZONA'!$A:$F,6,0),"INACTIVO")</f>
        <v>INACTIVO</v>
      </c>
      <c r="D561" s="36" t="s">
        <v>390</v>
      </c>
      <c r="E561" s="36" t="s">
        <v>391</v>
      </c>
      <c r="F561" s="42" t="s">
        <v>2253</v>
      </c>
      <c r="I561"/>
    </row>
    <row r="562" spans="2:9" ht="15">
      <c r="B562" s="41" t="str">
        <f>IFERROR(VLOOKUP($D562,'CLIENTES NUEVA ID ZONA'!$A:$F,5,0),"INACTIVO")</f>
        <v>JOSEPH PADILLA</v>
      </c>
      <c r="C562" s="36" t="str">
        <f>IFERROR(VLOOKUP($D562,'CLIENTES NUEVA ID ZONA'!$A:$F,6,0),"INACTIVO")</f>
        <v>ANDREINA RANGEL</v>
      </c>
      <c r="D562" s="36" t="s">
        <v>1447</v>
      </c>
      <c r="E562" s="36" t="s">
        <v>1448</v>
      </c>
      <c r="F562" s="42" t="s">
        <v>2253</v>
      </c>
      <c r="I562"/>
    </row>
    <row r="563" spans="2:9" ht="15">
      <c r="B563" s="41" t="str">
        <f>IFERROR(VLOOKUP($D563,'CLIENTES NUEVA ID ZONA'!$A:$F,5,0),"INACTIVO")</f>
        <v>BETSY CASTRO</v>
      </c>
      <c r="C563" s="36" t="str">
        <f>IFERROR(VLOOKUP($D563,'CLIENTES NUEVA ID ZONA'!$A:$F,6,0),"INACTIVO")</f>
        <v>MILAGROS FERNANDEZ</v>
      </c>
      <c r="D563" s="36" t="s">
        <v>521</v>
      </c>
      <c r="E563" s="36" t="s">
        <v>522</v>
      </c>
      <c r="F563" s="42" t="s">
        <v>2253</v>
      </c>
      <c r="I563"/>
    </row>
    <row r="564" spans="2:9" ht="15">
      <c r="B564" s="41" t="str">
        <f>IFERROR(VLOOKUP($D564,'CLIENTES NUEVA ID ZONA'!$A:$F,5,0),"INACTIVO")</f>
        <v>ANDREINA RANGEL 62</v>
      </c>
      <c r="C564" s="36" t="str">
        <f>IFERROR(VLOOKUP($D564,'CLIENTES NUEVA ID ZONA'!$A:$F,6,0),"INACTIVO")</f>
        <v>ANDREINA RANGEL</v>
      </c>
      <c r="D564" s="36" t="s">
        <v>508</v>
      </c>
      <c r="E564" s="36" t="s">
        <v>3718</v>
      </c>
      <c r="F564" s="42" t="s">
        <v>2253</v>
      </c>
      <c r="I564"/>
    </row>
    <row r="565" spans="2:9" ht="15">
      <c r="B565" s="41" t="str">
        <f>IFERROR(VLOOKUP($D565,'CLIENTES NUEVA ID ZONA'!$A:$F,5,0),"INACTIVO")</f>
        <v>BETSY CASTRO</v>
      </c>
      <c r="C565" s="36" t="str">
        <f>IFERROR(VLOOKUP($D565,'CLIENTES NUEVA ID ZONA'!$A:$F,6,0),"INACTIVO")</f>
        <v>MILAGROS FERNANDEZ</v>
      </c>
      <c r="D565" s="36" t="s">
        <v>1371</v>
      </c>
      <c r="E565" s="36" t="s">
        <v>1372</v>
      </c>
      <c r="F565" s="42" t="s">
        <v>2253</v>
      </c>
      <c r="I565"/>
    </row>
    <row r="566" spans="2:9" ht="15">
      <c r="B566" s="41" t="str">
        <f>IFERROR(VLOOKUP($D566,'CLIENTES NUEVA ID ZONA'!$A:$F,5,0),"INACTIVO")</f>
        <v>INACTIVO</v>
      </c>
      <c r="C566" s="36" t="str">
        <f>IFERROR(VLOOKUP($D566,'CLIENTES NUEVA ID ZONA'!$A:$F,6,0),"INACTIVO")</f>
        <v>INACTIVO</v>
      </c>
      <c r="D566" s="36" t="s">
        <v>891</v>
      </c>
      <c r="E566" s="36" t="s">
        <v>892</v>
      </c>
      <c r="F566" s="42" t="s">
        <v>2253</v>
      </c>
      <c r="I566"/>
    </row>
    <row r="567" spans="2:9" ht="15">
      <c r="B567" s="41" t="str">
        <f>IFERROR(VLOOKUP($D567,'CLIENTES NUEVA ID ZONA'!$A:$F,5,0),"INACTIVO")</f>
        <v>INACTIVO</v>
      </c>
      <c r="C567" s="36" t="str">
        <f>IFERROR(VLOOKUP($D567,'CLIENTES NUEVA ID ZONA'!$A:$F,6,0),"INACTIVO")</f>
        <v>INACTIVO</v>
      </c>
      <c r="D567" s="36" t="s">
        <v>907</v>
      </c>
      <c r="E567" s="36" t="s">
        <v>908</v>
      </c>
      <c r="F567" s="42" t="s">
        <v>2253</v>
      </c>
      <c r="I567"/>
    </row>
    <row r="568" spans="2:9" ht="15">
      <c r="B568" s="41" t="str">
        <f>IFERROR(VLOOKUP($D568,'CLIENTES NUEVA ID ZONA'!$A:$F,5,0),"INACTIVO")</f>
        <v>DIANA DELGADO 51</v>
      </c>
      <c r="C568" s="36" t="str">
        <f>IFERROR(VLOOKUP($D568,'CLIENTES NUEVA ID ZONA'!$A:$F,6,0),"INACTIVO")</f>
        <v>DIANA DELGADO</v>
      </c>
      <c r="D568" s="36" t="s">
        <v>538</v>
      </c>
      <c r="E568" s="36" t="s">
        <v>539</v>
      </c>
      <c r="F568" s="42" t="s">
        <v>2253</v>
      </c>
      <c r="I568"/>
    </row>
    <row r="569" spans="2:9" ht="15">
      <c r="B569" s="41" t="str">
        <f>IFERROR(VLOOKUP($D569,'CLIENTES NUEVA ID ZONA'!$A:$F,5,0),"INACTIVO")</f>
        <v>DIANA DELGADO 52</v>
      </c>
      <c r="C569" s="36" t="str">
        <f>IFERROR(VLOOKUP($D569,'CLIENTES NUEVA ID ZONA'!$A:$F,6,0),"INACTIVO")</f>
        <v>DIANA DELGADO</v>
      </c>
      <c r="D569" s="36" t="s">
        <v>448</v>
      </c>
      <c r="E569" s="36" t="s">
        <v>449</v>
      </c>
      <c r="F569" s="42" t="s">
        <v>2253</v>
      </c>
      <c r="I569"/>
    </row>
    <row r="570" spans="2:9" ht="15">
      <c r="B570" s="41" t="str">
        <f>IFERROR(VLOOKUP($D570,'CLIENTES NUEVA ID ZONA'!$A:$F,5,0),"INACTIVO")</f>
        <v>ANDREINA RANGEL 62</v>
      </c>
      <c r="C570" s="36" t="str">
        <f>IFERROR(VLOOKUP($D570,'CLIENTES NUEVA ID ZONA'!$A:$F,6,0),"INACTIVO")</f>
        <v>ANDREINA RANGEL</v>
      </c>
      <c r="D570" s="36" t="s">
        <v>919</v>
      </c>
      <c r="E570" s="36" t="s">
        <v>920</v>
      </c>
      <c r="F570" s="42" t="s">
        <v>2253</v>
      </c>
      <c r="I570"/>
    </row>
    <row r="571" spans="2:9" ht="15">
      <c r="B571" s="41" t="str">
        <f>IFERROR(VLOOKUP($D571,'CLIENTES NUEVA ID ZONA'!$A:$F,5,0),"INACTIVO")</f>
        <v>INACTIVO</v>
      </c>
      <c r="C571" s="36" t="str">
        <f>IFERROR(VLOOKUP($D571,'CLIENTES NUEVA ID ZONA'!$A:$F,6,0),"INACTIVO")</f>
        <v>INACTIVO</v>
      </c>
      <c r="D571" s="36" t="s">
        <v>1299</v>
      </c>
      <c r="E571" s="36" t="s">
        <v>1300</v>
      </c>
      <c r="F571" s="42" t="s">
        <v>2253</v>
      </c>
      <c r="I571"/>
    </row>
    <row r="572" spans="2:9" ht="15">
      <c r="B572" s="41" t="str">
        <f>IFERROR(VLOOKUP($D572,'CLIENTES NUEVA ID ZONA'!$A:$F,5,0),"INACTIVO")</f>
        <v>ANDREINA RANGEL 62</v>
      </c>
      <c r="C572" s="36" t="str">
        <f>IFERROR(VLOOKUP($D572,'CLIENTES NUEVA ID ZONA'!$A:$F,6,0),"INACTIVO")</f>
        <v>ANDREINA RANGEL</v>
      </c>
      <c r="D572" s="36" t="s">
        <v>258</v>
      </c>
      <c r="E572" s="36" t="s">
        <v>259</v>
      </c>
      <c r="F572" s="42" t="s">
        <v>2253</v>
      </c>
      <c r="I572"/>
    </row>
    <row r="573" spans="2:9" ht="15">
      <c r="B573" s="41" t="str">
        <f>IFERROR(VLOOKUP($D573,'CLIENTES NUEVA ID ZONA'!$A:$F,5,0),"INACTIVO")</f>
        <v>DIANA DELGADO 52</v>
      </c>
      <c r="C573" s="36" t="str">
        <f>IFERROR(VLOOKUP($D573,'CLIENTES NUEVA ID ZONA'!$A:$F,6,0),"INACTIVO")</f>
        <v>DIANA DELGADO</v>
      </c>
      <c r="D573" s="36" t="s">
        <v>963</v>
      </c>
      <c r="E573" s="36" t="s">
        <v>964</v>
      </c>
      <c r="F573" s="42" t="s">
        <v>2253</v>
      </c>
      <c r="I573"/>
    </row>
    <row r="574" spans="2:9" ht="15">
      <c r="B574" s="41" t="str">
        <f>IFERROR(VLOOKUP($D574,'CLIENTES NUEVA ID ZONA'!$A:$F,5,0),"INACTIVO")</f>
        <v>DIANA DELGADO 52</v>
      </c>
      <c r="C574" s="36" t="str">
        <f>IFERROR(VLOOKUP($D574,'CLIENTES NUEVA ID ZONA'!$A:$F,6,0),"INACTIVO")</f>
        <v>DIANA DELGADO</v>
      </c>
      <c r="D574" s="36" t="s">
        <v>1218</v>
      </c>
      <c r="E574" s="36" t="s">
        <v>1219</v>
      </c>
      <c r="F574" s="42" t="s">
        <v>2253</v>
      </c>
      <c r="I574"/>
    </row>
    <row r="575" spans="2:9" ht="15">
      <c r="B575" s="41" t="str">
        <f>IFERROR(VLOOKUP($D575,'CLIENTES NUEVA ID ZONA'!$A:$F,5,0),"INACTIVO")</f>
        <v>DIANA DELGADO 51</v>
      </c>
      <c r="C575" s="36" t="str">
        <f>IFERROR(VLOOKUP($D575,'CLIENTES NUEVA ID ZONA'!$A:$F,6,0),"INACTIVO")</f>
        <v>DIANA DELGADO</v>
      </c>
      <c r="D575" s="36" t="s">
        <v>1047</v>
      </c>
      <c r="E575" s="36" t="s">
        <v>1048</v>
      </c>
      <c r="F575" s="42" t="s">
        <v>2253</v>
      </c>
      <c r="I575"/>
    </row>
    <row r="576" spans="2:9" ht="15">
      <c r="B576" s="41" t="str">
        <f>IFERROR(VLOOKUP($D576,'CLIENTES NUEVA ID ZONA'!$A:$F,5,0),"INACTIVO")</f>
        <v>INACTIVO</v>
      </c>
      <c r="C576" s="36" t="str">
        <f>IFERROR(VLOOKUP($D576,'CLIENTES NUEVA ID ZONA'!$A:$F,6,0),"INACTIVO")</f>
        <v>INACTIVO</v>
      </c>
      <c r="D576" s="36" t="s">
        <v>124</v>
      </c>
      <c r="E576" s="36" t="s">
        <v>125</v>
      </c>
      <c r="F576" s="42" t="s">
        <v>2253</v>
      </c>
      <c r="I576"/>
    </row>
    <row r="577" spans="2:9" ht="15">
      <c r="B577" s="41" t="str">
        <f>IFERROR(VLOOKUP($D577,'CLIENTES NUEVA ID ZONA'!$A:$F,5,0),"INACTIVO")</f>
        <v>MILAGROS FERNANDEZ 10</v>
      </c>
      <c r="C577" s="36" t="str">
        <f>IFERROR(VLOOKUP($D577,'CLIENTES NUEVA ID ZONA'!$A:$F,6,0),"INACTIVO")</f>
        <v>MILAGROS FERNANDEZ</v>
      </c>
      <c r="D577" s="36" t="s">
        <v>687</v>
      </c>
      <c r="E577" s="36" t="s">
        <v>688</v>
      </c>
      <c r="F577" s="42" t="s">
        <v>2253</v>
      </c>
      <c r="I577"/>
    </row>
    <row r="578" spans="2:9" ht="15">
      <c r="B578" s="41" t="str">
        <f>IFERROR(VLOOKUP($D578,'CLIENTES NUEVA ID ZONA'!$A:$F,5,0),"INACTIVO")</f>
        <v>DUBRASKA PÉREZ 11</v>
      </c>
      <c r="C578" s="36" t="str">
        <f>IFERROR(VLOOKUP($D578,'CLIENTES NUEVA ID ZONA'!$A:$F,6,0),"INACTIVO")</f>
        <v>DUBRASKA PÉREZ</v>
      </c>
      <c r="D578" s="36" t="s">
        <v>1037</v>
      </c>
      <c r="E578" s="36" t="s">
        <v>1038</v>
      </c>
      <c r="F578" s="42" t="s">
        <v>3623</v>
      </c>
      <c r="I578"/>
    </row>
    <row r="579" spans="2:9" ht="15">
      <c r="B579" s="41" t="str">
        <f>IFERROR(VLOOKUP($D579,'CLIENTES NUEVA ID ZONA'!$A:$F,5,0),"INACTIVO")</f>
        <v>DIANA DELGADO 52</v>
      </c>
      <c r="C579" s="36" t="str">
        <f>IFERROR(VLOOKUP($D579,'CLIENTES NUEVA ID ZONA'!$A:$F,6,0),"INACTIVO")</f>
        <v>DIANA DELGADO</v>
      </c>
      <c r="D579" s="36" t="s">
        <v>279</v>
      </c>
      <c r="E579" s="36" t="s">
        <v>280</v>
      </c>
      <c r="F579" s="42" t="s">
        <v>2253</v>
      </c>
      <c r="I579"/>
    </row>
    <row r="580" spans="2:9" ht="15">
      <c r="B580" s="41" t="str">
        <f>IFERROR(VLOOKUP($D580,'CLIENTES NUEVA ID ZONA'!$A:$F,5,0),"INACTIVO")</f>
        <v>DIANA DELGADO 51</v>
      </c>
      <c r="C580" s="36" t="str">
        <f>IFERROR(VLOOKUP($D580,'CLIENTES NUEVA ID ZONA'!$A:$F,6,0),"INACTIVO")</f>
        <v>DIANA DELGADO</v>
      </c>
      <c r="D580" s="36" t="s">
        <v>414</v>
      </c>
      <c r="E580" s="36" t="s">
        <v>415</v>
      </c>
      <c r="F580" s="42" t="s">
        <v>2253</v>
      </c>
      <c r="I580"/>
    </row>
    <row r="581" spans="2:9" ht="15">
      <c r="B581" s="41" t="str">
        <f>IFERROR(VLOOKUP($D581,'CLIENTES NUEVA ID ZONA'!$A:$F,5,0),"INACTIVO")</f>
        <v>ANDREINA RANGEL 62</v>
      </c>
      <c r="C581" s="36" t="str">
        <f>IFERROR(VLOOKUP($D581,'CLIENTES NUEVA ID ZONA'!$A:$F,6,0),"INACTIVO")</f>
        <v>ANDREINA RANGEL</v>
      </c>
      <c r="D581" s="36" t="s">
        <v>1254</v>
      </c>
      <c r="E581" s="36" t="s">
        <v>1255</v>
      </c>
      <c r="F581" s="42" t="s">
        <v>2253</v>
      </c>
      <c r="I581"/>
    </row>
    <row r="582" spans="2:9" ht="15">
      <c r="B582" s="41" t="str">
        <f>IFERROR(VLOOKUP($D582,'CLIENTES NUEVA ID ZONA'!$A:$F,5,0),"INACTIVO")</f>
        <v>INACTIVO</v>
      </c>
      <c r="C582" s="36" t="str">
        <f>IFERROR(VLOOKUP($D582,'CLIENTES NUEVA ID ZONA'!$A:$F,6,0),"INACTIVO")</f>
        <v>INACTIVO</v>
      </c>
      <c r="D582" s="36" t="s">
        <v>161</v>
      </c>
      <c r="E582" s="36" t="s">
        <v>162</v>
      </c>
      <c r="F582" s="42" t="s">
        <v>2253</v>
      </c>
      <c r="I582"/>
    </row>
    <row r="583" spans="2:9" ht="15">
      <c r="B583" s="41" t="str">
        <f>IFERROR(VLOOKUP($D583,'CLIENTES NUEVA ID ZONA'!$A:$F,5,0),"INACTIVO")</f>
        <v>BETSY CASTRO</v>
      </c>
      <c r="C583" s="36" t="str">
        <f>IFERROR(VLOOKUP($D583,'CLIENTES NUEVA ID ZONA'!$A:$F,6,0),"INACTIVO")</f>
        <v>MILAGROS FERNANDEZ</v>
      </c>
      <c r="D583" s="36" t="s">
        <v>1423</v>
      </c>
      <c r="E583" s="36" t="s">
        <v>1424</v>
      </c>
      <c r="F583" s="42" t="s">
        <v>2253</v>
      </c>
      <c r="I583"/>
    </row>
    <row r="584" spans="2:9" ht="15">
      <c r="B584" s="41" t="str">
        <f>IFERROR(VLOOKUP($D584,'CLIENTES NUEVA ID ZONA'!$A:$F,5,0),"INACTIVO")</f>
        <v>INACTIVO</v>
      </c>
      <c r="C584" s="36" t="str">
        <f>IFERROR(VLOOKUP($D584,'CLIENTES NUEVA ID ZONA'!$A:$F,6,0),"INACTIVO")</f>
        <v>INACTIVO</v>
      </c>
      <c r="D584" s="36" t="s">
        <v>1127</v>
      </c>
      <c r="E584" s="36" t="s">
        <v>1128</v>
      </c>
      <c r="F584" s="42" t="s">
        <v>2253</v>
      </c>
      <c r="I584"/>
    </row>
    <row r="585" spans="2:9" ht="15">
      <c r="B585" s="41" t="str">
        <f>IFERROR(VLOOKUP($D585,'CLIENTES NUEVA ID ZONA'!$A:$F,5,0),"INACTIVO")</f>
        <v>DUBRASKA PÉREZ 53</v>
      </c>
      <c r="C585" s="36" t="str">
        <f>IFERROR(VLOOKUP($D585,'CLIENTES NUEVA ID ZONA'!$A:$F,6,0),"INACTIVO")</f>
        <v>DUBRASKA PÉREZ</v>
      </c>
      <c r="D585" s="36" t="s">
        <v>695</v>
      </c>
      <c r="E585" s="36" t="s">
        <v>696</v>
      </c>
      <c r="F585" s="42" t="s">
        <v>2253</v>
      </c>
      <c r="I585"/>
    </row>
    <row r="586" spans="2:9" ht="15">
      <c r="B586" s="41" t="str">
        <f>IFERROR(VLOOKUP($D586,'CLIENTES NUEVA ID ZONA'!$A:$F,5,0),"INACTIVO")</f>
        <v>JOSEPH PADILLA</v>
      </c>
      <c r="C586" s="36" t="str">
        <f>IFERROR(VLOOKUP($D586,'CLIENTES NUEVA ID ZONA'!$A:$F,6,0),"INACTIVO")</f>
        <v>ANDREINA RANGEL</v>
      </c>
      <c r="D586" s="36" t="s">
        <v>1490</v>
      </c>
      <c r="E586" s="36" t="s">
        <v>1491</v>
      </c>
      <c r="F586" s="42" t="s">
        <v>2253</v>
      </c>
      <c r="I586"/>
    </row>
    <row r="587" spans="2:9" ht="15">
      <c r="B587" s="41" t="str">
        <f>IFERROR(VLOOKUP($D587,'CLIENTES NUEVA ID ZONA'!$A:$F,5,0),"INACTIVO")</f>
        <v>INACTIVO</v>
      </c>
      <c r="C587" s="36" t="str">
        <f>IFERROR(VLOOKUP($D587,'CLIENTES NUEVA ID ZONA'!$A:$F,6,0),"INACTIVO")</f>
        <v>INACTIVO</v>
      </c>
      <c r="D587" s="36" t="s">
        <v>985</v>
      </c>
      <c r="E587" s="36" t="s">
        <v>986</v>
      </c>
      <c r="F587" s="42" t="s">
        <v>2253</v>
      </c>
      <c r="I587"/>
    </row>
    <row r="588" spans="2:9" ht="15">
      <c r="B588" s="41" t="str">
        <f>IFERROR(VLOOKUP($D588,'CLIENTES NUEVA ID ZONA'!$A:$F,5,0),"INACTIVO")</f>
        <v>BETSY CASTRO</v>
      </c>
      <c r="C588" s="36" t="str">
        <f>IFERROR(VLOOKUP($D588,'CLIENTES NUEVA ID ZONA'!$A:$F,6,0),"INACTIVO")</f>
        <v>MILAGROS FERNANDEZ</v>
      </c>
      <c r="D588" s="36" t="s">
        <v>273</v>
      </c>
      <c r="E588" s="36" t="s">
        <v>3719</v>
      </c>
      <c r="F588" s="42" t="s">
        <v>2253</v>
      </c>
      <c r="I588"/>
    </row>
    <row r="589" spans="2:9" ht="15">
      <c r="B589" s="41" t="str">
        <f>IFERROR(VLOOKUP($D589,'CLIENTES NUEVA ID ZONA'!$A:$F,5,0),"INACTIVO")</f>
        <v>BETSY CASTRO</v>
      </c>
      <c r="C589" s="36" t="str">
        <f>IFERROR(VLOOKUP($D589,'CLIENTES NUEVA ID ZONA'!$A:$F,6,0),"INACTIVO")</f>
        <v>MILAGROS FERNANDEZ</v>
      </c>
      <c r="D589" s="36" t="s">
        <v>275</v>
      </c>
      <c r="E589" s="36" t="s">
        <v>276</v>
      </c>
      <c r="F589" s="42" t="s">
        <v>2253</v>
      </c>
      <c r="I589"/>
    </row>
    <row r="590" spans="2:9" ht="15">
      <c r="B590" s="41" t="str">
        <f>IFERROR(VLOOKUP($D590,'CLIENTES NUEVA ID ZONA'!$A:$F,5,0),"INACTIVO")</f>
        <v>INACTIVO</v>
      </c>
      <c r="C590" s="36" t="str">
        <f>IFERROR(VLOOKUP($D590,'CLIENTES NUEVA ID ZONA'!$A:$F,6,0),"INACTIVO")</f>
        <v>INACTIVO</v>
      </c>
      <c r="D590" s="36" t="s">
        <v>72</v>
      </c>
      <c r="E590" s="36" t="s">
        <v>2281</v>
      </c>
      <c r="F590" s="42" t="s">
        <v>2253</v>
      </c>
      <c r="I590"/>
    </row>
    <row r="591" spans="2:9" ht="15">
      <c r="B591" s="41" t="str">
        <f>IFERROR(VLOOKUP($D591,'CLIENTES NUEVA ID ZONA'!$A:$F,5,0),"INACTIVO")</f>
        <v>INACTIVO</v>
      </c>
      <c r="C591" s="36" t="str">
        <f>IFERROR(VLOOKUP($D591,'CLIENTES NUEVA ID ZONA'!$A:$F,6,0),"INACTIVO")</f>
        <v>INACTIVO</v>
      </c>
      <c r="D591" s="36" t="s">
        <v>619</v>
      </c>
      <c r="E591" s="36" t="s">
        <v>620</v>
      </c>
      <c r="F591" s="42" t="s">
        <v>2253</v>
      </c>
      <c r="I591"/>
    </row>
    <row r="592" spans="2:9" ht="15">
      <c r="B592" s="41" t="str">
        <f>IFERROR(VLOOKUP($D592,'CLIENTES NUEVA ID ZONA'!$A:$F,5,0),"INACTIVO")</f>
        <v>EDUWARD MARTÍNEZ</v>
      </c>
      <c r="C592" s="36" t="str">
        <f>IFERROR(VLOOKUP($D592,'CLIENTES NUEVA ID ZONA'!$A:$F,6,0),"INACTIVO")</f>
        <v>MILAGROS FERNANDEZ</v>
      </c>
      <c r="D592" s="36" t="s">
        <v>304</v>
      </c>
      <c r="E592" s="36" t="s">
        <v>305</v>
      </c>
      <c r="F592" s="42" t="s">
        <v>2253</v>
      </c>
      <c r="I592"/>
    </row>
    <row r="593" spans="2:9" ht="15">
      <c r="B593" s="41" t="str">
        <f>IFERROR(VLOOKUP($D593,'CLIENTES NUEVA ID ZONA'!$A:$F,5,0),"INACTIVO")</f>
        <v>ANDREINA RANGEL 62</v>
      </c>
      <c r="C593" s="36" t="str">
        <f>IFERROR(VLOOKUP($D593,'CLIENTES NUEVA ID ZONA'!$A:$F,6,0),"INACTIVO")</f>
        <v>ANDREINA RANGEL</v>
      </c>
      <c r="D593" s="36" t="s">
        <v>689</v>
      </c>
      <c r="E593" s="36" t="s">
        <v>3720</v>
      </c>
      <c r="F593" s="61" t="s">
        <v>3623</v>
      </c>
      <c r="I593"/>
    </row>
    <row r="594" spans="2:9" ht="15">
      <c r="B594" s="41" t="str">
        <f>IFERROR(VLOOKUP($D594,'CLIENTES NUEVA ID ZONA'!$A:$F,5,0),"INACTIVO")</f>
        <v>INACTIVO</v>
      </c>
      <c r="C594" s="36" t="str">
        <f>IFERROR(VLOOKUP($D594,'CLIENTES NUEVA ID ZONA'!$A:$F,6,0),"INACTIVO")</f>
        <v>INACTIVO</v>
      </c>
      <c r="D594" s="36" t="s">
        <v>1353</v>
      </c>
      <c r="E594" s="36" t="s">
        <v>1354</v>
      </c>
      <c r="F594" s="42" t="s">
        <v>2253</v>
      </c>
      <c r="I594"/>
    </row>
    <row r="595" spans="2:9" ht="15">
      <c r="B595" s="41" t="str">
        <f>IFERROR(VLOOKUP($D595,'CLIENTES NUEVA ID ZONA'!$A:$F,5,0),"INACTIVO")</f>
        <v>INACTIVO</v>
      </c>
      <c r="C595" s="36" t="str">
        <f>IFERROR(VLOOKUP($D595,'CLIENTES NUEVA ID ZONA'!$A:$F,6,0),"INACTIVO")</f>
        <v>INACTIVO</v>
      </c>
      <c r="D595" s="36" t="s">
        <v>227</v>
      </c>
      <c r="E595" s="36" t="s">
        <v>228</v>
      </c>
      <c r="F595" s="42" t="s">
        <v>2253</v>
      </c>
      <c r="I595"/>
    </row>
    <row r="596" spans="2:9" ht="15">
      <c r="B596" s="41" t="str">
        <f>IFERROR(VLOOKUP($D596,'CLIENTES NUEVA ID ZONA'!$A:$F,5,0),"INACTIVO")</f>
        <v>ANDREINA RANGEL 62</v>
      </c>
      <c r="C596" s="36" t="str">
        <f>IFERROR(VLOOKUP($D596,'CLIENTES NUEVA ID ZONA'!$A:$F,6,0),"INACTIVO")</f>
        <v>ANDREINA RANGEL</v>
      </c>
      <c r="D596" s="36" t="s">
        <v>1226</v>
      </c>
      <c r="E596" s="36" t="s">
        <v>1227</v>
      </c>
      <c r="F596" s="42" t="s">
        <v>2253</v>
      </c>
      <c r="I596"/>
    </row>
    <row r="597" spans="2:9" ht="15">
      <c r="B597" s="41" t="str">
        <f>IFERROR(VLOOKUP($D597,'CLIENTES NUEVA ID ZONA'!$A:$F,5,0),"INACTIVO")</f>
        <v>JOSEPH PADILLA</v>
      </c>
      <c r="C597" s="36" t="str">
        <f>IFERROR(VLOOKUP($D597,'CLIENTES NUEVA ID ZONA'!$A:$F,6,0),"INACTIVO")</f>
        <v>ANDREINA RANGEL</v>
      </c>
      <c r="D597" s="36" t="s">
        <v>1510</v>
      </c>
      <c r="E597" s="36" t="s">
        <v>1511</v>
      </c>
      <c r="F597" s="42" t="s">
        <v>2253</v>
      </c>
      <c r="I597"/>
    </row>
    <row r="598" spans="2:9" ht="15">
      <c r="B598" s="41" t="str">
        <f>IFERROR(VLOOKUP($D598,'CLIENTES NUEVA ID ZONA'!$A:$F,5,0),"INACTIVO")</f>
        <v>JOSEPH PADILLA 61</v>
      </c>
      <c r="C598" s="36" t="str">
        <f>IFERROR(VLOOKUP($D598,'CLIENTES NUEVA ID ZONA'!$A:$F,6,0),"INACTIVO")</f>
        <v>ANDREINA RANGEL</v>
      </c>
      <c r="D598" s="36" t="s">
        <v>607</v>
      </c>
      <c r="E598" s="36" t="s">
        <v>608</v>
      </c>
      <c r="F598" s="42" t="s">
        <v>2253</v>
      </c>
      <c r="I598"/>
    </row>
    <row r="599" spans="2:9" ht="15">
      <c r="B599" s="41" t="str">
        <f>IFERROR(VLOOKUP($D599,'CLIENTES NUEVA ID ZONA'!$A:$F,5,0),"INACTIVO")</f>
        <v>INACTIVO</v>
      </c>
      <c r="C599" s="36" t="str">
        <f>IFERROR(VLOOKUP($D599,'CLIENTES NUEVA ID ZONA'!$A:$F,6,0),"INACTIVO")</f>
        <v>INACTIVO</v>
      </c>
      <c r="D599" s="36" t="s">
        <v>617</v>
      </c>
      <c r="E599" s="36" t="s">
        <v>618</v>
      </c>
      <c r="F599" s="42" t="s">
        <v>2253</v>
      </c>
      <c r="I599"/>
    </row>
    <row r="600" spans="2:9" ht="15">
      <c r="B600" s="41" t="str">
        <f>IFERROR(VLOOKUP($D600,'CLIENTES NUEVA ID ZONA'!$A:$F,5,0),"INACTIVO")</f>
        <v>INACTIVO</v>
      </c>
      <c r="C600" s="36" t="str">
        <f>IFERROR(VLOOKUP($D600,'CLIENTES NUEVA ID ZONA'!$A:$F,6,0),"INACTIVO")</f>
        <v>INACTIVO</v>
      </c>
      <c r="D600" s="36" t="s">
        <v>823</v>
      </c>
      <c r="E600" s="36" t="s">
        <v>824</v>
      </c>
      <c r="F600" s="42" t="s">
        <v>2253</v>
      </c>
      <c r="I600"/>
    </row>
    <row r="601" spans="2:9" ht="15">
      <c r="B601" s="41" t="str">
        <f>IFERROR(VLOOKUP($D601,'CLIENTES NUEVA ID ZONA'!$A:$F,5,0),"INACTIVO")</f>
        <v>DIANA DELGADO 51</v>
      </c>
      <c r="C601" s="36" t="str">
        <f>IFERROR(VLOOKUP($D601,'CLIENTES NUEVA ID ZONA'!$A:$F,6,0),"INACTIVO")</f>
        <v>DIANA DELGADO</v>
      </c>
      <c r="D601" s="36" t="s">
        <v>510</v>
      </c>
      <c r="E601" s="36" t="s">
        <v>511</v>
      </c>
      <c r="F601" s="42" t="s">
        <v>2253</v>
      </c>
      <c r="I601"/>
    </row>
    <row r="602" spans="2:9" ht="15">
      <c r="B602" s="41" t="str">
        <f>IFERROR(VLOOKUP($D602,'CLIENTES NUEVA ID ZONA'!$A:$F,5,0),"INACTIVO")</f>
        <v>INACTIVO</v>
      </c>
      <c r="C602" s="36" t="str">
        <f>IFERROR(VLOOKUP($D602,'CLIENTES NUEVA ID ZONA'!$A:$F,6,0),"INACTIVO")</f>
        <v>INACTIVO</v>
      </c>
      <c r="D602" s="36" t="s">
        <v>288</v>
      </c>
      <c r="E602" s="36" t="s">
        <v>289</v>
      </c>
      <c r="F602" s="42" t="s">
        <v>2253</v>
      </c>
      <c r="I602"/>
    </row>
    <row r="603" spans="2:9" ht="15">
      <c r="B603" s="41" t="str">
        <f>IFERROR(VLOOKUP($D603,'CLIENTES NUEVA ID ZONA'!$A:$F,5,0),"INACTIVO")</f>
        <v>INACTIVO</v>
      </c>
      <c r="C603" s="36" t="str">
        <f>IFERROR(VLOOKUP($D603,'CLIENTES NUEVA ID ZONA'!$A:$F,6,0),"INACTIVO")</f>
        <v>INACTIVO</v>
      </c>
      <c r="D603" s="36" t="s">
        <v>109</v>
      </c>
      <c r="E603" s="36" t="s">
        <v>110</v>
      </c>
      <c r="F603" s="42" t="s">
        <v>2253</v>
      </c>
      <c r="I603"/>
    </row>
    <row r="604" spans="2:9" ht="15">
      <c r="B604" s="41" t="str">
        <f>IFERROR(VLOOKUP($D604,'CLIENTES NUEVA ID ZONA'!$A:$F,5,0),"INACTIVO")</f>
        <v>INACTIVO</v>
      </c>
      <c r="C604" s="36" t="str">
        <f>IFERROR(VLOOKUP($D604,'CLIENTES NUEVA ID ZONA'!$A:$F,6,0),"INACTIVO")</f>
        <v>INACTIVO</v>
      </c>
      <c r="D604" s="36" t="s">
        <v>321</v>
      </c>
      <c r="E604" s="36" t="s">
        <v>322</v>
      </c>
      <c r="F604" s="42" t="s">
        <v>2253</v>
      </c>
      <c r="I604"/>
    </row>
    <row r="605" spans="2:9" ht="15">
      <c r="B605" s="41" t="str">
        <f>IFERROR(VLOOKUP($D605,'CLIENTES NUEVA ID ZONA'!$A:$F,5,0),"INACTIVO")</f>
        <v>INACTIVO</v>
      </c>
      <c r="C605" s="36" t="str">
        <f>IFERROR(VLOOKUP($D605,'CLIENTES NUEVA ID ZONA'!$A:$F,6,0),"INACTIVO")</f>
        <v>INACTIVO</v>
      </c>
      <c r="D605" s="36" t="s">
        <v>1045</v>
      </c>
      <c r="E605" s="36" t="s">
        <v>1046</v>
      </c>
      <c r="F605" s="42" t="s">
        <v>2253</v>
      </c>
      <c r="I605"/>
    </row>
    <row r="606" spans="2:9" ht="15">
      <c r="B606" s="41" t="str">
        <f>IFERROR(VLOOKUP($D606,'CLIENTES NUEVA ID ZONA'!$A:$F,5,0),"INACTIVO")</f>
        <v>INACTIVO</v>
      </c>
      <c r="C606" s="36" t="str">
        <f>IFERROR(VLOOKUP($D606,'CLIENTES NUEVA ID ZONA'!$A:$F,6,0),"INACTIVO")</f>
        <v>INACTIVO</v>
      </c>
      <c r="D606" s="36" t="s">
        <v>168</v>
      </c>
      <c r="E606" s="36" t="s">
        <v>169</v>
      </c>
      <c r="F606" s="42" t="s">
        <v>2253</v>
      </c>
      <c r="I606"/>
    </row>
    <row r="607" spans="2:9" ht="15">
      <c r="B607" s="41" t="str">
        <f>IFERROR(VLOOKUP($D607,'CLIENTES NUEVA ID ZONA'!$A:$F,5,0),"INACTIVO")</f>
        <v>INACTIVO</v>
      </c>
      <c r="C607" s="36" t="str">
        <f>IFERROR(VLOOKUP($D607,'CLIENTES NUEVA ID ZONA'!$A:$F,6,0),"INACTIVO")</f>
        <v>INACTIVO</v>
      </c>
      <c r="D607" s="36" t="s">
        <v>1206</v>
      </c>
      <c r="E607" s="36" t="s">
        <v>1207</v>
      </c>
      <c r="F607" s="42" t="s">
        <v>2253</v>
      </c>
      <c r="I607"/>
    </row>
    <row r="608" spans="2:9" ht="15">
      <c r="B608" s="41" t="str">
        <f>IFERROR(VLOOKUP($D608,'CLIENTES NUEVA ID ZONA'!$A:$F,5,0),"INACTIVO")</f>
        <v>INACTIVO</v>
      </c>
      <c r="C608" s="36" t="str">
        <f>IFERROR(VLOOKUP($D608,'CLIENTES NUEVA ID ZONA'!$A:$F,6,0),"INACTIVO")</f>
        <v>INACTIVO</v>
      </c>
      <c r="D608" s="36" t="s">
        <v>119</v>
      </c>
      <c r="E608" s="36" t="s">
        <v>120</v>
      </c>
      <c r="F608" s="42" t="s">
        <v>2253</v>
      </c>
      <c r="I608"/>
    </row>
    <row r="609" spans="2:9" ht="15">
      <c r="B609" s="41" t="str">
        <f>IFERROR(VLOOKUP($D609,'CLIENTES NUEVA ID ZONA'!$A:$F,5,0),"INACTIVO")</f>
        <v>INACTIVO</v>
      </c>
      <c r="C609" s="36" t="str">
        <f>IFERROR(VLOOKUP($D609,'CLIENTES NUEVA ID ZONA'!$A:$F,6,0),"INACTIVO")</f>
        <v>INACTIVO</v>
      </c>
      <c r="D609" s="36" t="s">
        <v>3721</v>
      </c>
      <c r="E609" s="36" t="s">
        <v>3722</v>
      </c>
      <c r="F609" s="42" t="s">
        <v>2253</v>
      </c>
      <c r="I609"/>
    </row>
    <row r="610" spans="2:9" ht="15">
      <c r="B610" s="41" t="str">
        <f>IFERROR(VLOOKUP($D610,'CLIENTES NUEVA ID ZONA'!$A:$F,5,0),"INACTIVO")</f>
        <v>INACTIVO</v>
      </c>
      <c r="C610" s="36" t="str">
        <f>IFERROR(VLOOKUP($D610,'CLIENTES NUEVA ID ZONA'!$A:$F,6,0),"INACTIVO")</f>
        <v>INACTIVO</v>
      </c>
      <c r="D610" s="36" t="s">
        <v>284</v>
      </c>
      <c r="E610" s="36" t="s">
        <v>285</v>
      </c>
      <c r="F610" s="42" t="s">
        <v>2253</v>
      </c>
      <c r="I610"/>
    </row>
    <row r="611" spans="2:9" ht="15">
      <c r="B611" s="41" t="str">
        <f>IFERROR(VLOOKUP($D611,'CLIENTES NUEVA ID ZONA'!$A:$F,5,0),"INACTIVO")</f>
        <v>INACTIVO</v>
      </c>
      <c r="C611" s="36" t="str">
        <f>IFERROR(VLOOKUP($D611,'CLIENTES NUEVA ID ZONA'!$A:$F,6,0),"INACTIVO")</f>
        <v>INACTIVO</v>
      </c>
      <c r="D611" s="36" t="s">
        <v>893</v>
      </c>
      <c r="E611" s="36" t="s">
        <v>894</v>
      </c>
      <c r="F611" s="42" t="s">
        <v>2253</v>
      </c>
      <c r="I611"/>
    </row>
    <row r="612" spans="2:9" ht="15">
      <c r="B612" s="41" t="str">
        <f>IFERROR(VLOOKUP($D612,'CLIENTES NUEVA ID ZONA'!$A:$F,5,0),"INACTIVO")</f>
        <v>INACTIVO</v>
      </c>
      <c r="C612" s="36" t="str">
        <f>IFERROR(VLOOKUP($D612,'CLIENTES NUEVA ID ZONA'!$A:$F,6,0),"INACTIVO")</f>
        <v>INACTIVO</v>
      </c>
      <c r="D612" s="36" t="s">
        <v>231</v>
      </c>
      <c r="E612" s="36" t="s">
        <v>232</v>
      </c>
      <c r="F612" s="42" t="s">
        <v>2253</v>
      </c>
      <c r="I612"/>
    </row>
    <row r="613" spans="2:9" ht="15">
      <c r="B613" s="41" t="str">
        <f>IFERROR(VLOOKUP($D613,'CLIENTES NUEVA ID ZONA'!$A:$F,5,0),"INACTIVO")</f>
        <v>INACTIVO</v>
      </c>
      <c r="C613" s="36" t="str">
        <f>IFERROR(VLOOKUP($D613,'CLIENTES NUEVA ID ZONA'!$A:$F,6,0),"INACTIVO")</f>
        <v>INACTIVO</v>
      </c>
      <c r="D613" s="36" t="s">
        <v>971</v>
      </c>
      <c r="E613" s="36" t="s">
        <v>972</v>
      </c>
      <c r="F613" s="42" t="s">
        <v>2253</v>
      </c>
      <c r="I613"/>
    </row>
    <row r="614" spans="2:9" ht="15">
      <c r="B614" s="41" t="str">
        <f>IFERROR(VLOOKUP($D614,'CLIENTES NUEVA ID ZONA'!$A:$F,5,0),"INACTIVO")</f>
        <v>INACTIVO</v>
      </c>
      <c r="C614" s="36" t="str">
        <f>IFERROR(VLOOKUP($D614,'CLIENTES NUEVA ID ZONA'!$A:$F,6,0),"INACTIVO")</f>
        <v>INACTIVO</v>
      </c>
      <c r="D614" s="36" t="s">
        <v>139</v>
      </c>
      <c r="E614" s="36" t="s">
        <v>140</v>
      </c>
      <c r="F614" s="42" t="s">
        <v>2253</v>
      </c>
      <c r="I614"/>
    </row>
    <row r="615" spans="2:9" ht="15">
      <c r="B615" s="41" t="str">
        <f>IFERROR(VLOOKUP($D615,'CLIENTES NUEVA ID ZONA'!$A:$F,5,0),"INACTIVO")</f>
        <v>INACTIVO</v>
      </c>
      <c r="C615" s="36" t="str">
        <f>IFERROR(VLOOKUP($D615,'CLIENTES NUEVA ID ZONA'!$A:$F,6,0),"INACTIVO")</f>
        <v>INACTIVO</v>
      </c>
      <c r="D615" s="36" t="s">
        <v>3723</v>
      </c>
      <c r="E615" s="36" t="s">
        <v>3724</v>
      </c>
      <c r="F615" s="42" t="s">
        <v>2253</v>
      </c>
      <c r="I615"/>
    </row>
    <row r="616" spans="2:9" ht="15">
      <c r="B616" s="41" t="str">
        <f>IFERROR(VLOOKUP($D616,'CLIENTES NUEVA ID ZONA'!$A:$F,5,0),"INACTIVO")</f>
        <v>INACTIVO</v>
      </c>
      <c r="C616" s="36" t="str">
        <f>IFERROR(VLOOKUP($D616,'CLIENTES NUEVA ID ZONA'!$A:$F,6,0),"INACTIVO")</f>
        <v>INACTIVO</v>
      </c>
      <c r="D616" s="36" t="s">
        <v>217</v>
      </c>
      <c r="E616" s="36" t="s">
        <v>218</v>
      </c>
      <c r="F616" s="42" t="s">
        <v>2253</v>
      </c>
      <c r="I616"/>
    </row>
    <row r="617" spans="2:9" ht="15">
      <c r="B617" s="41" t="str">
        <f>IFERROR(VLOOKUP($D617,'CLIENTES NUEVA ID ZONA'!$A:$F,5,0),"INACTIVO")</f>
        <v>INACTIVO</v>
      </c>
      <c r="C617" s="36" t="str">
        <f>IFERROR(VLOOKUP($D617,'CLIENTES NUEVA ID ZONA'!$A:$F,6,0),"INACTIVO")</f>
        <v>INACTIVO</v>
      </c>
      <c r="D617" s="36" t="s">
        <v>771</v>
      </c>
      <c r="E617" s="36" t="s">
        <v>772</v>
      </c>
      <c r="F617" s="42" t="s">
        <v>2253</v>
      </c>
      <c r="I617"/>
    </row>
    <row r="618" spans="2:9" ht="15">
      <c r="B618" s="41" t="str">
        <f>IFERROR(VLOOKUP($D618,'CLIENTES NUEVA ID ZONA'!$A:$F,5,0),"INACTIVO")</f>
        <v>INACTIVO</v>
      </c>
      <c r="C618" s="36" t="str">
        <f>IFERROR(VLOOKUP($D618,'CLIENTES NUEVA ID ZONA'!$A:$F,6,0),"INACTIVO")</f>
        <v>INACTIVO</v>
      </c>
      <c r="D618" s="36" t="s">
        <v>484</v>
      </c>
      <c r="E618" s="36" t="s">
        <v>485</v>
      </c>
      <c r="F618" s="42" t="s">
        <v>2253</v>
      </c>
      <c r="I618"/>
    </row>
    <row r="619" spans="2:9" ht="15">
      <c r="B619" s="41" t="str">
        <f>IFERROR(VLOOKUP($D619,'CLIENTES NUEVA ID ZONA'!$A:$F,5,0),"INACTIVO")</f>
        <v>INACTIVO</v>
      </c>
      <c r="C619" s="36" t="str">
        <f>IFERROR(VLOOKUP($D619,'CLIENTES NUEVA ID ZONA'!$A:$F,6,0),"INACTIVO")</f>
        <v>INACTIVO</v>
      </c>
      <c r="D619" s="36" t="s">
        <v>223</v>
      </c>
      <c r="E619" s="36" t="s">
        <v>224</v>
      </c>
      <c r="F619" s="42" t="s">
        <v>2253</v>
      </c>
      <c r="I619"/>
    </row>
    <row r="620" spans="2:9" ht="15">
      <c r="B620" s="41" t="str">
        <f>IFERROR(VLOOKUP($D620,'CLIENTES NUEVA ID ZONA'!$A:$F,5,0),"INACTIVO")</f>
        <v>DIANA DELGADO 52</v>
      </c>
      <c r="C620" s="36" t="str">
        <f>IFERROR(VLOOKUP($D620,'CLIENTES NUEVA ID ZONA'!$A:$F,6,0),"INACTIVO")</f>
        <v>DIANA DELGADO</v>
      </c>
      <c r="D620" s="36" t="s">
        <v>192</v>
      </c>
      <c r="E620" s="36" t="s">
        <v>193</v>
      </c>
      <c r="F620" s="42" t="s">
        <v>3623</v>
      </c>
      <c r="I620"/>
    </row>
    <row r="621" spans="2:9" ht="15">
      <c r="B621" s="41" t="str">
        <f>IFERROR(VLOOKUP($D621,'CLIENTES NUEVA ID ZONA'!$A:$F,5,0),"INACTIVO")</f>
        <v>INACTIVO</v>
      </c>
      <c r="C621" s="36" t="str">
        <f>IFERROR(VLOOKUP($D621,'CLIENTES NUEVA ID ZONA'!$A:$F,6,0),"INACTIVO")</f>
        <v>INACTIVO</v>
      </c>
      <c r="D621" s="36" t="s">
        <v>185</v>
      </c>
      <c r="E621" s="36" t="s">
        <v>186</v>
      </c>
      <c r="F621" s="42" t="s">
        <v>2253</v>
      </c>
      <c r="I621"/>
    </row>
    <row r="622" spans="2:9" ht="15">
      <c r="B622" s="41" t="str">
        <f>IFERROR(VLOOKUP($D622,'CLIENTES NUEVA ID ZONA'!$A:$F,5,0),"INACTIVO")</f>
        <v>INACTIVO</v>
      </c>
      <c r="C622" s="36" t="str">
        <f>IFERROR(VLOOKUP($D622,'CLIENTES NUEVA ID ZONA'!$A:$F,6,0),"INACTIVO")</f>
        <v>INACTIVO</v>
      </c>
      <c r="D622" s="36" t="s">
        <v>1323</v>
      </c>
      <c r="E622" s="36" t="s">
        <v>1324</v>
      </c>
      <c r="F622" s="42" t="s">
        <v>2253</v>
      </c>
      <c r="I622"/>
    </row>
    <row r="623" spans="2:9" ht="15">
      <c r="B623" s="41" t="str">
        <f>IFERROR(VLOOKUP($D623,'CLIENTES NUEVA ID ZONA'!$A:$F,5,0),"INACTIVO")</f>
        <v>INACTIVO</v>
      </c>
      <c r="C623" s="36" t="str">
        <f>IFERROR(VLOOKUP($D623,'CLIENTES NUEVA ID ZONA'!$A:$F,6,0),"INACTIVO")</f>
        <v>INACTIVO</v>
      </c>
      <c r="D623" s="36" t="s">
        <v>3725</v>
      </c>
      <c r="E623" s="36" t="s">
        <v>3726</v>
      </c>
      <c r="F623" s="42" t="s">
        <v>2253</v>
      </c>
      <c r="I623"/>
    </row>
    <row r="624" spans="2:9" ht="15">
      <c r="B624" s="41" t="str">
        <f>IFERROR(VLOOKUP($D624,'CLIENTES NUEVA ID ZONA'!$A:$F,5,0),"INACTIVO")</f>
        <v>INACTIVO</v>
      </c>
      <c r="C624" s="36" t="str">
        <f>IFERROR(VLOOKUP($D624,'CLIENTES NUEVA ID ZONA'!$A:$F,6,0),"INACTIVO")</f>
        <v>INACTIVO</v>
      </c>
      <c r="D624" s="36" t="s">
        <v>861</v>
      </c>
      <c r="E624" s="36" t="s">
        <v>862</v>
      </c>
      <c r="F624" s="42" t="s">
        <v>2253</v>
      </c>
      <c r="I624"/>
    </row>
    <row r="625" spans="2:9" ht="15">
      <c r="B625" s="41" t="str">
        <f>IFERROR(VLOOKUP($D625,'CLIENTES NUEVA ID ZONA'!$A:$F,5,0),"INACTIVO")</f>
        <v>INACTIVO</v>
      </c>
      <c r="C625" s="36" t="str">
        <f>IFERROR(VLOOKUP($D625,'CLIENTES NUEVA ID ZONA'!$A:$F,6,0),"INACTIVO")</f>
        <v>INACTIVO</v>
      </c>
      <c r="D625" s="36" t="s">
        <v>1258</v>
      </c>
      <c r="E625" s="36" t="s">
        <v>1259</v>
      </c>
      <c r="F625" s="42" t="s">
        <v>3623</v>
      </c>
      <c r="I625"/>
    </row>
    <row r="626" spans="2:9" ht="15">
      <c r="B626" s="41" t="str">
        <f>IFERROR(VLOOKUP($D626,'CLIENTES NUEVA ID ZONA'!$A:$F,5,0),"INACTIVO")</f>
        <v>INACTIVO</v>
      </c>
      <c r="C626" s="36" t="str">
        <f>IFERROR(VLOOKUP($D626,'CLIENTES NUEVA ID ZONA'!$A:$F,6,0),"INACTIVO")</f>
        <v>INACTIVO</v>
      </c>
      <c r="D626" s="36" t="s">
        <v>404</v>
      </c>
      <c r="E626" s="36" t="s">
        <v>405</v>
      </c>
      <c r="F626" s="42" t="s">
        <v>2253</v>
      </c>
      <c r="I626"/>
    </row>
    <row r="627" spans="2:9" ht="15">
      <c r="B627" s="41" t="str">
        <f>IFERROR(VLOOKUP($D627,'CLIENTES NUEVA ID ZONA'!$A:$F,5,0),"INACTIVO")</f>
        <v>INACTIVO</v>
      </c>
      <c r="C627" s="36" t="str">
        <f>IFERROR(VLOOKUP($D627,'CLIENTES NUEVA ID ZONA'!$A:$F,6,0),"INACTIVO")</f>
        <v>INACTIVO</v>
      </c>
      <c r="D627" s="36" t="s">
        <v>358</v>
      </c>
      <c r="E627" s="36" t="s">
        <v>359</v>
      </c>
      <c r="F627" s="42" t="s">
        <v>2253</v>
      </c>
      <c r="I627"/>
    </row>
    <row r="628" spans="2:9" ht="15">
      <c r="B628" s="41" t="str">
        <f>IFERROR(VLOOKUP($D628,'CLIENTES NUEVA ID ZONA'!$A:$F,5,0),"INACTIVO")</f>
        <v>INACTIVO</v>
      </c>
      <c r="C628" s="36" t="str">
        <f>IFERROR(VLOOKUP($D628,'CLIENTES NUEVA ID ZONA'!$A:$F,6,0),"INACTIVO")</f>
        <v>INACTIVO</v>
      </c>
      <c r="D628" s="36" t="s">
        <v>1288</v>
      </c>
      <c r="E628" s="36" t="s">
        <v>1289</v>
      </c>
      <c r="F628" s="42" t="s">
        <v>2253</v>
      </c>
      <c r="I628"/>
    </row>
    <row r="629" spans="2:9" ht="15">
      <c r="B629" s="41" t="str">
        <f>IFERROR(VLOOKUP($D629,'CLIENTES NUEVA ID ZONA'!$A:$F,5,0),"INACTIVO")</f>
        <v>INACTIVO</v>
      </c>
      <c r="C629" s="36" t="str">
        <f>IFERROR(VLOOKUP($D629,'CLIENTES NUEVA ID ZONA'!$A:$F,6,0),"INACTIVO")</f>
        <v>INACTIVO</v>
      </c>
      <c r="D629" s="36" t="s">
        <v>569</v>
      </c>
      <c r="E629" s="36" t="s">
        <v>570</v>
      </c>
      <c r="F629" s="42" t="s">
        <v>2253</v>
      </c>
      <c r="I629"/>
    </row>
    <row r="630" spans="2:9" ht="15">
      <c r="B630" s="41" t="str">
        <f>IFERROR(VLOOKUP($D630,'CLIENTES NUEVA ID ZONA'!$A:$F,5,0),"INACTIVO")</f>
        <v>INACTIVO</v>
      </c>
      <c r="C630" s="36" t="str">
        <f>IFERROR(VLOOKUP($D630,'CLIENTES NUEVA ID ZONA'!$A:$F,6,0),"INACTIVO")</f>
        <v>INACTIVO</v>
      </c>
      <c r="D630" s="36" t="s">
        <v>1059</v>
      </c>
      <c r="E630" s="36" t="s">
        <v>1060</v>
      </c>
      <c r="F630" s="42" t="s">
        <v>2253</v>
      </c>
      <c r="I630"/>
    </row>
    <row r="631" spans="2:9" ht="15">
      <c r="B631" s="41" t="str">
        <f>IFERROR(VLOOKUP($D631,'CLIENTES NUEVA ID ZONA'!$A:$F,5,0),"INACTIVO")</f>
        <v>INACTIVO</v>
      </c>
      <c r="C631" s="36" t="str">
        <f>IFERROR(VLOOKUP($D631,'CLIENTES NUEVA ID ZONA'!$A:$F,6,0),"INACTIVO")</f>
        <v>INACTIVO</v>
      </c>
      <c r="D631" s="36" t="s">
        <v>3727</v>
      </c>
      <c r="E631" s="36" t="s">
        <v>3728</v>
      </c>
      <c r="F631" s="42" t="s">
        <v>2253</v>
      </c>
      <c r="I631"/>
    </row>
    <row r="632" spans="2:9" ht="15">
      <c r="B632" s="41" t="str">
        <f>IFERROR(VLOOKUP($D632,'CLIENTES NUEVA ID ZONA'!$A:$F,5,0),"INACTIVO")</f>
        <v>INACTIVO</v>
      </c>
      <c r="C632" s="36" t="str">
        <f>IFERROR(VLOOKUP($D632,'CLIENTES NUEVA ID ZONA'!$A:$F,6,0),"INACTIVO")</f>
        <v>INACTIVO</v>
      </c>
      <c r="D632" s="36" t="s">
        <v>323</v>
      </c>
      <c r="E632" s="36" t="s">
        <v>324</v>
      </c>
      <c r="F632" s="42" t="s">
        <v>2253</v>
      </c>
      <c r="I632"/>
    </row>
    <row r="633" spans="2:9" ht="15">
      <c r="B633" s="41" t="str">
        <f>IFERROR(VLOOKUP($D633,'CLIENTES NUEVA ID ZONA'!$A:$F,5,0),"INACTIVO")</f>
        <v>INACTIVO</v>
      </c>
      <c r="C633" s="36" t="str">
        <f>IFERROR(VLOOKUP($D633,'CLIENTES NUEVA ID ZONA'!$A:$F,6,0),"INACTIVO")</f>
        <v>INACTIVO</v>
      </c>
      <c r="D633" s="36" t="s">
        <v>3729</v>
      </c>
      <c r="E633" s="36" t="s">
        <v>3730</v>
      </c>
      <c r="F633" s="42" t="s">
        <v>2253</v>
      </c>
      <c r="I633"/>
    </row>
    <row r="634" spans="2:9" ht="15">
      <c r="B634" s="41" t="str">
        <f>IFERROR(VLOOKUP($D634,'CLIENTES NUEVA ID ZONA'!$A:$F,5,0),"INACTIVO")</f>
        <v>INACTIVO</v>
      </c>
      <c r="C634" s="36" t="str">
        <f>IFERROR(VLOOKUP($D634,'CLIENTES NUEVA ID ZONA'!$A:$F,6,0),"INACTIVO")</f>
        <v>INACTIVO</v>
      </c>
      <c r="D634" s="36" t="s">
        <v>315</v>
      </c>
      <c r="E634" s="36" t="s">
        <v>316</v>
      </c>
      <c r="F634" s="42" t="s">
        <v>2253</v>
      </c>
      <c r="I634"/>
    </row>
    <row r="635" spans="2:9" ht="15">
      <c r="B635" s="41" t="str">
        <f>IFERROR(VLOOKUP($D635,'CLIENTES NUEVA ID ZONA'!$A:$F,5,0),"INACTIVO")</f>
        <v>INACTIVO</v>
      </c>
      <c r="C635" s="36" t="str">
        <f>IFERROR(VLOOKUP($D635,'CLIENTES NUEVA ID ZONA'!$A:$F,6,0),"INACTIVO")</f>
        <v>INACTIVO</v>
      </c>
      <c r="D635" s="36" t="s">
        <v>45</v>
      </c>
      <c r="E635" s="36" t="s">
        <v>46</v>
      </c>
      <c r="F635" s="42" t="s">
        <v>2253</v>
      </c>
      <c r="I635"/>
    </row>
    <row r="636" spans="2:9" ht="15">
      <c r="B636" s="41" t="str">
        <f>IFERROR(VLOOKUP($D636,'CLIENTES NUEVA ID ZONA'!$A:$F,5,0),"INACTIVO")</f>
        <v>INACTIVO</v>
      </c>
      <c r="C636" s="36" t="str">
        <f>IFERROR(VLOOKUP($D636,'CLIENTES NUEVA ID ZONA'!$A:$F,6,0),"INACTIVO")</f>
        <v>INACTIVO</v>
      </c>
      <c r="D636" s="36" t="s">
        <v>873</v>
      </c>
      <c r="E636" s="36" t="s">
        <v>874</v>
      </c>
      <c r="F636" s="42" t="s">
        <v>2253</v>
      </c>
      <c r="I636"/>
    </row>
    <row r="637" spans="2:9" ht="15">
      <c r="B637" s="41" t="str">
        <f>IFERROR(VLOOKUP($D637,'CLIENTES NUEVA ID ZONA'!$A:$F,5,0),"INACTIVO")</f>
        <v>INACTIVO</v>
      </c>
      <c r="C637" s="36" t="str">
        <f>IFERROR(VLOOKUP($D637,'CLIENTES NUEVA ID ZONA'!$A:$F,6,0),"INACTIVO")</f>
        <v>INACTIVO</v>
      </c>
      <c r="D637" s="36" t="s">
        <v>400</v>
      </c>
      <c r="E637" s="36" t="s">
        <v>401</v>
      </c>
      <c r="F637" s="42" t="s">
        <v>2253</v>
      </c>
      <c r="I637"/>
    </row>
    <row r="638" spans="2:9" ht="15">
      <c r="B638" s="41" t="str">
        <f>IFERROR(VLOOKUP($D638,'CLIENTES NUEVA ID ZONA'!$A:$F,5,0),"INACTIVO")</f>
        <v>INACTIVO</v>
      </c>
      <c r="C638" s="36" t="str">
        <f>IFERROR(VLOOKUP($D638,'CLIENTES NUEVA ID ZONA'!$A:$F,6,0),"INACTIVO")</f>
        <v>INACTIVO</v>
      </c>
      <c r="D638" s="36" t="s">
        <v>194</v>
      </c>
      <c r="E638" s="36" t="s">
        <v>195</v>
      </c>
      <c r="F638" s="42" t="s">
        <v>2253</v>
      </c>
      <c r="I638"/>
    </row>
    <row r="639" spans="2:9" ht="15">
      <c r="B639" s="41" t="str">
        <f>IFERROR(VLOOKUP($D639,'CLIENTES NUEVA ID ZONA'!$A:$F,5,0),"INACTIVO")</f>
        <v>INACTIVO</v>
      </c>
      <c r="C639" s="36" t="str">
        <f>IFERROR(VLOOKUP($D639,'CLIENTES NUEVA ID ZONA'!$A:$F,6,0),"INACTIVO")</f>
        <v>INACTIVO</v>
      </c>
      <c r="D639" s="36" t="s">
        <v>1129</v>
      </c>
      <c r="E639" s="36" t="s">
        <v>1130</v>
      </c>
      <c r="F639" s="42" t="s">
        <v>2253</v>
      </c>
      <c r="I639"/>
    </row>
    <row r="640" spans="2:9" ht="15">
      <c r="B640" s="41" t="str">
        <f>IFERROR(VLOOKUP($D640,'CLIENTES NUEVA ID ZONA'!$A:$F,5,0),"INACTIVO")</f>
        <v>INACTIVO</v>
      </c>
      <c r="C640" s="36" t="str">
        <f>IFERROR(VLOOKUP($D640,'CLIENTES NUEVA ID ZONA'!$A:$F,6,0),"INACTIVO")</f>
        <v>INACTIVO</v>
      </c>
      <c r="D640" s="36" t="s">
        <v>915</v>
      </c>
      <c r="E640" s="36" t="s">
        <v>916</v>
      </c>
      <c r="F640" s="42" t="s">
        <v>2253</v>
      </c>
      <c r="I640"/>
    </row>
    <row r="641" spans="2:9" ht="15">
      <c r="B641" s="41" t="str">
        <f>IFERROR(VLOOKUP($D641,'CLIENTES NUEVA ID ZONA'!$A:$F,5,0),"INACTIVO")</f>
        <v>INACTIVO</v>
      </c>
      <c r="C641" s="36" t="str">
        <f>IFERROR(VLOOKUP($D641,'CLIENTES NUEVA ID ZONA'!$A:$F,6,0),"INACTIVO")</f>
        <v>INACTIVO</v>
      </c>
      <c r="D641" s="36" t="s">
        <v>1351</v>
      </c>
      <c r="E641" s="36" t="s">
        <v>1352</v>
      </c>
      <c r="F641" s="42" t="s">
        <v>2253</v>
      </c>
      <c r="I641"/>
    </row>
    <row r="642" spans="2:9" ht="15">
      <c r="B642" s="41" t="str">
        <f>IFERROR(VLOOKUP($D642,'CLIENTES NUEVA ID ZONA'!$A:$F,5,0),"INACTIVO")</f>
        <v>INACTIVO</v>
      </c>
      <c r="C642" s="36" t="str">
        <f>IFERROR(VLOOKUP($D642,'CLIENTES NUEVA ID ZONA'!$A:$F,6,0),"INACTIVO")</f>
        <v>INACTIVO</v>
      </c>
      <c r="D642" s="36" t="s">
        <v>527</v>
      </c>
      <c r="E642" s="36" t="s">
        <v>528</v>
      </c>
      <c r="F642" s="42" t="s">
        <v>2253</v>
      </c>
      <c r="I642"/>
    </row>
    <row r="643" spans="2:9" ht="15">
      <c r="B643" s="41" t="str">
        <f>IFERROR(VLOOKUP($D643,'CLIENTES NUEVA ID ZONA'!$A:$F,5,0),"INACTIVO")</f>
        <v>INACTIVO</v>
      </c>
      <c r="C643" s="36" t="str">
        <f>IFERROR(VLOOKUP($D643,'CLIENTES NUEVA ID ZONA'!$A:$F,6,0),"INACTIVO")</f>
        <v>INACTIVO</v>
      </c>
      <c r="D643" s="36" t="s">
        <v>1269</v>
      </c>
      <c r="E643" s="36" t="s">
        <v>1270</v>
      </c>
      <c r="F643" s="42" t="s">
        <v>3623</v>
      </c>
      <c r="I643"/>
    </row>
    <row r="644" spans="2:9" ht="15">
      <c r="B644" s="41" t="str">
        <f>IFERROR(VLOOKUP($D644,'CLIENTES NUEVA ID ZONA'!$A:$F,5,0),"INACTIVO")</f>
        <v>INACTIVO</v>
      </c>
      <c r="C644" s="36" t="str">
        <f>IFERROR(VLOOKUP($D644,'CLIENTES NUEVA ID ZONA'!$A:$F,6,0),"INACTIVO")</f>
        <v>INACTIVO</v>
      </c>
      <c r="D644" s="36" t="s">
        <v>3731</v>
      </c>
      <c r="E644" s="36" t="s">
        <v>3732</v>
      </c>
      <c r="F644" s="42" t="s">
        <v>2253</v>
      </c>
      <c r="I644"/>
    </row>
    <row r="645" spans="2:9" ht="15">
      <c r="B645" s="41" t="str">
        <f>IFERROR(VLOOKUP($D645,'CLIENTES NUEVA ID ZONA'!$A:$F,5,0),"INACTIVO")</f>
        <v>INACTIVO</v>
      </c>
      <c r="C645" s="36" t="str">
        <f>IFERROR(VLOOKUP($D645,'CLIENTES NUEVA ID ZONA'!$A:$F,6,0),"INACTIVO")</f>
        <v>INACTIVO</v>
      </c>
      <c r="D645" s="36" t="s">
        <v>969</v>
      </c>
      <c r="E645" s="36" t="s">
        <v>970</v>
      </c>
      <c r="F645" s="42" t="s">
        <v>2253</v>
      </c>
      <c r="I645"/>
    </row>
    <row r="646" spans="2:9" ht="15">
      <c r="B646" s="41" t="str">
        <f>IFERROR(VLOOKUP($D646,'CLIENTES NUEVA ID ZONA'!$A:$F,5,0),"INACTIVO")</f>
        <v>INACTIVO</v>
      </c>
      <c r="C646" s="36" t="str">
        <f>IFERROR(VLOOKUP($D646,'CLIENTES NUEVA ID ZONA'!$A:$F,6,0),"INACTIVO")</f>
        <v>INACTIVO</v>
      </c>
      <c r="D646" s="36" t="s">
        <v>573</v>
      </c>
      <c r="E646" s="36" t="s">
        <v>574</v>
      </c>
      <c r="F646" s="42" t="s">
        <v>2253</v>
      </c>
      <c r="I646"/>
    </row>
    <row r="647" spans="2:9" ht="15">
      <c r="B647" s="41" t="str">
        <f>IFERROR(VLOOKUP($D647,'CLIENTES NUEVA ID ZONA'!$A:$F,5,0),"INACTIVO")</f>
        <v>INACTIVO</v>
      </c>
      <c r="C647" s="36" t="str">
        <f>IFERROR(VLOOKUP($D647,'CLIENTES NUEVA ID ZONA'!$A:$F,6,0),"INACTIVO")</f>
        <v>INACTIVO</v>
      </c>
      <c r="D647" s="36" t="s">
        <v>1160</v>
      </c>
      <c r="E647" s="36" t="s">
        <v>1161</v>
      </c>
      <c r="F647" s="42" t="s">
        <v>2253</v>
      </c>
      <c r="I647"/>
    </row>
    <row r="648" spans="2:9" ht="15">
      <c r="B648" s="41" t="str">
        <f>IFERROR(VLOOKUP($D648,'CLIENTES NUEVA ID ZONA'!$A:$F,5,0),"INACTIVO")</f>
        <v>INACTIVO</v>
      </c>
      <c r="C648" s="36" t="str">
        <f>IFERROR(VLOOKUP($D648,'CLIENTES NUEVA ID ZONA'!$A:$F,6,0),"INACTIVO")</f>
        <v>INACTIVO</v>
      </c>
      <c r="D648" s="36" t="s">
        <v>190</v>
      </c>
      <c r="E648" s="36" t="s">
        <v>191</v>
      </c>
      <c r="F648" s="42" t="s">
        <v>2253</v>
      </c>
      <c r="I648"/>
    </row>
    <row r="649" spans="2:9" ht="15">
      <c r="B649" s="41" t="str">
        <f>IFERROR(VLOOKUP($D649,'CLIENTES NUEVA ID ZONA'!$A:$F,5,0),"INACTIVO")</f>
        <v>INACTIVO</v>
      </c>
      <c r="C649" s="36" t="str">
        <f>IFERROR(VLOOKUP($D649,'CLIENTES NUEVA ID ZONA'!$A:$F,6,0),"INACTIVO")</f>
        <v>INACTIVO</v>
      </c>
      <c r="D649" s="36" t="s">
        <v>1162</v>
      </c>
      <c r="E649" s="36" t="s">
        <v>1163</v>
      </c>
      <c r="F649" s="42" t="s">
        <v>2253</v>
      </c>
      <c r="I649"/>
    </row>
    <row r="650" spans="2:9" ht="15">
      <c r="B650" s="41" t="str">
        <f>IFERROR(VLOOKUP($D650,'CLIENTES NUEVA ID ZONA'!$A:$F,5,0),"INACTIVO")</f>
        <v>INACTIVO</v>
      </c>
      <c r="C650" s="36" t="str">
        <f>IFERROR(VLOOKUP($D650,'CLIENTES NUEVA ID ZONA'!$A:$F,6,0),"INACTIVO")</f>
        <v>INACTIVO</v>
      </c>
      <c r="D650" s="36" t="s">
        <v>145</v>
      </c>
      <c r="E650" s="36" t="s">
        <v>146</v>
      </c>
      <c r="F650" s="42" t="s">
        <v>2253</v>
      </c>
      <c r="I650"/>
    </row>
    <row r="651" spans="2:9" ht="15">
      <c r="B651" s="41" t="str">
        <f>IFERROR(VLOOKUP($D651,'CLIENTES NUEVA ID ZONA'!$A:$F,5,0),"INACTIVO")</f>
        <v>INACTIVO</v>
      </c>
      <c r="C651" s="36" t="str">
        <f>IFERROR(VLOOKUP($D651,'CLIENTES NUEVA ID ZONA'!$A:$F,6,0),"INACTIVO")</f>
        <v>INACTIVO</v>
      </c>
      <c r="D651" s="36" t="s">
        <v>789</v>
      </c>
      <c r="E651" s="36" t="s">
        <v>790</v>
      </c>
      <c r="F651" s="42" t="s">
        <v>2253</v>
      </c>
      <c r="I651"/>
    </row>
    <row r="652" spans="2:9" ht="15">
      <c r="B652" s="41" t="str">
        <f>IFERROR(VLOOKUP($D652,'CLIENTES NUEVA ID ZONA'!$A:$F,5,0),"INACTIVO")</f>
        <v>INACTIVO</v>
      </c>
      <c r="C652" s="36" t="str">
        <f>IFERROR(VLOOKUP($D652,'CLIENTES NUEVA ID ZONA'!$A:$F,6,0),"INACTIVO")</f>
        <v>INACTIVO</v>
      </c>
      <c r="D652" s="36" t="s">
        <v>170</v>
      </c>
      <c r="E652" s="36" t="s">
        <v>171</v>
      </c>
      <c r="F652" s="42" t="s">
        <v>2253</v>
      </c>
      <c r="I652"/>
    </row>
    <row r="653" spans="2:9" ht="15">
      <c r="B653" s="41" t="str">
        <f>IFERROR(VLOOKUP($D653,'CLIENTES NUEVA ID ZONA'!$A:$F,5,0),"INACTIVO")</f>
        <v>INACTIVO</v>
      </c>
      <c r="C653" s="36" t="str">
        <f>IFERROR(VLOOKUP($D653,'CLIENTES NUEVA ID ZONA'!$A:$F,6,0),"INACTIVO")</f>
        <v>INACTIVO</v>
      </c>
      <c r="D653" s="36" t="s">
        <v>151</v>
      </c>
      <c r="E653" s="36" t="s">
        <v>152</v>
      </c>
      <c r="F653" s="42" t="s">
        <v>2253</v>
      </c>
      <c r="I653"/>
    </row>
    <row r="654" spans="2:9" ht="15">
      <c r="B654" s="41" t="str">
        <f>IFERROR(VLOOKUP($D654,'CLIENTES NUEVA ID ZONA'!$A:$F,5,0),"INACTIVO")</f>
        <v>INACTIVO</v>
      </c>
      <c r="C654" s="36" t="str">
        <f>IFERROR(VLOOKUP($D654,'CLIENTES NUEVA ID ZONA'!$A:$F,6,0),"INACTIVO")</f>
        <v>INACTIVO</v>
      </c>
      <c r="D654" s="36" t="s">
        <v>3733</v>
      </c>
      <c r="E654" s="36" t="s">
        <v>3734</v>
      </c>
      <c r="F654" s="42" t="s">
        <v>2253</v>
      </c>
      <c r="I654"/>
    </row>
    <row r="655" spans="2:9" ht="15">
      <c r="B655" s="41" t="str">
        <f>IFERROR(VLOOKUP($D655,'CLIENTES NUEVA ID ZONA'!$A:$F,5,0),"INACTIVO")</f>
        <v>INACTIVO</v>
      </c>
      <c r="C655" s="36" t="str">
        <f>IFERROR(VLOOKUP($D655,'CLIENTES NUEVA ID ZONA'!$A:$F,6,0),"INACTIVO")</f>
        <v>INACTIVO</v>
      </c>
      <c r="D655" s="36" t="s">
        <v>615</v>
      </c>
      <c r="E655" s="36" t="s">
        <v>616</v>
      </c>
      <c r="F655" s="42" t="s">
        <v>2253</v>
      </c>
      <c r="I655"/>
    </row>
    <row r="656" spans="2:9" ht="15">
      <c r="B656" s="41" t="str">
        <f>IFERROR(VLOOKUP($D656,'CLIENTES NUEVA ID ZONA'!$A:$F,5,0),"INACTIVO")</f>
        <v>INACTIVO</v>
      </c>
      <c r="C656" s="36" t="str">
        <f>IFERROR(VLOOKUP($D656,'CLIENTES NUEVA ID ZONA'!$A:$F,6,0),"INACTIVO")</f>
        <v>INACTIVO</v>
      </c>
      <c r="D656" s="36" t="s">
        <v>3735</v>
      </c>
      <c r="E656" s="36" t="s">
        <v>3736</v>
      </c>
      <c r="F656" s="42" t="s">
        <v>2253</v>
      </c>
      <c r="I656"/>
    </row>
    <row r="657" spans="2:9" ht="15">
      <c r="B657" s="41" t="str">
        <f>IFERROR(VLOOKUP($D657,'CLIENTES NUEVA ID ZONA'!$A:$F,5,0),"INACTIVO")</f>
        <v>INACTIVO</v>
      </c>
      <c r="C657" s="36" t="str">
        <f>IFERROR(VLOOKUP($D657,'CLIENTES NUEVA ID ZONA'!$A:$F,6,0),"INACTIVO")</f>
        <v>INACTIVO</v>
      </c>
      <c r="D657" s="36" t="s">
        <v>166</v>
      </c>
      <c r="E657" s="36" t="s">
        <v>167</v>
      </c>
      <c r="F657" s="42" t="s">
        <v>2253</v>
      </c>
      <c r="I657"/>
    </row>
    <row r="658" spans="2:9" ht="15">
      <c r="B658" s="41" t="str">
        <f>IFERROR(VLOOKUP($D658,'CLIENTES NUEVA ID ZONA'!$A:$F,5,0),"INACTIVO")</f>
        <v>INACTIVO</v>
      </c>
      <c r="C658" s="36" t="str">
        <f>IFERROR(VLOOKUP($D658,'CLIENTES NUEVA ID ZONA'!$A:$F,6,0),"INACTIVO")</f>
        <v>INACTIVO</v>
      </c>
      <c r="D658" s="36" t="s">
        <v>657</v>
      </c>
      <c r="E658" s="36" t="s">
        <v>658</v>
      </c>
      <c r="F658" s="42" t="s">
        <v>2253</v>
      </c>
      <c r="I658"/>
    </row>
    <row r="659" spans="2:9" ht="15">
      <c r="B659" s="41" t="str">
        <f>IFERROR(VLOOKUP($D659,'CLIENTES NUEVA ID ZONA'!$A:$F,5,0),"INACTIVO")</f>
        <v>INACTIVO</v>
      </c>
      <c r="C659" s="36" t="str">
        <f>IFERROR(VLOOKUP($D659,'CLIENTES NUEVA ID ZONA'!$A:$F,6,0),"INACTIVO")</f>
        <v>INACTIVO</v>
      </c>
      <c r="D659" s="36" t="s">
        <v>1190</v>
      </c>
      <c r="E659" s="36" t="s">
        <v>1191</v>
      </c>
      <c r="F659" s="42" t="s">
        <v>2253</v>
      </c>
      <c r="I659"/>
    </row>
    <row r="660" spans="2:9" ht="15">
      <c r="B660" s="41" t="str">
        <f>IFERROR(VLOOKUP($D660,'CLIENTES NUEVA ID ZONA'!$A:$F,5,0),"INACTIVO")</f>
        <v>INACTIVO</v>
      </c>
      <c r="C660" s="36" t="str">
        <f>IFERROR(VLOOKUP($D660,'CLIENTES NUEVA ID ZONA'!$A:$F,6,0),"INACTIVO")</f>
        <v>INACTIVO</v>
      </c>
      <c r="D660" s="36" t="s">
        <v>3737</v>
      </c>
      <c r="E660" s="36" t="s">
        <v>3738</v>
      </c>
      <c r="F660" s="42" t="s">
        <v>2253</v>
      </c>
      <c r="I660"/>
    </row>
    <row r="661" spans="2:9" ht="15">
      <c r="B661" s="41" t="str">
        <f>IFERROR(VLOOKUP($D661,'CLIENTES NUEVA ID ZONA'!$A:$F,5,0),"INACTIVO")</f>
        <v>INACTIVO</v>
      </c>
      <c r="C661" s="36" t="str">
        <f>IFERROR(VLOOKUP($D661,'CLIENTES NUEVA ID ZONA'!$A:$F,6,0),"INACTIVO")</f>
        <v>INACTIVO</v>
      </c>
      <c r="D661" s="36" t="s">
        <v>3739</v>
      </c>
      <c r="E661" s="36" t="s">
        <v>3740</v>
      </c>
      <c r="F661" s="42" t="s">
        <v>2253</v>
      </c>
      <c r="I661"/>
    </row>
    <row r="662" spans="2:9" ht="15">
      <c r="B662" s="41" t="str">
        <f>IFERROR(VLOOKUP($D662,'CLIENTES NUEVA ID ZONA'!$A:$F,5,0),"INACTIVO")</f>
        <v>INACTIVO</v>
      </c>
      <c r="C662" s="36" t="str">
        <f>IFERROR(VLOOKUP($D662,'CLIENTES NUEVA ID ZONA'!$A:$F,6,0),"INACTIVO")</f>
        <v>INACTIVO</v>
      </c>
      <c r="D662" s="36" t="s">
        <v>147</v>
      </c>
      <c r="E662" s="36" t="s">
        <v>148</v>
      </c>
      <c r="F662" s="42" t="s">
        <v>2253</v>
      </c>
      <c r="I662"/>
    </row>
    <row r="663" spans="2:9" ht="15">
      <c r="B663" s="41" t="str">
        <f>IFERROR(VLOOKUP($D663,'CLIENTES NUEVA ID ZONA'!$A:$F,5,0),"INACTIVO")</f>
        <v>INACTIVO</v>
      </c>
      <c r="C663" s="36" t="str">
        <f>IFERROR(VLOOKUP($D663,'CLIENTES NUEVA ID ZONA'!$A:$F,6,0),"INACTIVO")</f>
        <v>INACTIVO</v>
      </c>
      <c r="D663" s="36" t="s">
        <v>3741</v>
      </c>
      <c r="E663" s="36" t="s">
        <v>3742</v>
      </c>
      <c r="F663" s="42" t="s">
        <v>2253</v>
      </c>
      <c r="I663"/>
    </row>
    <row r="664" spans="2:9" ht="15">
      <c r="B664" s="41" t="str">
        <f>IFERROR(VLOOKUP($D664,'CLIENTES NUEVA ID ZONA'!$A:$F,5,0),"INACTIVO")</f>
        <v>INACTIVO</v>
      </c>
      <c r="C664" s="36" t="str">
        <f>IFERROR(VLOOKUP($D664,'CLIENTES NUEVA ID ZONA'!$A:$F,6,0),"INACTIVO")</f>
        <v>INACTIVO</v>
      </c>
      <c r="D664" s="36" t="s">
        <v>3743</v>
      </c>
      <c r="E664" s="36" t="s">
        <v>3744</v>
      </c>
      <c r="F664" s="42" t="s">
        <v>2253</v>
      </c>
      <c r="I664"/>
    </row>
    <row r="665" spans="2:9" ht="15">
      <c r="B665" s="41" t="str">
        <f>IFERROR(VLOOKUP($D665,'CLIENTES NUEVA ID ZONA'!$A:$F,5,0),"INACTIVO")</f>
        <v>INACTIVO</v>
      </c>
      <c r="C665" s="36" t="str">
        <f>IFERROR(VLOOKUP($D665,'CLIENTES NUEVA ID ZONA'!$A:$F,6,0),"INACTIVO")</f>
        <v>INACTIVO</v>
      </c>
      <c r="D665" s="36" t="s">
        <v>3745</v>
      </c>
      <c r="E665" s="36" t="s">
        <v>3746</v>
      </c>
      <c r="F665" s="42" t="s">
        <v>2253</v>
      </c>
      <c r="I665"/>
    </row>
    <row r="666" spans="2:9" ht="15">
      <c r="B666" s="41" t="str">
        <f>IFERROR(VLOOKUP($D666,'CLIENTES NUEVA ID ZONA'!$A:$F,5,0),"INACTIVO")</f>
        <v>INACTIVO</v>
      </c>
      <c r="C666" s="36" t="str">
        <f>IFERROR(VLOOKUP($D666,'CLIENTES NUEVA ID ZONA'!$A:$F,6,0),"INACTIVO")</f>
        <v>INACTIVO</v>
      </c>
      <c r="D666" s="36" t="s">
        <v>623</v>
      </c>
      <c r="E666" s="36" t="s">
        <v>624</v>
      </c>
      <c r="F666" s="42" t="s">
        <v>2253</v>
      </c>
      <c r="I666"/>
    </row>
    <row r="667" spans="2:9" ht="15">
      <c r="B667" s="41" t="str">
        <f>IFERROR(VLOOKUP($D667,'CLIENTES NUEVA ID ZONA'!$A:$F,5,0),"INACTIVO")</f>
        <v>INACTIVO</v>
      </c>
      <c r="C667" s="36" t="str">
        <f>IFERROR(VLOOKUP($D667,'CLIENTES NUEVA ID ZONA'!$A:$F,6,0),"INACTIVO")</f>
        <v>INACTIVO</v>
      </c>
      <c r="D667" s="36" t="s">
        <v>3747</v>
      </c>
      <c r="E667" s="36" t="s">
        <v>3748</v>
      </c>
      <c r="F667" s="42" t="s">
        <v>2253</v>
      </c>
      <c r="I667"/>
    </row>
    <row r="668" spans="2:9" ht="15">
      <c r="B668" s="41" t="str">
        <f>IFERROR(VLOOKUP($D668,'CLIENTES NUEVA ID ZONA'!$A:$F,5,0),"INACTIVO")</f>
        <v>INACTIVO</v>
      </c>
      <c r="C668" s="36" t="str">
        <f>IFERROR(VLOOKUP($D668,'CLIENTES NUEVA ID ZONA'!$A:$F,6,0),"INACTIVO")</f>
        <v>INACTIVO</v>
      </c>
      <c r="D668" s="36" t="s">
        <v>863</v>
      </c>
      <c r="E668" s="36" t="s">
        <v>864</v>
      </c>
      <c r="F668" s="42" t="s">
        <v>2253</v>
      </c>
      <c r="I668"/>
    </row>
    <row r="669" spans="2:9" ht="15">
      <c r="B669" s="41" t="str">
        <f>IFERROR(VLOOKUP($D669,'CLIENTES NUEVA ID ZONA'!$A:$F,5,0),"INACTIVO")</f>
        <v>INACTIVO</v>
      </c>
      <c r="C669" s="36" t="str">
        <f>IFERROR(VLOOKUP($D669,'CLIENTES NUEVA ID ZONA'!$A:$F,6,0),"INACTIVO")</f>
        <v>INACTIVO</v>
      </c>
      <c r="D669" s="36" t="s">
        <v>1301</v>
      </c>
      <c r="E669" s="36" t="s">
        <v>1302</v>
      </c>
      <c r="F669" s="42" t="s">
        <v>2253</v>
      </c>
      <c r="I669"/>
    </row>
    <row r="670" spans="2:9" ht="15">
      <c r="B670" s="41" t="str">
        <f>IFERROR(VLOOKUP($D670,'CLIENTES NUEVA ID ZONA'!$A:$F,5,0),"INACTIVO")</f>
        <v>INACTIVO</v>
      </c>
      <c r="C670" s="36" t="str">
        <f>IFERROR(VLOOKUP($D670,'CLIENTES NUEVA ID ZONA'!$A:$F,6,0),"INACTIVO")</f>
        <v>INACTIVO</v>
      </c>
      <c r="D670" s="36" t="s">
        <v>3749</v>
      </c>
      <c r="E670" s="36" t="s">
        <v>3750</v>
      </c>
      <c r="F670" s="42" t="s">
        <v>2253</v>
      </c>
      <c r="I670"/>
    </row>
    <row r="671" spans="2:9" ht="15">
      <c r="B671" s="41" t="str">
        <f>IFERROR(VLOOKUP($D671,'CLIENTES NUEVA ID ZONA'!$A:$F,5,0),"INACTIVO")</f>
        <v>INACTIVO</v>
      </c>
      <c r="C671" s="36" t="str">
        <f>IFERROR(VLOOKUP($D671,'CLIENTES NUEVA ID ZONA'!$A:$F,6,0),"INACTIVO")</f>
        <v>INACTIVO</v>
      </c>
      <c r="D671" s="36" t="s">
        <v>176</v>
      </c>
      <c r="E671" s="36" t="s">
        <v>177</v>
      </c>
      <c r="F671" s="42" t="s">
        <v>2253</v>
      </c>
      <c r="I671"/>
    </row>
    <row r="672" spans="2:9" ht="15">
      <c r="B672" s="41" t="str">
        <f>IFERROR(VLOOKUP($D672,'CLIENTES NUEVA ID ZONA'!$A:$F,5,0),"INACTIVO")</f>
        <v>INACTIVO</v>
      </c>
      <c r="C672" s="36" t="str">
        <f>IFERROR(VLOOKUP($D672,'CLIENTES NUEVA ID ZONA'!$A:$F,6,0),"INACTIVO")</f>
        <v>INACTIVO</v>
      </c>
      <c r="D672" s="36" t="s">
        <v>1119</v>
      </c>
      <c r="E672" s="36" t="s">
        <v>1120</v>
      </c>
      <c r="F672" s="42" t="s">
        <v>2253</v>
      </c>
      <c r="I672"/>
    </row>
    <row r="673" spans="2:9" ht="15">
      <c r="B673" s="41" t="str">
        <f>IFERROR(VLOOKUP($D673,'CLIENTES NUEVA ID ZONA'!$A:$F,5,0),"INACTIVO")</f>
        <v>JUAN LEÓN 12</v>
      </c>
      <c r="C673" s="36" t="str">
        <f>IFERROR(VLOOKUP($D673,'CLIENTES NUEVA ID ZONA'!$A:$F,6,0),"INACTIVO")</f>
        <v>DUBRASKA PÉREZ</v>
      </c>
      <c r="D673" s="36" t="s">
        <v>3751</v>
      </c>
      <c r="E673" s="36" t="s">
        <v>3752</v>
      </c>
      <c r="F673" s="42" t="s">
        <v>2253</v>
      </c>
      <c r="I673"/>
    </row>
    <row r="674" spans="2:9">
      <c r="B674" s="41" t="str">
        <f>IFERROR(VLOOKUP($D674,'CLIENTES NUEVA ID ZONA'!$A:$F,5,0),"INACTIVO")</f>
        <v>INACTIVO</v>
      </c>
      <c r="C674" s="36" t="str">
        <f>IFERROR(VLOOKUP($D674,'CLIENTES NUEVA ID ZONA'!$A:$F,6,0),"INACTIVO")</f>
        <v>INACTIVO</v>
      </c>
      <c r="D674" s="36" t="s">
        <v>1204</v>
      </c>
      <c r="E674" s="36" t="s">
        <v>1205</v>
      </c>
      <c r="F674" s="42" t="s">
        <v>2253</v>
      </c>
    </row>
    <row r="675" spans="2:9">
      <c r="B675" s="41" t="str">
        <f>IFERROR(VLOOKUP($D675,'CLIENTES NUEVA ID ZONA'!$A:$F,5,0),"INACTIVO")</f>
        <v>INACTIVO</v>
      </c>
      <c r="C675" s="36" t="str">
        <f>IFERROR(VLOOKUP($D675,'CLIENTES NUEVA ID ZONA'!$A:$F,6,0),"INACTIVO")</f>
        <v>INACTIVO</v>
      </c>
      <c r="D675" s="36" t="s">
        <v>3753</v>
      </c>
      <c r="E675" s="36" t="s">
        <v>3754</v>
      </c>
      <c r="F675" s="42" t="s">
        <v>2253</v>
      </c>
    </row>
    <row r="676" spans="2:9">
      <c r="B676" s="41" t="str">
        <f>IFERROR(VLOOKUP($D676,'CLIENTES NUEVA ID ZONA'!$A:$F,5,0),"INACTIVO")</f>
        <v>JUAN LEÓN 20</v>
      </c>
      <c r="C676" s="36" t="str">
        <f>IFERROR(VLOOKUP($D676,'CLIENTES NUEVA ID ZONA'!$A:$F,6,0),"INACTIVO")</f>
        <v>DUBRASKA PÉREZ</v>
      </c>
      <c r="D676" s="36" t="s">
        <v>3755</v>
      </c>
      <c r="E676" s="36" t="s">
        <v>3756</v>
      </c>
      <c r="F676" s="42" t="s">
        <v>2253</v>
      </c>
    </row>
    <row r="677" spans="2:9">
      <c r="B677" s="41" t="str">
        <f>IFERROR(VLOOKUP($D677,'CLIENTES NUEVA ID ZONA'!$A:$F,5,0),"INACTIVO")</f>
        <v>INACTIVO</v>
      </c>
      <c r="C677" s="36" t="str">
        <f>IFERROR(VLOOKUP($D677,'CLIENTES NUEVA ID ZONA'!$A:$F,6,0),"INACTIVO")</f>
        <v>INACTIVO</v>
      </c>
      <c r="D677" s="36" t="s">
        <v>3757</v>
      </c>
      <c r="E677" s="36" t="s">
        <v>3758</v>
      </c>
      <c r="F677" s="42" t="s">
        <v>2253</v>
      </c>
    </row>
    <row r="678" spans="2:9">
      <c r="B678" s="41" t="str">
        <f>IFERROR(VLOOKUP($D678,'CLIENTES NUEVA ID ZONA'!$A:$F,5,0),"INACTIVO")</f>
        <v>INACTIVO</v>
      </c>
      <c r="C678" s="36" t="str">
        <f>IFERROR(VLOOKUP($D678,'CLIENTES NUEVA ID ZONA'!$A:$F,6,0),"INACTIVO")</f>
        <v>INACTIVO</v>
      </c>
      <c r="D678" s="36" t="s">
        <v>3759</v>
      </c>
      <c r="E678" s="36" t="s">
        <v>3760</v>
      </c>
      <c r="F678" s="42" t="s">
        <v>2253</v>
      </c>
    </row>
    <row r="679" spans="2:9" ht="15">
      <c r="B679" s="41" t="str">
        <f>IFERROR(VLOOKUP($D679,'CLIENTES NUEVA ID ZONA'!$A:$F,5,0),"INACTIVO")</f>
        <v>INACTIVO</v>
      </c>
      <c r="C679" s="36" t="str">
        <f>IFERROR(VLOOKUP($D679,'CLIENTES NUEVA ID ZONA'!$A:$F,6,0),"INACTIVO")</f>
        <v>INACTIVO</v>
      </c>
      <c r="D679" s="36" t="s">
        <v>3761</v>
      </c>
      <c r="E679" s="36" t="s">
        <v>3762</v>
      </c>
      <c r="F679" s="42" t="s">
        <v>2253</v>
      </c>
      <c r="I679"/>
    </row>
    <row r="680" spans="2:9" ht="15">
      <c r="B680" s="41" t="str">
        <f>IFERROR(VLOOKUP($D680,'CLIENTES NUEVA ID ZONA'!$A:$F,5,0),"INACTIVO")</f>
        <v>INACTIVO</v>
      </c>
      <c r="C680" s="36" t="str">
        <f>IFERROR(VLOOKUP($D680,'CLIENTES NUEVA ID ZONA'!$A:$F,6,0),"INACTIVO")</f>
        <v>INACTIVO</v>
      </c>
      <c r="D680" s="36" t="s">
        <v>3763</v>
      </c>
      <c r="E680" s="36" t="s">
        <v>3764</v>
      </c>
      <c r="F680" s="42" t="s">
        <v>2253</v>
      </c>
      <c r="I680"/>
    </row>
    <row r="681" spans="2:9" ht="15">
      <c r="B681" s="41" t="str">
        <f>IFERROR(VLOOKUP($D681,'CLIENTES NUEVA ID ZONA'!$A:$F,5,0),"INACTIVO")</f>
        <v>INACTIVO</v>
      </c>
      <c r="C681" s="36" t="str">
        <f>IFERROR(VLOOKUP($D681,'CLIENTES NUEVA ID ZONA'!$A:$F,6,0),"INACTIVO")</f>
        <v>INACTIVO</v>
      </c>
      <c r="D681" s="36" t="s">
        <v>3765</v>
      </c>
      <c r="E681" s="36" t="s">
        <v>3766</v>
      </c>
      <c r="F681" s="42" t="s">
        <v>2253</v>
      </c>
      <c r="I681"/>
    </row>
    <row r="682" spans="2:9" ht="15">
      <c r="B682" s="41" t="str">
        <f>IFERROR(VLOOKUP($D682,'CLIENTES NUEVA ID ZONA'!$A:$F,5,0),"INACTIVO")</f>
        <v>INACTIVO</v>
      </c>
      <c r="C682" s="36" t="str">
        <f>IFERROR(VLOOKUP($D682,'CLIENTES NUEVA ID ZONA'!$A:$F,6,0),"INACTIVO")</f>
        <v>INACTIVO</v>
      </c>
      <c r="D682" s="36" t="s">
        <v>3767</v>
      </c>
      <c r="E682" s="36" t="s">
        <v>3768</v>
      </c>
      <c r="F682" s="42" t="s">
        <v>2253</v>
      </c>
      <c r="I682"/>
    </row>
    <row r="683" spans="2:9" ht="15">
      <c r="B683" s="41" t="str">
        <f>IFERROR(VLOOKUP($D683,'CLIENTES NUEVA ID ZONA'!$A:$F,5,0),"INACTIVO")</f>
        <v>INACTIVO</v>
      </c>
      <c r="C683" s="36" t="str">
        <f>IFERROR(VLOOKUP($D683,'CLIENTES NUEVA ID ZONA'!$A:$F,6,0),"INACTIVO")</f>
        <v>INACTIVO</v>
      </c>
      <c r="D683" s="36" t="s">
        <v>3769</v>
      </c>
      <c r="E683" s="36" t="s">
        <v>3770</v>
      </c>
      <c r="F683" s="42" t="s">
        <v>2253</v>
      </c>
      <c r="I683"/>
    </row>
    <row r="684" spans="2:9" ht="15">
      <c r="B684" s="41" t="str">
        <f>IFERROR(VLOOKUP($D684,'CLIENTES NUEVA ID ZONA'!$A:$F,5,0),"INACTIVO")</f>
        <v>JUAN LEÓN 20</v>
      </c>
      <c r="C684" s="36" t="str">
        <f>IFERROR(VLOOKUP($D684,'CLIENTES NUEVA ID ZONA'!$A:$F,6,0),"INACTIVO")</f>
        <v>DUBRASKA PÉREZ</v>
      </c>
      <c r="D684" s="36" t="s">
        <v>3771</v>
      </c>
      <c r="E684" s="36" t="s">
        <v>3772</v>
      </c>
      <c r="F684" s="42" t="s">
        <v>2253</v>
      </c>
      <c r="I684"/>
    </row>
    <row r="685" spans="2:9" ht="15">
      <c r="B685" s="41" t="str">
        <f>IFERROR(VLOOKUP($D685,'CLIENTES NUEVA ID ZONA'!$A:$F,5,0),"INACTIVO")</f>
        <v>JUAN LEÓN 20</v>
      </c>
      <c r="C685" s="36" t="str">
        <f>IFERROR(VLOOKUP($D685,'CLIENTES NUEVA ID ZONA'!$A:$F,6,0),"INACTIVO")</f>
        <v>DUBRASKA PÉREZ</v>
      </c>
      <c r="D685" s="36" t="s">
        <v>3773</v>
      </c>
      <c r="E685" s="36" t="s">
        <v>3774</v>
      </c>
      <c r="F685" s="42" t="s">
        <v>2253</v>
      </c>
      <c r="I685"/>
    </row>
    <row r="686" spans="2:9">
      <c r="B686" s="41" t="str">
        <f>IFERROR(VLOOKUP($D686,'CLIENTES NUEVA ID ZONA'!$A:$F,5,0),"INACTIVO")</f>
        <v>JUAN LEÓN 20</v>
      </c>
      <c r="C686" s="36" t="str">
        <f>IFERROR(VLOOKUP($D686,'CLIENTES NUEVA ID ZONA'!$A:$F,6,0),"INACTIVO")</f>
        <v>DUBRASKA PÉREZ</v>
      </c>
      <c r="D686" s="36" t="s">
        <v>3775</v>
      </c>
      <c r="E686" s="36" t="s">
        <v>3776</v>
      </c>
      <c r="F686" s="42" t="s">
        <v>2253</v>
      </c>
    </row>
    <row r="687" spans="2:9" ht="15">
      <c r="B687" s="41" t="str">
        <f>IFERROR(VLOOKUP($D687,'CLIENTES NUEVA ID ZONA'!$A:$F,5,0),"INACTIVO")</f>
        <v>INACTIVO</v>
      </c>
      <c r="C687" s="36" t="str">
        <f>IFERROR(VLOOKUP($D687,'CLIENTES NUEVA ID ZONA'!$A:$F,6,0),"INACTIVO")</f>
        <v>INACTIVO</v>
      </c>
      <c r="D687" s="36" t="s">
        <v>3777</v>
      </c>
      <c r="E687" s="36" t="s">
        <v>3778</v>
      </c>
      <c r="F687" s="42" t="s">
        <v>2253</v>
      </c>
      <c r="I687"/>
    </row>
    <row r="688" spans="2:9" ht="15">
      <c r="B688" s="41" t="str">
        <f>IFERROR(VLOOKUP($D688,'CLIENTES NUEVA ID ZONA'!$A:$F,5,0),"INACTIVO")</f>
        <v>INACTIVO</v>
      </c>
      <c r="C688" s="36" t="str">
        <f>IFERROR(VLOOKUP($D688,'CLIENTES NUEVA ID ZONA'!$A:$F,6,0),"INACTIVO")</f>
        <v>INACTIVO</v>
      </c>
      <c r="D688" s="36" t="s">
        <v>3779</v>
      </c>
      <c r="E688" s="36" t="s">
        <v>3778</v>
      </c>
      <c r="F688" s="42" t="s">
        <v>2253</v>
      </c>
      <c r="I688"/>
    </row>
    <row r="689" spans="2:9" ht="15">
      <c r="B689" s="41" t="str">
        <f>IFERROR(VLOOKUP($D689,'CLIENTES NUEVA ID ZONA'!$A:$F,5,0),"INACTIVO")</f>
        <v>INACTIVO</v>
      </c>
      <c r="C689" s="36" t="str">
        <f>IFERROR(VLOOKUP($D689,'CLIENTES NUEVA ID ZONA'!$A:$F,6,0),"INACTIVO")</f>
        <v>INACTIVO</v>
      </c>
      <c r="D689" s="36" t="s">
        <v>993</v>
      </c>
      <c r="E689" s="36" t="s">
        <v>994</v>
      </c>
      <c r="F689" s="42" t="s">
        <v>2253</v>
      </c>
      <c r="I689"/>
    </row>
    <row r="690" spans="2:9" ht="15">
      <c r="B690" s="41" t="str">
        <f>IFERROR(VLOOKUP($D690,'CLIENTES NUEVA ID ZONA'!$A:$F,5,0),"INACTIVO")</f>
        <v>INACTIVO</v>
      </c>
      <c r="C690" s="36" t="str">
        <f>IFERROR(VLOOKUP($D690,'CLIENTES NUEVA ID ZONA'!$A:$F,6,0),"INACTIVO")</f>
        <v>INACTIVO</v>
      </c>
      <c r="D690" s="36" t="s">
        <v>815</v>
      </c>
      <c r="E690" s="36" t="s">
        <v>816</v>
      </c>
      <c r="F690" s="42" t="s">
        <v>2253</v>
      </c>
      <c r="I690"/>
    </row>
    <row r="691" spans="2:9" ht="15">
      <c r="B691" s="41" t="str">
        <f>IFERROR(VLOOKUP($D691,'CLIENTES NUEVA ID ZONA'!$A:$F,5,0),"INACTIVO")</f>
        <v>INACTIVO</v>
      </c>
      <c r="C691" s="36" t="str">
        <f>IFERROR(VLOOKUP($D691,'CLIENTES NUEVA ID ZONA'!$A:$F,6,0),"INACTIVO")</f>
        <v>INACTIVO</v>
      </c>
      <c r="D691" s="36" t="s">
        <v>997</v>
      </c>
      <c r="E691" s="36" t="s">
        <v>998</v>
      </c>
      <c r="F691" s="42" t="s">
        <v>2253</v>
      </c>
      <c r="I691"/>
    </row>
    <row r="692" spans="2:9" ht="15">
      <c r="B692" s="41" t="str">
        <f>IFERROR(VLOOKUP($D692,'CLIENTES NUEVA ID ZONA'!$A:$F,5,0),"INACTIVO")</f>
        <v>INACTIVO</v>
      </c>
      <c r="C692" s="36" t="str">
        <f>IFERROR(VLOOKUP($D692,'CLIENTES NUEVA ID ZONA'!$A:$F,6,0),"INACTIVO")</f>
        <v>INACTIVO</v>
      </c>
      <c r="D692" s="36" t="s">
        <v>3780</v>
      </c>
      <c r="E692" s="36" t="s">
        <v>3781</v>
      </c>
      <c r="F692" s="42" t="s">
        <v>2253</v>
      </c>
      <c r="I692"/>
    </row>
    <row r="693" spans="2:9" ht="15">
      <c r="B693" s="41" t="str">
        <f>IFERROR(VLOOKUP($D693,'CLIENTES NUEVA ID ZONA'!$A:$F,5,0),"INACTIVO")</f>
        <v>INACTIVO</v>
      </c>
      <c r="C693" s="36" t="str">
        <f>IFERROR(VLOOKUP($D693,'CLIENTES NUEVA ID ZONA'!$A:$F,6,0),"INACTIVO")</f>
        <v>INACTIVO</v>
      </c>
      <c r="D693" s="36" t="s">
        <v>889</v>
      </c>
      <c r="E693" s="36" t="s">
        <v>890</v>
      </c>
      <c r="F693" s="42" t="s">
        <v>2469</v>
      </c>
      <c r="I693"/>
    </row>
    <row r="694" spans="2:9" ht="15">
      <c r="B694" s="41" t="str">
        <f>IFERROR(VLOOKUP($D694,'CLIENTES NUEVA ID ZONA'!$A:$F,5,0),"INACTIVO")</f>
        <v>DIANA DELGADO 51</v>
      </c>
      <c r="C694" s="36" t="str">
        <f>IFERROR(VLOOKUP($D694,'CLIENTES NUEVA ID ZONA'!$A:$F,6,0),"INACTIVO")</f>
        <v>DIANA DELGADO</v>
      </c>
      <c r="D694" s="36" t="s">
        <v>1438</v>
      </c>
      <c r="E694" s="36" t="s">
        <v>1439</v>
      </c>
      <c r="F694" s="42" t="s">
        <v>2469</v>
      </c>
      <c r="I694"/>
    </row>
    <row r="695" spans="2:9" ht="15">
      <c r="B695" s="41" t="str">
        <f>IFERROR(VLOOKUP($D695,'CLIENTES NUEVA ID ZONA'!$A:$F,5,0),"INACTIVO")</f>
        <v>DIANA DELGADO 51</v>
      </c>
      <c r="C695" s="36" t="str">
        <f>IFERROR(VLOOKUP($D695,'CLIENTES NUEVA ID ZONA'!$A:$F,6,0),"INACTIVO")</f>
        <v>DIANA DELGADO</v>
      </c>
      <c r="D695" s="36" t="s">
        <v>1441</v>
      </c>
      <c r="E695" s="36" t="s">
        <v>1442</v>
      </c>
      <c r="F695" s="42" t="s">
        <v>2469</v>
      </c>
      <c r="I695"/>
    </row>
    <row r="696" spans="2:9" ht="15">
      <c r="B696" s="41" t="str">
        <f>IFERROR(VLOOKUP($D696,'CLIENTES NUEVA ID ZONA'!$A:$F,5,0),"INACTIVO")</f>
        <v>INACTIVO</v>
      </c>
      <c r="C696" s="36" t="str">
        <f>IFERROR(VLOOKUP($D696,'CLIENTES NUEVA ID ZONA'!$A:$F,6,0),"INACTIVO")</f>
        <v>INACTIVO</v>
      </c>
      <c r="D696" s="36" t="s">
        <v>841</v>
      </c>
      <c r="E696" s="36" t="s">
        <v>842</v>
      </c>
      <c r="F696" s="42" t="s">
        <v>2469</v>
      </c>
      <c r="I696"/>
    </row>
    <row r="697" spans="2:9" ht="15">
      <c r="B697" s="41" t="str">
        <f>IFERROR(VLOOKUP($D697,'CLIENTES NUEVA ID ZONA'!$A:$F,5,0),"INACTIVO")</f>
        <v>JOSEPH PADILLA 61</v>
      </c>
      <c r="C697" s="36" t="str">
        <f>IFERROR(VLOOKUP($D697,'CLIENTES NUEVA ID ZONA'!$A:$F,6,0),"INACTIVO")</f>
        <v>ANDREINA RANGEL</v>
      </c>
      <c r="D697" s="36" t="s">
        <v>843</v>
      </c>
      <c r="E697" s="36" t="s">
        <v>844</v>
      </c>
      <c r="F697" s="42" t="s">
        <v>2469</v>
      </c>
      <c r="I697"/>
    </row>
    <row r="698" spans="2:9" ht="15">
      <c r="B698" s="41" t="str">
        <f>IFERROR(VLOOKUP($D698,'CLIENTES NUEVA ID ZONA'!$A:$F,5,0),"INACTIVO")</f>
        <v>INACTIVO</v>
      </c>
      <c r="C698" s="36" t="str">
        <f>IFERROR(VLOOKUP($D698,'CLIENTES NUEVA ID ZONA'!$A:$F,6,0),"INACTIVO")</f>
        <v>INACTIVO</v>
      </c>
      <c r="D698" s="36" t="s">
        <v>182</v>
      </c>
      <c r="E698" s="36" t="s">
        <v>183</v>
      </c>
      <c r="F698" s="42" t="s">
        <v>3623</v>
      </c>
      <c r="I698"/>
    </row>
    <row r="699" spans="2:9" ht="15">
      <c r="B699" s="41" t="str">
        <f>IFERROR(VLOOKUP($D699,'CLIENTES NUEVA ID ZONA'!$A:$F,5,0),"INACTIVO")</f>
        <v>INACTIVO</v>
      </c>
      <c r="C699" s="36" t="str">
        <f>IFERROR(VLOOKUP($D699,'CLIENTES NUEVA ID ZONA'!$A:$F,6,0),"INACTIVO")</f>
        <v>INACTIVO</v>
      </c>
      <c r="D699" s="36" t="s">
        <v>611</v>
      </c>
      <c r="E699" s="36" t="s">
        <v>612</v>
      </c>
      <c r="F699" s="42" t="s">
        <v>3623</v>
      </c>
      <c r="I699"/>
    </row>
    <row r="700" spans="2:9" ht="15">
      <c r="B700" s="41" t="str">
        <f>IFERROR(VLOOKUP($D700,'CLIENTES NUEVA ID ZONA'!$A:$F,5,0),"INACTIVO")</f>
        <v>INACTIVO</v>
      </c>
      <c r="C700" s="36" t="str">
        <f>IFERROR(VLOOKUP($D700,'CLIENTES NUEVA ID ZONA'!$A:$F,6,0),"INACTIVO")</f>
        <v>INACTIVO</v>
      </c>
      <c r="D700" t="s">
        <v>1570</v>
      </c>
      <c r="E700" t="s">
        <v>1571</v>
      </c>
      <c r="F700" s="42" t="s">
        <v>3623</v>
      </c>
      <c r="I700"/>
    </row>
    <row r="701" spans="2:9" ht="15">
      <c r="B701" s="41" t="str">
        <f>IFERROR(VLOOKUP($D701,'CLIENTES NUEVA ID ZONA'!$A:$F,5,0),"INACTIVO")</f>
        <v>INACTIVO</v>
      </c>
      <c r="C701" s="36" t="str">
        <f>IFERROR(VLOOKUP($D701,'CLIENTES NUEVA ID ZONA'!$A:$F,6,0),"INACTIVO")</f>
        <v>INACTIVO</v>
      </c>
      <c r="D701" s="36" t="s">
        <v>613</v>
      </c>
      <c r="E701" s="36" t="s">
        <v>614</v>
      </c>
      <c r="F701" s="42" t="s">
        <v>3623</v>
      </c>
      <c r="I701"/>
    </row>
    <row r="702" spans="2:9" ht="15">
      <c r="B702" s="41" t="str">
        <f>IFERROR(VLOOKUP($D702,'CLIENTES NUEVA ID ZONA'!$A:$F,5,0),"INACTIVO")</f>
        <v>INACTIVO</v>
      </c>
      <c r="C702" s="36" t="str">
        <f>IFERROR(VLOOKUP($D702,'CLIENTES NUEVA ID ZONA'!$A:$F,6,0),"INACTIVO")</f>
        <v>INACTIVO</v>
      </c>
      <c r="D702" s="36" t="s">
        <v>3782</v>
      </c>
      <c r="E702" s="36" t="s">
        <v>3783</v>
      </c>
      <c r="F702" s="42" t="s">
        <v>3784</v>
      </c>
      <c r="I702"/>
    </row>
    <row r="703" spans="2:9" ht="15">
      <c r="B703" s="41" t="str">
        <f>IFERROR(VLOOKUP($D703,'CLIENTES NUEVA ID ZONA'!$A:$F,5,0),"INACTIVO")</f>
        <v>INACTIVO</v>
      </c>
      <c r="C703" s="36" t="str">
        <f>IFERROR(VLOOKUP($D703,'CLIENTES NUEVA ID ZONA'!$A:$F,6,0),"INACTIVO")</f>
        <v>INACTIVO</v>
      </c>
      <c r="D703" s="36" t="s">
        <v>3785</v>
      </c>
      <c r="E703" s="36" t="s">
        <v>3786</v>
      </c>
      <c r="F703" s="42" t="s">
        <v>3784</v>
      </c>
      <c r="I703"/>
    </row>
    <row r="704" spans="2:9" ht="15">
      <c r="B704" s="41" t="str">
        <f>IFERROR(VLOOKUP($D704,'CLIENTES NUEVA ID ZONA'!$A:$F,5,0),"INACTIVO")</f>
        <v>INACTIVO</v>
      </c>
      <c r="C704" s="36" t="str">
        <f>IFERROR(VLOOKUP($D704,'CLIENTES NUEVA ID ZONA'!$A:$F,6,0),"INACTIVO")</f>
        <v>INACTIVO</v>
      </c>
      <c r="D704" s="36" t="s">
        <v>3787</v>
      </c>
      <c r="E704" s="36" t="s">
        <v>3788</v>
      </c>
      <c r="F704" s="42" t="s">
        <v>3784</v>
      </c>
      <c r="I704"/>
    </row>
    <row r="705" spans="2:9" ht="15">
      <c r="B705" s="41" t="str">
        <f>IFERROR(VLOOKUP($D705,'CLIENTES NUEVA ID ZONA'!$A:$F,5,0),"INACTIVO")</f>
        <v>MILAGROS FERNANDEZ 10</v>
      </c>
      <c r="C705" s="36" t="str">
        <f>IFERROR(VLOOKUP($D705,'CLIENTES NUEVA ID ZONA'!$A:$F,6,0),"INACTIVO")</f>
        <v>MILAGROS FERNANDEZ</v>
      </c>
      <c r="D705" s="36" t="s">
        <v>88</v>
      </c>
      <c r="E705" s="36" t="s">
        <v>89</v>
      </c>
      <c r="F705" s="61" t="s">
        <v>6870</v>
      </c>
      <c r="I705"/>
    </row>
    <row r="706" spans="2:9" ht="15">
      <c r="B706" s="41" t="str">
        <f>IFERROR(VLOOKUP($D706,'CLIENTES NUEVA ID ZONA'!$A:$F,5,0),"INACTIVO")</f>
        <v>BETSY CASTRO</v>
      </c>
      <c r="C706" s="36" t="str">
        <f>IFERROR(VLOOKUP($D706,'CLIENTES NUEVA ID ZONA'!$A:$F,6,0),"INACTIVO")</f>
        <v>MILAGROS FERNANDEZ</v>
      </c>
      <c r="D706" t="s">
        <v>1567</v>
      </c>
      <c r="E706" t="s">
        <v>1568</v>
      </c>
      <c r="F706" s="42" t="s">
        <v>2253</v>
      </c>
      <c r="I706"/>
    </row>
    <row r="707" spans="2:9" ht="15">
      <c r="B707" s="41" t="str">
        <f>IFERROR(VLOOKUP($D707,'CLIENTES NUEVA ID ZONA'!$A:$F,5,0),"INACTIVO")</f>
        <v>MILAGROS FERNANDEZ 10</v>
      </c>
      <c r="C707" s="36" t="str">
        <f>IFERROR(VLOOKUP($D707,'CLIENTES NUEVA ID ZONA'!$A:$F,6,0),"INACTIVO")</f>
        <v>MILAGROS FERNANDEZ</v>
      </c>
      <c r="D707" s="36" t="s">
        <v>1692</v>
      </c>
      <c r="E707" s="36" t="s">
        <v>1693</v>
      </c>
      <c r="F707" s="42" t="s">
        <v>3623</v>
      </c>
      <c r="I707"/>
    </row>
    <row r="708" spans="2:9" ht="15">
      <c r="B708" s="41" t="str">
        <f>IFERROR(VLOOKUP($D708,'CLIENTES NUEVA ID ZONA'!$A:$F,5,0),"INACTIVO")</f>
        <v>JOSEPH PADILLA</v>
      </c>
      <c r="C708" s="36" t="str">
        <f>IFERROR(VLOOKUP($D708,'CLIENTES NUEVA ID ZONA'!$A:$F,6,0),"INACTIVO")</f>
        <v>ANDREINA RANGEL</v>
      </c>
      <c r="D708" s="36" t="s">
        <v>691</v>
      </c>
      <c r="E708" s="36" t="s">
        <v>692</v>
      </c>
      <c r="F708" s="42" t="s">
        <v>2253</v>
      </c>
      <c r="I708"/>
    </row>
    <row r="709" spans="2:9" ht="15">
      <c r="B709" s="41" t="str">
        <f>IFERROR(VLOOKUP($D709,'CLIENTES NUEVA ID ZONA'!$A:$F,5,0),"INACTIVO")</f>
        <v>JOSEPH PADILLA</v>
      </c>
      <c r="C709" s="36" t="str">
        <f>IFERROR(VLOOKUP($D709,'CLIENTES NUEVA ID ZONA'!$A:$F,6,0),"INACTIVO")</f>
        <v>ANDREINA RANGEL</v>
      </c>
      <c r="D709" s="36" t="s">
        <v>1375</v>
      </c>
      <c r="E709" s="36" t="s">
        <v>1376</v>
      </c>
      <c r="F709" s="42" t="s">
        <v>2253</v>
      </c>
      <c r="I709"/>
    </row>
    <row r="710" spans="2:9" ht="15">
      <c r="B710" s="41" t="str">
        <f>IFERROR(VLOOKUP($D710,'CLIENTES NUEVA ID ZONA'!$A:$F,5,0),"INACTIVO")</f>
        <v>ANDREINA RANGEL 62</v>
      </c>
      <c r="C710" s="36" t="str">
        <f>IFERROR(VLOOKUP($D710,'CLIENTES NUEVA ID ZONA'!$A:$F,6,0),"INACTIVO")</f>
        <v>ANDREINA RANGEL</v>
      </c>
      <c r="D710" s="36" t="s">
        <v>1234</v>
      </c>
      <c r="E710" s="36" t="s">
        <v>1235</v>
      </c>
      <c r="F710" s="61" t="s">
        <v>2253</v>
      </c>
      <c r="I710"/>
    </row>
    <row r="711" spans="2:9" ht="15">
      <c r="B711" s="41" t="str">
        <f>IFERROR(VLOOKUP($D711,'CLIENTES NUEVA ID ZONA'!$A:$F,5,0),"INACTIVO")</f>
        <v>JOSEPH PADILLA</v>
      </c>
      <c r="C711" s="36" t="str">
        <f>IFERROR(VLOOKUP($D711,'CLIENTES NUEVA ID ZONA'!$A:$F,6,0),"INACTIVO")</f>
        <v>ANDREINA RANGEL</v>
      </c>
      <c r="D711" s="36" t="s">
        <v>1237</v>
      </c>
      <c r="E711" s="36" t="s">
        <v>1238</v>
      </c>
      <c r="F711" s="42" t="s">
        <v>14</v>
      </c>
      <c r="I711"/>
    </row>
    <row r="712" spans="2:9" ht="15">
      <c r="B712" s="41" t="str">
        <f>IFERROR(VLOOKUP($D712,'CLIENTES NUEVA ID ZONA'!$A:$F,5,0),"INACTIVO")</f>
        <v>JOSEPH PADILLA</v>
      </c>
      <c r="C712" s="36" t="str">
        <f>IFERROR(VLOOKUP($D712,'CLIENTES NUEVA ID ZONA'!$A:$F,6,0),"INACTIVO")</f>
        <v>ANDREINA RANGEL</v>
      </c>
      <c r="D712" s="46" t="s">
        <v>1596</v>
      </c>
      <c r="E712" s="46" t="s">
        <v>1597</v>
      </c>
      <c r="F712" s="42" t="s">
        <v>3623</v>
      </c>
      <c r="I712"/>
    </row>
    <row r="713" spans="2:9" ht="15">
      <c r="B713" s="41" t="str">
        <f>IFERROR(VLOOKUP($D713,'CLIENTES NUEVA ID ZONA'!$A:$F,5,0),"INACTIVO")</f>
        <v>JOSEPH PADILLA 61</v>
      </c>
      <c r="C713" s="36" t="str">
        <f>IFERROR(VLOOKUP($D713,'CLIENTES NUEVA ID ZONA'!$A:$F,6,0),"INACTIVO")</f>
        <v>ANDREINA RANGEL</v>
      </c>
      <c r="D713" s="36" t="s">
        <v>416</v>
      </c>
      <c r="E713" s="36" t="s">
        <v>417</v>
      </c>
      <c r="F713" s="42" t="s">
        <v>14</v>
      </c>
      <c r="I713"/>
    </row>
    <row r="714" spans="2:9" ht="15">
      <c r="B714" s="41" t="str">
        <f>IFERROR(VLOOKUP($D714,'CLIENTES NUEVA ID ZONA'!$A:$F,5,0),"INACTIVO")</f>
        <v>JOSEPH PADILLA 61</v>
      </c>
      <c r="C714" s="36" t="str">
        <f>IFERROR(VLOOKUP($D714,'CLIENTES NUEVA ID ZONA'!$A:$F,6,0),"INACTIVO")</f>
        <v>ANDREINA RANGEL</v>
      </c>
      <c r="D714" s="36" t="s">
        <v>1629</v>
      </c>
      <c r="E714" s="36" t="s">
        <v>1630</v>
      </c>
      <c r="F714" s="42" t="s">
        <v>3623</v>
      </c>
      <c r="I714"/>
    </row>
    <row r="715" spans="2:9" ht="15">
      <c r="B715" s="41" t="str">
        <f>IFERROR(VLOOKUP($D715,'CLIENTES NUEVA ID ZONA'!$A:$F,5,0),"INACTIVO")</f>
        <v>DIANA DELGADO 51</v>
      </c>
      <c r="C715" s="36" t="str">
        <f>IFERROR(VLOOKUP($D715,'CLIENTES NUEVA ID ZONA'!$A:$F,6,0),"INACTIVO")</f>
        <v>DIANA DELGADO</v>
      </c>
      <c r="D715" s="36" t="s">
        <v>380</v>
      </c>
      <c r="E715" s="36" t="s">
        <v>381</v>
      </c>
      <c r="F715" s="42" t="s">
        <v>2253</v>
      </c>
      <c r="I715"/>
    </row>
    <row r="716" spans="2:9">
      <c r="B716" s="41" t="str">
        <f>IFERROR(VLOOKUP($D716,'CLIENTES NUEVA ID ZONA'!$A:$F,5,0),"INACTIVO")</f>
        <v>DIANA DELGADO 51</v>
      </c>
      <c r="C716" s="36" t="str">
        <f>IFERROR(VLOOKUP($D716,'CLIENTES NUEVA ID ZONA'!$A:$F,6,0),"INACTIVO")</f>
        <v>DIANA DELGADO</v>
      </c>
      <c r="D716" s="36" t="s">
        <v>1528</v>
      </c>
      <c r="E716" s="36" t="s">
        <v>1529</v>
      </c>
      <c r="F716" s="42" t="s">
        <v>2253</v>
      </c>
    </row>
    <row r="717" spans="2:9">
      <c r="B717" s="41" t="str">
        <f>IFERROR(VLOOKUP($D717,'CLIENTES NUEVA ID ZONA'!$A:$F,5,0),"INACTIVO")</f>
        <v>DIANA DELGADO 51</v>
      </c>
      <c r="C717" s="36" t="str">
        <f>IFERROR(VLOOKUP($D717,'CLIENTES NUEVA ID ZONA'!$A:$F,6,0),"INACTIVO")</f>
        <v>DIANA DELGADO</v>
      </c>
      <c r="D717" s="36" t="s">
        <v>583</v>
      </c>
      <c r="E717" s="36" t="s">
        <v>584</v>
      </c>
      <c r="F717" s="42" t="s">
        <v>3623</v>
      </c>
    </row>
    <row r="718" spans="2:9">
      <c r="B718" s="41" t="str">
        <f>IFERROR(VLOOKUP($D718,'CLIENTES NUEVA ID ZONA'!$A:$F,5,0),"INACTIVO")</f>
        <v>DIANA DELGADO 51</v>
      </c>
      <c r="C718" s="36" t="str">
        <f>IFERROR(VLOOKUP($D718,'CLIENTES NUEVA ID ZONA'!$A:$F,6,0),"INACTIVO")</f>
        <v>DIANA DELGADO</v>
      </c>
      <c r="D718" s="36" t="s">
        <v>1415</v>
      </c>
      <c r="E718" s="36" t="s">
        <v>1416</v>
      </c>
      <c r="F718" s="42" t="s">
        <v>2253</v>
      </c>
    </row>
    <row r="719" spans="2:9">
      <c r="B719" s="41" t="str">
        <f>IFERROR(VLOOKUP($D719,'CLIENTES NUEVA ID ZONA'!$A:$F,5,0),"INACTIVO")</f>
        <v>JOSEPH PADILLA</v>
      </c>
      <c r="C719" s="36" t="str">
        <f>IFERROR(VLOOKUP($D719,'CLIENTES NUEVA ID ZONA'!$A:$F,6,0),"INACTIVO")</f>
        <v>ANDREINA RANGEL</v>
      </c>
      <c r="D719" s="36" t="s">
        <v>1761</v>
      </c>
      <c r="E719" s="36" t="s">
        <v>1762</v>
      </c>
      <c r="F719" s="42" t="s">
        <v>3623</v>
      </c>
    </row>
    <row r="720" spans="2:9">
      <c r="B720" s="41" t="str">
        <f>IFERROR(VLOOKUP($D720,'CLIENTES NUEVA ID ZONA'!$A:$F,5,0),"INACTIVO")</f>
        <v>INTER-COMPAÑÍA</v>
      </c>
      <c r="C720" s="36" t="str">
        <f>IFERROR(VLOOKUP($D720,'CLIENTES NUEVA ID ZONA'!$A:$F,6,0),"INACTIVO")</f>
        <v>ROSLI APONTE</v>
      </c>
      <c r="D720" s="36" t="s">
        <v>643</v>
      </c>
      <c r="E720" s="36" t="s">
        <v>644</v>
      </c>
      <c r="F720" s="61" t="s">
        <v>3623</v>
      </c>
    </row>
    <row r="721" spans="2:9">
      <c r="B721" s="41" t="str">
        <f>IFERROR(VLOOKUP($D721,'CLIENTES NUEVA ID ZONA'!$A:$F,5,0),"INACTIVO")</f>
        <v>EVENTUALES</v>
      </c>
      <c r="C721" s="36" t="str">
        <f>IFERROR(VLOOKUP($D721,'CLIENTES NUEVA ID ZONA'!$A:$F,6,0),"INACTIVO")</f>
        <v>ROSLI APONTE</v>
      </c>
      <c r="D721" s="36" t="s">
        <v>973</v>
      </c>
      <c r="E721" s="36" t="s">
        <v>974</v>
      </c>
      <c r="F721" s="61" t="s">
        <v>2253</v>
      </c>
    </row>
    <row r="722" spans="2:9">
      <c r="B722" s="41" t="str">
        <f>IFERROR(VLOOKUP($D722,'CLIENTES NUEVA ID ZONA'!$A:$F,5,0),"INACTIVO")</f>
        <v>EVENTUALES</v>
      </c>
      <c r="C722" s="36" t="str">
        <f>IFERROR(VLOOKUP($D722,'CLIENTES NUEVA ID ZONA'!$A:$F,6,0),"INACTIVO")</f>
        <v>ROSLI APONTE</v>
      </c>
      <c r="D722" s="36" t="s">
        <v>1121</v>
      </c>
      <c r="E722" s="36" t="s">
        <v>3789</v>
      </c>
      <c r="F722" s="61" t="s">
        <v>3070</v>
      </c>
    </row>
    <row r="723" spans="2:9">
      <c r="B723" s="41" t="str">
        <f>IFERROR(VLOOKUP($D723,'CLIENTES NUEVA ID ZONA'!$A:$F,5,0),"INACTIVO")</f>
        <v>EVENTUALES</v>
      </c>
      <c r="C723" s="36" t="str">
        <f>IFERROR(VLOOKUP($D723,'CLIENTES NUEVA ID ZONA'!$A:$F,6,0),"INACTIVO")</f>
        <v>ROSLI APONTE</v>
      </c>
      <c r="D723" s="36" t="s">
        <v>903</v>
      </c>
      <c r="E723" s="36" t="s">
        <v>904</v>
      </c>
      <c r="F723" s="61" t="s">
        <v>3623</v>
      </c>
    </row>
    <row r="724" spans="2:9">
      <c r="B724" s="41" t="str">
        <f>IFERROR(VLOOKUP($D724,'CLIENTES NUEVA ID ZONA'!$A:$F,5,0),"INACTIVO")</f>
        <v>EVENTUALES</v>
      </c>
      <c r="C724" s="36" t="str">
        <f>IFERROR(VLOOKUP($D724,'CLIENTES NUEVA ID ZONA'!$A:$F,6,0),"INACTIVO")</f>
        <v>ROSLI APONTE</v>
      </c>
      <c r="D724" s="36" t="s">
        <v>1321</v>
      </c>
      <c r="E724" s="36" t="s">
        <v>1322</v>
      </c>
      <c r="F724" s="61" t="s">
        <v>3623</v>
      </c>
    </row>
    <row r="725" spans="2:9">
      <c r="B725" s="41" t="str">
        <f>IFERROR(VLOOKUP($D725,'CLIENTES NUEVA ID ZONA'!$A:$F,5,0),"INACTIVO")</f>
        <v>INTER-COMPAÑÍA</v>
      </c>
      <c r="C725" s="36" t="str">
        <f>IFERROR(VLOOKUP($D725,'CLIENTES NUEVA ID ZONA'!$A:$F,6,0),"INACTIVO")</f>
        <v>ROSLI APONTE</v>
      </c>
      <c r="D725" s="36" t="s">
        <v>1123</v>
      </c>
      <c r="E725" s="36" t="s">
        <v>2256</v>
      </c>
      <c r="F725" s="61" t="s">
        <v>3623</v>
      </c>
    </row>
    <row r="726" spans="2:9">
      <c r="B726" s="41" t="str">
        <f>IFERROR(VLOOKUP($D726,'CLIENTES NUEVA ID ZONA'!$A:$F,5,0),"INACTIVO")</f>
        <v>INACTIVO</v>
      </c>
      <c r="C726" s="36" t="str">
        <f>IFERROR(VLOOKUP($D726,'CLIENTES NUEVA ID ZONA'!$A:$F,6,0),"INACTIVO")</f>
        <v>INACTIVO</v>
      </c>
      <c r="D726" s="36" t="s">
        <v>787</v>
      </c>
      <c r="E726" s="36" t="s">
        <v>788</v>
      </c>
      <c r="F726" s="42" t="s">
        <v>3070</v>
      </c>
    </row>
    <row r="727" spans="2:9">
      <c r="B727" s="41" t="str">
        <f>IFERROR(VLOOKUP($D727,'CLIENTES NUEVA ID ZONA'!$A:$F,5,0),"INACTIVO")</f>
        <v>E-COMMERCE</v>
      </c>
      <c r="C727" s="36" t="str">
        <f>IFERROR(VLOOKUP($D727,'CLIENTES NUEVA ID ZONA'!$A:$F,6,0),"INACTIVO")</f>
        <v>E-COMMERCE</v>
      </c>
      <c r="D727" s="36" t="s">
        <v>1726</v>
      </c>
      <c r="E727" s="36" t="s">
        <v>1727</v>
      </c>
      <c r="F727" s="42" t="s">
        <v>80</v>
      </c>
    </row>
    <row r="728" spans="2:9">
      <c r="B728" s="41" t="str">
        <f>IFERROR(VLOOKUP($D728,'CLIENTES NUEVA ID ZONA'!$A:$F,5,0),"INACTIVO")</f>
        <v>JONATHAN FERNÁNDEZ</v>
      </c>
      <c r="C728" s="36" t="str">
        <f>IFERROR(VLOOKUP($D728,'CLIENTES NUEVA ID ZONA'!$A:$F,6,0),"INACTIVO")</f>
        <v>MILAGROS FERNANDEZ</v>
      </c>
      <c r="D728" s="36" t="s">
        <v>702</v>
      </c>
      <c r="E728" s="36" t="s">
        <v>703</v>
      </c>
      <c r="F728" s="42" t="s">
        <v>2253</v>
      </c>
    </row>
    <row r="729" spans="2:9" ht="15">
      <c r="B729" s="41" t="str">
        <f>IFERROR(VLOOKUP($D729,'CLIENTES NUEVA ID ZONA'!$A:$F,5,0),"INACTIVO")</f>
        <v>JONATHAN FERNÁNDEZ</v>
      </c>
      <c r="C729" s="36" t="str">
        <f>IFERROR(VLOOKUP($D729,'CLIENTES NUEVA ID ZONA'!$A:$F,6,0),"INACTIVO")</f>
        <v>MILAGROS FERNANDEZ</v>
      </c>
      <c r="D729" s="36" t="s">
        <v>718</v>
      </c>
      <c r="E729" s="36" t="s">
        <v>719</v>
      </c>
      <c r="F729" s="61" t="s">
        <v>3623</v>
      </c>
      <c r="I729"/>
    </row>
    <row r="730" spans="2:9" ht="15">
      <c r="B730" s="41" t="str">
        <f>IFERROR(VLOOKUP($D730,'CLIENTES NUEVA ID ZONA'!$A:$F,5,0),"INACTIVO")</f>
        <v>WILLIAN FERMIN</v>
      </c>
      <c r="C730" s="36" t="str">
        <f>IFERROR(VLOOKUP($D730,'CLIENTES NUEVA ID ZONA'!$A:$F,6,0),"INACTIVO")</f>
        <v>MILAGROS FERNANDEZ</v>
      </c>
      <c r="D730" s="36" t="s">
        <v>677</v>
      </c>
      <c r="E730" s="36" t="s">
        <v>678</v>
      </c>
      <c r="F730" s="42">
        <v>21</v>
      </c>
      <c r="I730"/>
    </row>
    <row r="731" spans="2:9" ht="15">
      <c r="B731" s="41" t="str">
        <f>IFERROR(VLOOKUP($D731,'CLIENTES NUEVA ID ZONA'!$A:$F,5,0),"INACTIVO")</f>
        <v>CARLOS ZURITA</v>
      </c>
      <c r="C731" s="36" t="str">
        <f>IFERROR(VLOOKUP($D731,'CLIENTES NUEVA ID ZONA'!$A:$F,6,0),"INACTIVO")</f>
        <v>MILAGROS FERNANDEZ</v>
      </c>
      <c r="D731" s="36" t="s">
        <v>1325</v>
      </c>
      <c r="E731" s="36" t="s">
        <v>1326</v>
      </c>
      <c r="F731" s="42">
        <v>21</v>
      </c>
      <c r="I731"/>
    </row>
    <row r="732" spans="2:9" ht="15">
      <c r="B732" s="41" t="str">
        <f>IFERROR(VLOOKUP($D732,'CLIENTES NUEVA ID ZONA'!$A:$F,5,0),"INACTIVO")</f>
        <v>JONATHAN FERNÁNDEZ</v>
      </c>
      <c r="C732" s="36" t="str">
        <f>IFERROR(VLOOKUP($D732,'CLIENTES NUEVA ID ZONA'!$A:$F,6,0),"INACTIVO")</f>
        <v>MILAGROS FERNANDEZ</v>
      </c>
      <c r="D732" s="36" t="s">
        <v>667</v>
      </c>
      <c r="E732" s="36" t="s">
        <v>668</v>
      </c>
      <c r="F732" s="42" t="s">
        <v>2253</v>
      </c>
      <c r="I732"/>
    </row>
    <row r="733" spans="2:9" ht="15">
      <c r="B733" s="41" t="str">
        <f>IFERROR(VLOOKUP($D733,'CLIENTES NUEVA ID ZONA'!$A:$F,5,0),"INACTIVO")</f>
        <v>INACTIVO</v>
      </c>
      <c r="C733" s="36" t="str">
        <f>IFERROR(VLOOKUP($D733,'CLIENTES NUEVA ID ZONA'!$A:$F,6,0),"INACTIVO")</f>
        <v>INACTIVO</v>
      </c>
      <c r="D733" s="36" t="s">
        <v>1710</v>
      </c>
      <c r="E733" s="36" t="s">
        <v>1711</v>
      </c>
      <c r="F733" s="42" t="s">
        <v>14</v>
      </c>
      <c r="I733"/>
    </row>
    <row r="734" spans="2:9" ht="15">
      <c r="B734" s="41" t="str">
        <f>IFERROR(VLOOKUP($D734,'CLIENTES NUEVA ID ZONA'!$A:$F,5,0),"INACTIVO")</f>
        <v>JOSEPH PADILLA 61</v>
      </c>
      <c r="C734" s="36" t="str">
        <f>IFERROR(VLOOKUP($D734,'CLIENTES NUEVA ID ZONA'!$A:$F,6,0),"INACTIVO")</f>
        <v>ANDREINA RANGEL</v>
      </c>
      <c r="D734" s="36" t="s">
        <v>1039</v>
      </c>
      <c r="E734" s="36" t="s">
        <v>1040</v>
      </c>
      <c r="F734" s="61" t="s">
        <v>3623</v>
      </c>
      <c r="I734"/>
    </row>
    <row r="735" spans="2:9" ht="15">
      <c r="B735" s="41" t="str">
        <f>IFERROR(VLOOKUP($D735,'CLIENTES NUEVA ID ZONA'!$A:$F,5,0),"INACTIVO")</f>
        <v>JOSEPH PADILLA</v>
      </c>
      <c r="C735" s="36" t="str">
        <f>IFERROR(VLOOKUP($D735,'CLIENTES NUEVA ID ZONA'!$A:$F,6,0),"INACTIVO")</f>
        <v>ANDREINA RANGEL</v>
      </c>
      <c r="D735" s="36" t="s">
        <v>1667</v>
      </c>
      <c r="E735" s="36" t="s">
        <v>1668</v>
      </c>
      <c r="F735" s="42" t="s">
        <v>2253</v>
      </c>
      <c r="I735"/>
    </row>
    <row r="736" spans="2:9" ht="15">
      <c r="B736" s="41" t="str">
        <f>IFERROR(VLOOKUP($D736,'CLIENTES NUEVA ID ZONA'!$A:$F,5,0),"INACTIVO")</f>
        <v>JOSEPH PADILLA 61</v>
      </c>
      <c r="C736" s="36" t="str">
        <f>IFERROR(VLOOKUP($D736,'CLIENTES NUEVA ID ZONA'!$A:$F,6,0),"INACTIVO")</f>
        <v>ANDREINA RANGEL</v>
      </c>
      <c r="D736" s="36" t="s">
        <v>1279</v>
      </c>
      <c r="E736" s="36" t="s">
        <v>1280</v>
      </c>
      <c r="F736" s="61" t="s">
        <v>3623</v>
      </c>
      <c r="I736"/>
    </row>
    <row r="737" spans="2:9" ht="15">
      <c r="B737" s="41" t="str">
        <f>IFERROR(VLOOKUP($D737,'CLIENTES NUEVA ID ZONA'!$A:$F,5,0),"INACTIVO")</f>
        <v>JOSEPH PADILLA 61</v>
      </c>
      <c r="C737" s="36" t="str">
        <f>IFERROR(VLOOKUP($D737,'CLIENTES NUEVA ID ZONA'!$A:$F,6,0),"INACTIVO")</f>
        <v>ANDREINA RANGEL</v>
      </c>
      <c r="D737" s="36" t="s">
        <v>801</v>
      </c>
      <c r="E737" s="36" t="s">
        <v>802</v>
      </c>
      <c r="F737" s="61" t="s">
        <v>3623</v>
      </c>
      <c r="I737"/>
    </row>
    <row r="738" spans="2:9" ht="15">
      <c r="B738" s="41" t="str">
        <f>IFERROR(VLOOKUP($D738,'CLIENTES NUEVA ID ZONA'!$A:$F,5,0),"INACTIVO")</f>
        <v>JOSEPH PADILLA</v>
      </c>
      <c r="C738" s="36" t="str">
        <f>IFERROR(VLOOKUP($D738,'CLIENTES NUEVA ID ZONA'!$A:$F,6,0),"INACTIVO")</f>
        <v>ANDREINA RANGEL</v>
      </c>
      <c r="D738" s="36" t="s">
        <v>271</v>
      </c>
      <c r="E738" s="36" t="s">
        <v>272</v>
      </c>
      <c r="F738" s="61" t="s">
        <v>3618</v>
      </c>
      <c r="I738"/>
    </row>
    <row r="739" spans="2:9" ht="15">
      <c r="B739" s="41" t="str">
        <f>IFERROR(VLOOKUP($D739,'CLIENTES NUEVA ID ZONA'!$A:$F,5,0),"INACTIVO")</f>
        <v>INACTIVO</v>
      </c>
      <c r="C739" s="36" t="str">
        <f>IFERROR(VLOOKUP($D739,'CLIENTES NUEVA ID ZONA'!$A:$F,6,0),"INACTIVO")</f>
        <v>INACTIVO</v>
      </c>
      <c r="D739" s="36" t="s">
        <v>748</v>
      </c>
      <c r="E739" s="36" t="s">
        <v>749</v>
      </c>
      <c r="F739" s="42" t="s">
        <v>2253</v>
      </c>
      <c r="I739"/>
    </row>
    <row r="740" spans="2:9" ht="15">
      <c r="B740" s="41" t="str">
        <f>IFERROR(VLOOKUP($D740,'CLIENTES NUEVA ID ZONA'!$A:$F,5,0),"INACTIVO")</f>
        <v>JOSEPH PADILLA 61</v>
      </c>
      <c r="C740" s="36" t="str">
        <f>IFERROR(VLOOKUP($D740,'CLIENTES NUEVA ID ZONA'!$A:$F,6,0),"INACTIVO")</f>
        <v>ANDREINA RANGEL</v>
      </c>
      <c r="D740" s="36" t="s">
        <v>1687</v>
      </c>
      <c r="E740" s="36" t="s">
        <v>1688</v>
      </c>
      <c r="F740" s="61" t="s">
        <v>3618</v>
      </c>
      <c r="I740"/>
    </row>
    <row r="741" spans="2:9" ht="15">
      <c r="B741" s="41" t="str">
        <f>IFERROR(VLOOKUP($D741,'CLIENTES NUEVA ID ZONA'!$A:$F,5,0),"INACTIVO")</f>
        <v>JOSEPH PADILLA</v>
      </c>
      <c r="C741" s="36" t="str">
        <f>IFERROR(VLOOKUP($D741,'CLIENTES NUEVA ID ZONA'!$A:$F,6,0),"INACTIVO")</f>
        <v>ANDREINA RANGEL</v>
      </c>
      <c r="D741" s="36" t="s">
        <v>1297</v>
      </c>
      <c r="E741" s="36" t="s">
        <v>1298</v>
      </c>
      <c r="F741" s="42" t="s">
        <v>3623</v>
      </c>
      <c r="I741"/>
    </row>
    <row r="742" spans="2:9" ht="15">
      <c r="B742" s="41" t="str">
        <f>IFERROR(VLOOKUP($D742,'CLIENTES NUEVA ID ZONA'!$A:$F,5,0),"INACTIVO")</f>
        <v>JOSEPH PADILLA</v>
      </c>
      <c r="C742" s="36" t="str">
        <f>IFERROR(VLOOKUP($D742,'CLIENTES NUEVA ID ZONA'!$A:$F,6,0),"INACTIVO")</f>
        <v>ANDREINA RANGEL</v>
      </c>
      <c r="D742" s="36" t="s">
        <v>1677</v>
      </c>
      <c r="E742" s="36" t="s">
        <v>1678</v>
      </c>
      <c r="F742" s="42" t="s">
        <v>14</v>
      </c>
      <c r="I742"/>
    </row>
    <row r="743" spans="2:9">
      <c r="B743" s="41" t="str">
        <f>IFERROR(VLOOKUP($D743,'CLIENTES NUEVA ID ZONA'!$A:$F,5,0),"INACTIVO")</f>
        <v>JOSEPH PADILLA</v>
      </c>
      <c r="C743" s="36" t="str">
        <f>IFERROR(VLOOKUP($D743,'CLIENTES NUEVA ID ZONA'!$A:$F,6,0),"INACTIVO")</f>
        <v>ANDREINA RANGEL</v>
      </c>
      <c r="D743" s="36" t="s">
        <v>1546</v>
      </c>
      <c r="E743" s="36" t="s">
        <v>1547</v>
      </c>
      <c r="F743" s="42" t="s">
        <v>14</v>
      </c>
    </row>
    <row r="744" spans="2:9">
      <c r="B744" s="41" t="str">
        <f>IFERROR(VLOOKUP($D744,'CLIENTES NUEVA ID ZONA'!$A:$F,5,0),"INACTIVO")</f>
        <v>JOSEPH PADILLA</v>
      </c>
      <c r="C744" s="36" t="str">
        <f>IFERROR(VLOOKUP($D744,'CLIENTES NUEVA ID ZONA'!$A:$F,6,0),"INACTIVO")</f>
        <v>ANDREINA RANGEL</v>
      </c>
      <c r="D744" s="36" t="s">
        <v>1443</v>
      </c>
      <c r="E744" s="36" t="s">
        <v>1444</v>
      </c>
      <c r="F744" s="42" t="s">
        <v>3623</v>
      </c>
    </row>
    <row r="745" spans="2:9">
      <c r="B745" s="41" t="str">
        <f>IFERROR(VLOOKUP($D745,'CLIENTES NUEVA ID ZONA'!$A:$F,5,0),"INACTIVO")</f>
        <v>JOSEPH PADILLA</v>
      </c>
      <c r="C745" s="36" t="str">
        <f>IFERROR(VLOOKUP($D745,'CLIENTES NUEVA ID ZONA'!$A:$F,6,0),"INACTIVO")</f>
        <v>ANDREINA RANGEL</v>
      </c>
      <c r="D745" s="36" t="s">
        <v>567</v>
      </c>
      <c r="E745" s="36" t="s">
        <v>568</v>
      </c>
      <c r="F745" s="42" t="s">
        <v>3623</v>
      </c>
    </row>
    <row r="746" spans="2:9" ht="15">
      <c r="B746" s="41" t="str">
        <f>IFERROR(VLOOKUP($D746,'CLIENTES NUEVA ID ZONA'!$A:$F,5,0),"INACTIVO")</f>
        <v>JOSEPH PADILLA 61</v>
      </c>
      <c r="C746" s="36" t="str">
        <f>IFERROR(VLOOKUP($D746,'CLIENTES NUEVA ID ZONA'!$A:$F,6,0),"INACTIVO")</f>
        <v>ANDREINA RANGEL</v>
      </c>
      <c r="D746" s="36" t="s">
        <v>317</v>
      </c>
      <c r="E746" s="36" t="s">
        <v>318</v>
      </c>
      <c r="F746" s="61" t="s">
        <v>3618</v>
      </c>
      <c r="I746"/>
    </row>
    <row r="747" spans="2:9" ht="15">
      <c r="B747" s="41" t="str">
        <f>IFERROR(VLOOKUP($D747,'CLIENTES NUEVA ID ZONA'!$A:$F,5,0),"INACTIVO")</f>
        <v>JOSEPH PADILLA</v>
      </c>
      <c r="C747" s="36" t="str">
        <f>IFERROR(VLOOKUP($D747,'CLIENTES NUEVA ID ZONA'!$A:$F,6,0),"INACTIVO")</f>
        <v>ANDREINA RANGEL</v>
      </c>
      <c r="D747" s="36" t="s">
        <v>432</v>
      </c>
      <c r="E747" s="36" t="s">
        <v>433</v>
      </c>
      <c r="F747" s="42" t="s">
        <v>14</v>
      </c>
      <c r="I747"/>
    </row>
    <row r="748" spans="2:9" ht="15">
      <c r="B748" s="41" t="str">
        <f>IFERROR(VLOOKUP($D748,'CLIENTES NUEVA ID ZONA'!$A:$F,5,0),"INACTIVO")</f>
        <v>JOSEPH PADILLA 61</v>
      </c>
      <c r="C748" s="36" t="str">
        <f>IFERROR(VLOOKUP($D748,'CLIENTES NUEVA ID ZONA'!$A:$F,6,0),"INACTIVO")</f>
        <v>ANDREINA RANGEL</v>
      </c>
      <c r="D748" s="46" t="s">
        <v>1619</v>
      </c>
      <c r="E748" s="46" t="s">
        <v>1620</v>
      </c>
      <c r="F748" s="61" t="s">
        <v>3618</v>
      </c>
      <c r="I748"/>
    </row>
    <row r="749" spans="2:9" ht="15">
      <c r="B749" s="41" t="str">
        <f>IFERROR(VLOOKUP($D749,'CLIENTES NUEVA ID ZONA'!$A:$F,5,0),"INACTIVO")</f>
        <v>JOSEPH PADILLA</v>
      </c>
      <c r="C749" s="36" t="str">
        <f>IFERROR(VLOOKUP($D749,'CLIENTES NUEVA ID ZONA'!$A:$F,6,0),"INACTIVO")</f>
        <v>ANDREINA RANGEL</v>
      </c>
      <c r="D749" s="36" t="s">
        <v>1698</v>
      </c>
      <c r="E749" s="36" t="s">
        <v>1699</v>
      </c>
      <c r="F749" s="42" t="s">
        <v>3623</v>
      </c>
      <c r="I749"/>
    </row>
    <row r="750" spans="2:9" ht="15">
      <c r="B750" s="41" t="str">
        <f>IFERROR(VLOOKUP($D750,'CLIENTES NUEVA ID ZONA'!$A:$F,5,0),"INACTIVO")</f>
        <v>INACTIVO</v>
      </c>
      <c r="C750" s="36" t="str">
        <f>IFERROR(VLOOKUP($D750,'CLIENTES NUEVA ID ZONA'!$A:$F,6,0),"INACTIVO")</f>
        <v>INACTIVO</v>
      </c>
      <c r="D750" s="36" t="s">
        <v>220</v>
      </c>
      <c r="E750" s="36" t="s">
        <v>221</v>
      </c>
      <c r="F750" s="42" t="s">
        <v>3623</v>
      </c>
      <c r="I750"/>
    </row>
    <row r="751" spans="2:9" ht="15">
      <c r="B751" s="41" t="str">
        <f>IFERROR(VLOOKUP($D751,'CLIENTES NUEVA ID ZONA'!$A:$F,5,0),"INACTIVO")</f>
        <v>JOSEPH PADILLA</v>
      </c>
      <c r="C751" s="36" t="str">
        <f>IFERROR(VLOOKUP($D751,'CLIENTES NUEVA ID ZONA'!$A:$F,6,0),"INACTIVO")</f>
        <v>ANDREINA RANGEL</v>
      </c>
      <c r="D751" s="36" t="s">
        <v>593</v>
      </c>
      <c r="E751" s="36" t="s">
        <v>594</v>
      </c>
      <c r="F751" s="61" t="s">
        <v>3618</v>
      </c>
      <c r="I751"/>
    </row>
    <row r="752" spans="2:9" ht="15">
      <c r="B752" s="41" t="str">
        <f>IFERROR(VLOOKUP($D752,'CLIENTES NUEVA ID ZONA'!$A:$F,5,0),"INACTIVO")</f>
        <v>JOSEPH PADILLA</v>
      </c>
      <c r="C752" s="36" t="str">
        <f>IFERROR(VLOOKUP($D752,'CLIENTES NUEVA ID ZONA'!$A:$F,6,0),"INACTIVO")</f>
        <v>ANDREINA RANGEL</v>
      </c>
      <c r="D752" s="36" t="s">
        <v>558</v>
      </c>
      <c r="E752" s="36" t="s">
        <v>559</v>
      </c>
      <c r="F752" s="61" t="s">
        <v>3618</v>
      </c>
      <c r="I752"/>
    </row>
    <row r="753" spans="2:9" ht="15">
      <c r="B753" s="41" t="str">
        <f>IFERROR(VLOOKUP($D753,'CLIENTES NUEVA ID ZONA'!$A:$F,5,0),"INACTIVO")</f>
        <v>JOSEPH PADILLA</v>
      </c>
      <c r="C753" s="36" t="str">
        <f>IFERROR(VLOOKUP($D753,'CLIENTES NUEVA ID ZONA'!$A:$F,6,0),"INACTIVO")</f>
        <v>ANDREINA RANGEL</v>
      </c>
      <c r="D753" s="36" t="s">
        <v>1449</v>
      </c>
      <c r="E753" s="36" t="s">
        <v>1450</v>
      </c>
      <c r="F753" s="42" t="s">
        <v>3623</v>
      </c>
      <c r="I753"/>
    </row>
    <row r="754" spans="2:9" ht="15">
      <c r="B754" s="41" t="str">
        <f>IFERROR(VLOOKUP($D754,'CLIENTES NUEVA ID ZONA'!$A:$F,5,0),"INACTIVO")</f>
        <v>JOSEPH PADILLA</v>
      </c>
      <c r="C754" s="36" t="str">
        <f>IFERROR(VLOOKUP($D754,'CLIENTES NUEVA ID ZONA'!$A:$F,6,0),"INACTIVO")</f>
        <v>ANDREINA RANGEL</v>
      </c>
      <c r="D754" s="36" t="s">
        <v>1548</v>
      </c>
      <c r="E754" s="36" t="s">
        <v>1549</v>
      </c>
      <c r="F754" s="42" t="s">
        <v>3623</v>
      </c>
      <c r="I754"/>
    </row>
    <row r="755" spans="2:9" ht="15">
      <c r="B755" s="41" t="str">
        <f>IFERROR(VLOOKUP($D755,'CLIENTES NUEVA ID ZONA'!$A:$F,5,0),"INACTIVO")</f>
        <v>JOSEPH PADILLA</v>
      </c>
      <c r="C755" s="36" t="str">
        <f>IFERROR(VLOOKUP($D755,'CLIENTES NUEVA ID ZONA'!$A:$F,6,0),"INACTIVO")</f>
        <v>ANDREINA RANGEL</v>
      </c>
      <c r="D755" s="36" t="s">
        <v>1336</v>
      </c>
      <c r="E755" s="36" t="s">
        <v>1337</v>
      </c>
      <c r="F755" s="42" t="s">
        <v>3623</v>
      </c>
      <c r="I755"/>
    </row>
    <row r="756" spans="2:9" ht="15">
      <c r="B756" s="41" t="str">
        <f>IFERROR(VLOOKUP($D756,'CLIENTES NUEVA ID ZONA'!$A:$F,5,0),"INACTIVO")</f>
        <v>JOSEPH PADILLA 61</v>
      </c>
      <c r="C756" s="36" t="str">
        <f>IFERROR(VLOOKUP($D756,'CLIENTES NUEVA ID ZONA'!$A:$F,6,0),"INACTIVO")</f>
        <v>ANDREINA RANGEL</v>
      </c>
      <c r="D756" s="36" t="s">
        <v>629</v>
      </c>
      <c r="E756" s="36" t="s">
        <v>630</v>
      </c>
      <c r="F756" s="61" t="s">
        <v>3623</v>
      </c>
      <c r="I756"/>
    </row>
    <row r="757" spans="2:9" ht="15">
      <c r="B757" s="41" t="str">
        <f>IFERROR(VLOOKUP($D757,'CLIENTES NUEVA ID ZONA'!$A:$F,5,0),"INACTIVO")</f>
        <v>JOSEPH PADILLA</v>
      </c>
      <c r="C757" s="36" t="str">
        <f>IFERROR(VLOOKUP($D757,'CLIENTES NUEVA ID ZONA'!$A:$F,6,0),"INACTIVO")</f>
        <v>ANDREINA RANGEL</v>
      </c>
      <c r="D757" s="36" t="s">
        <v>1759</v>
      </c>
      <c r="E757" s="36" t="s">
        <v>1760</v>
      </c>
      <c r="F757" s="42" t="s">
        <v>3623</v>
      </c>
      <c r="I757"/>
    </row>
    <row r="758" spans="2:9" ht="15">
      <c r="B758" s="41" t="str">
        <f>IFERROR(VLOOKUP($D758,'CLIENTES NUEVA ID ZONA'!$A:$F,5,0),"INACTIVO")</f>
        <v>JOSEPH PADILLA</v>
      </c>
      <c r="C758" s="36" t="str">
        <f>IFERROR(VLOOKUP($D758,'CLIENTES NUEVA ID ZONA'!$A:$F,6,0),"INACTIVO")</f>
        <v>ANDREINA RANGEL</v>
      </c>
      <c r="D758" s="36" t="s">
        <v>1785</v>
      </c>
      <c r="E758" s="36" t="s">
        <v>1786</v>
      </c>
      <c r="F758" s="42" t="s">
        <v>14</v>
      </c>
      <c r="I758"/>
    </row>
    <row r="759" spans="2:9" ht="15">
      <c r="B759" s="41" t="str">
        <f>IFERROR(VLOOKUP($D759,'CLIENTES NUEVA ID ZONA'!$A:$F,5,0),"INACTIVO")</f>
        <v>JOSEPH PADILLA</v>
      </c>
      <c r="C759" s="36" t="str">
        <f>IFERROR(VLOOKUP($D759,'CLIENTES NUEVA ID ZONA'!$A:$F,6,0),"INACTIVO")</f>
        <v>ANDREINA RANGEL</v>
      </c>
      <c r="D759" s="36" t="s">
        <v>1801</v>
      </c>
      <c r="E759" s="36" t="s">
        <v>1802</v>
      </c>
      <c r="F759" s="61" t="s">
        <v>3618</v>
      </c>
      <c r="I759"/>
    </row>
    <row r="760" spans="2:9" ht="15">
      <c r="B760" s="41" t="str">
        <f>IFERROR(VLOOKUP($D760,'CLIENTES NUEVA ID ZONA'!$A:$F,5,0),"INACTIVO")</f>
        <v>MARTHA VILORIA</v>
      </c>
      <c r="C760" s="36" t="str">
        <f>IFERROR(VLOOKUP($D760,'CLIENTES NUEVA ID ZONA'!$A:$F,6,0),"INACTIVO")</f>
        <v>DUBRASKA PÉREZ</v>
      </c>
      <c r="D760" s="36" t="s">
        <v>1809</v>
      </c>
      <c r="E760" s="36" t="s">
        <v>1810</v>
      </c>
      <c r="F760" s="61" t="s">
        <v>3618</v>
      </c>
      <c r="I760"/>
    </row>
    <row r="761" spans="2:9">
      <c r="B761" s="41" t="str">
        <f>IFERROR(VLOOKUP($D761,'CLIENTES NUEVA ID ZONA'!$A:$F,5,0),"INACTIVO")</f>
        <v>JOSEPH PADILLA</v>
      </c>
      <c r="C761" s="36" t="str">
        <f>IFERROR(VLOOKUP($D761,'CLIENTES NUEVA ID ZONA'!$A:$F,6,0),"INACTIVO")</f>
        <v>ANDREINA RANGEL</v>
      </c>
      <c r="D761" s="36" t="s">
        <v>1831</v>
      </c>
      <c r="E761" s="36" t="s">
        <v>1832</v>
      </c>
      <c r="F761" s="61" t="s">
        <v>3618</v>
      </c>
    </row>
    <row r="762" spans="2:9">
      <c r="B762" s="41" t="str">
        <f>IFERROR(VLOOKUP($D762,'CLIENTES NUEVA ID ZONA'!$A:$F,5,0),"INACTIVO")</f>
        <v>JOSEPH PADILLA</v>
      </c>
      <c r="C762" s="36" t="str">
        <f>IFERROR(VLOOKUP($D762,'CLIENTES NUEVA ID ZONA'!$A:$F,6,0),"INACTIVO")</f>
        <v>ANDREINA RANGEL</v>
      </c>
      <c r="D762" s="36" t="s">
        <v>1841</v>
      </c>
      <c r="E762" s="36" t="s">
        <v>1842</v>
      </c>
      <c r="F762" s="61" t="s">
        <v>3618</v>
      </c>
    </row>
    <row r="763" spans="2:9">
      <c r="B763" s="41" t="str">
        <f>IFERROR(VLOOKUP($D763,'CLIENTES NUEVA ID ZONA'!$A:$F,5,0),"INACTIVO")</f>
        <v>JOSEPH PADILLA 61</v>
      </c>
      <c r="C763" s="36" t="str">
        <f>IFERROR(VLOOKUP($D763,'CLIENTES NUEVA ID ZONA'!$A:$F,6,0),"INACTIVO")</f>
        <v>ANDREINA RANGEL</v>
      </c>
      <c r="D763" s="36" t="s">
        <v>1720</v>
      </c>
      <c r="E763" s="36" t="s">
        <v>1721</v>
      </c>
      <c r="F763" s="61" t="s">
        <v>3618</v>
      </c>
    </row>
    <row r="764" spans="2:9">
      <c r="B764" s="41" t="str">
        <f>IFERROR(VLOOKUP($D764,'CLIENTES NUEVA ID ZONA'!$A:$F,5,0),"INACTIVO")</f>
        <v>JOSEPH PADILLA 61</v>
      </c>
      <c r="C764" s="36" t="str">
        <f>IFERROR(VLOOKUP($D764,'CLIENTES NUEVA ID ZONA'!$A:$F,6,0),"INACTIVO")</f>
        <v>ANDREINA RANGEL</v>
      </c>
      <c r="D764" s="36" t="s">
        <v>632</v>
      </c>
      <c r="E764" s="36" t="s">
        <v>633</v>
      </c>
      <c r="F764" s="61" t="s">
        <v>3618</v>
      </c>
    </row>
    <row r="765" spans="2:9" ht="15">
      <c r="B765" s="41" t="str">
        <f>IFERROR(VLOOKUP($D765,'CLIENTES NUEVA ID ZONA'!$A:$F,5,0),"INACTIVO")</f>
        <v>JOSEPH PADILLA 61</v>
      </c>
      <c r="C765" s="36" t="str">
        <f>IFERROR(VLOOKUP($D765,'CLIENTES NUEVA ID ZONA'!$A:$F,6,0),"INACTIVO")</f>
        <v>ANDREINA RANGEL</v>
      </c>
      <c r="D765" s="36" t="s">
        <v>297</v>
      </c>
      <c r="E765" s="36" t="s">
        <v>298</v>
      </c>
      <c r="F765" s="61" t="s">
        <v>2278</v>
      </c>
      <c r="I765"/>
    </row>
    <row r="766" spans="2:9" ht="15">
      <c r="B766" s="41" t="str">
        <f>IFERROR(VLOOKUP($D766,'CLIENTES NUEVA ID ZONA'!$A:$F,5,0),"INACTIVO")</f>
        <v>JOSEPH PADILLA 61</v>
      </c>
      <c r="C766" s="36" t="str">
        <f>IFERROR(VLOOKUP($D766,'CLIENTES NUEVA ID ZONA'!$A:$F,6,0),"INACTIVO")</f>
        <v>ANDREINA RANGEL</v>
      </c>
      <c r="D766" s="36" t="s">
        <v>552</v>
      </c>
      <c r="E766" s="36" t="s">
        <v>553</v>
      </c>
      <c r="F766" s="61" t="s">
        <v>3618</v>
      </c>
      <c r="I766"/>
    </row>
    <row r="767" spans="2:9" ht="15">
      <c r="B767" s="41" t="str">
        <f>IFERROR(VLOOKUP($D767,'CLIENTES NUEVA ID ZONA'!$A:$F,5,0),"INACTIVO")</f>
        <v>JOSEPH PADILLA 61</v>
      </c>
      <c r="C767" s="36" t="str">
        <f>IFERROR(VLOOKUP($D767,'CLIENTES NUEVA ID ZONA'!$A:$F,6,0),"INACTIVO")</f>
        <v>ANDREINA RANGEL</v>
      </c>
      <c r="D767" s="36" t="s">
        <v>481</v>
      </c>
      <c r="E767" s="36" t="s">
        <v>482</v>
      </c>
      <c r="F767" s="61" t="s">
        <v>3618</v>
      </c>
      <c r="I767"/>
    </row>
    <row r="768" spans="2:9" ht="15">
      <c r="B768" s="41" t="str">
        <f>IFERROR(VLOOKUP($D768,'CLIENTES NUEVA ID ZONA'!$A:$F,5,0),"INACTIVO")</f>
        <v>JOSEPH PADILLA 61</v>
      </c>
      <c r="C768" s="36" t="str">
        <f>IFERROR(VLOOKUP($D768,'CLIENTES NUEVA ID ZONA'!$A:$F,6,0),"INACTIVO")</f>
        <v>ANDREINA RANGEL</v>
      </c>
      <c r="D768" s="36" t="s">
        <v>1508</v>
      </c>
      <c r="E768" s="36" t="s">
        <v>1509</v>
      </c>
      <c r="F768" s="42" t="s">
        <v>2253</v>
      </c>
      <c r="I768"/>
    </row>
    <row r="769" spans="2:9" ht="15">
      <c r="B769" s="41" t="str">
        <f>IFERROR(VLOOKUP($D769,'CLIENTES NUEVA ID ZONA'!$A:$F,5,0),"INACTIVO")</f>
        <v>JOSEPH PADILLA 61</v>
      </c>
      <c r="C769" s="36" t="str">
        <f>IFERROR(VLOOKUP($D769,'CLIENTES NUEVA ID ZONA'!$A:$F,6,0),"INACTIVO")</f>
        <v>ANDREINA RANGEL</v>
      </c>
      <c r="D769" s="36" t="s">
        <v>548</v>
      </c>
      <c r="E769" s="36" t="s">
        <v>549</v>
      </c>
      <c r="F769" s="61" t="s">
        <v>3618</v>
      </c>
      <c r="I769"/>
    </row>
    <row r="770" spans="2:9" ht="15">
      <c r="B770" s="41" t="str">
        <f>IFERROR(VLOOKUP($D770,'CLIENTES NUEVA ID ZONA'!$A:$F,5,0),"INACTIVO")</f>
        <v>JOSEPH PADILLA 61</v>
      </c>
      <c r="C770" s="36" t="str">
        <f>IFERROR(VLOOKUP($D770,'CLIENTES NUEVA ID ZONA'!$A:$F,6,0),"INACTIVO")</f>
        <v>ANDREINA RANGEL</v>
      </c>
      <c r="D770" s="36" t="s">
        <v>1025</v>
      </c>
      <c r="E770" s="36" t="s">
        <v>1026</v>
      </c>
      <c r="F770" s="61" t="s">
        <v>3618</v>
      </c>
      <c r="I770"/>
    </row>
    <row r="771" spans="2:9" ht="15">
      <c r="B771" s="41" t="str">
        <f>IFERROR(VLOOKUP($D771,'CLIENTES NUEVA ID ZONA'!$A:$F,5,0),"INACTIVO")</f>
        <v>JOSEPH PADILLA 61</v>
      </c>
      <c r="C771" s="36" t="str">
        <f>IFERROR(VLOOKUP($D771,'CLIENTES NUEVA ID ZONA'!$A:$F,6,0),"INACTIVO")</f>
        <v>ANDREINA RANGEL</v>
      </c>
      <c r="D771" s="36" t="s">
        <v>550</v>
      </c>
      <c r="E771" s="36" t="s">
        <v>551</v>
      </c>
      <c r="F771" s="61" t="s">
        <v>3618</v>
      </c>
      <c r="I771"/>
    </row>
    <row r="772" spans="2:9" ht="15">
      <c r="B772" s="41" t="str">
        <f>IFERROR(VLOOKUP($D772,'CLIENTES NUEVA ID ZONA'!$A:$F,5,0),"INACTIVO")</f>
        <v>JOSEPH PADILLA 61</v>
      </c>
      <c r="C772" s="36" t="str">
        <f>IFERROR(VLOOKUP($D772,'CLIENTES NUEVA ID ZONA'!$A:$F,6,0),"INACTIVO")</f>
        <v>ANDREINA RANGEL</v>
      </c>
      <c r="D772" s="36" t="s">
        <v>546</v>
      </c>
      <c r="E772" s="36" t="s">
        <v>547</v>
      </c>
      <c r="F772" s="61" t="s">
        <v>2278</v>
      </c>
      <c r="I772"/>
    </row>
    <row r="773" spans="2:9" ht="15">
      <c r="B773" s="41" t="str">
        <f>IFERROR(VLOOKUP($D773,'CLIENTES NUEVA ID ZONA'!$A:$F,5,0),"INACTIVO")</f>
        <v>JOSEPH PADILLA 61</v>
      </c>
      <c r="C773" s="36" t="str">
        <f>IFERROR(VLOOKUP($D773,'CLIENTES NUEVA ID ZONA'!$A:$F,6,0),"INACTIVO")</f>
        <v>ANDREINA RANGEL</v>
      </c>
      <c r="D773" s="36" t="s">
        <v>1540</v>
      </c>
      <c r="E773" s="36" t="s">
        <v>3790</v>
      </c>
      <c r="F773" s="61" t="s">
        <v>3618</v>
      </c>
      <c r="I773"/>
    </row>
    <row r="774" spans="2:9" ht="15">
      <c r="B774" s="41" t="str">
        <f>IFERROR(VLOOKUP($D774,'CLIENTES NUEVA ID ZONA'!$A:$F,5,0),"INACTIVO")</f>
        <v>INACTIVO</v>
      </c>
      <c r="C774" s="36" t="str">
        <f>IFERROR(VLOOKUP($D774,'CLIENTES NUEVA ID ZONA'!$A:$F,6,0),"INACTIVO")</f>
        <v>INACTIVO</v>
      </c>
      <c r="D774" s="36" t="s">
        <v>1663</v>
      </c>
      <c r="E774" s="36" t="s">
        <v>1664</v>
      </c>
      <c r="F774" s="42" t="s">
        <v>3623</v>
      </c>
      <c r="I774"/>
    </row>
    <row r="775" spans="2:9" ht="15">
      <c r="B775" s="41" t="str">
        <f>IFERROR(VLOOKUP($D775,'CLIENTES NUEVA ID ZONA'!$A:$F,5,0),"INACTIVO")</f>
        <v>JOSEPH PADILLA</v>
      </c>
      <c r="C775" s="36" t="str">
        <f>IFERROR(VLOOKUP($D775,'CLIENTES NUEVA ID ZONA'!$A:$F,6,0),"INACTIVO")</f>
        <v>ANDREINA RANGEL</v>
      </c>
      <c r="D775" s="36" t="s">
        <v>1003</v>
      </c>
      <c r="E775" s="36" t="s">
        <v>1004</v>
      </c>
      <c r="F775" s="61" t="s">
        <v>3618</v>
      </c>
      <c r="I775"/>
    </row>
    <row r="776" spans="2:9" ht="15">
      <c r="B776" s="41" t="str">
        <f>IFERROR(VLOOKUP($D776,'CLIENTES NUEVA ID ZONA'!$A:$F,5,0),"INACTIVO")</f>
        <v>JOSEPH PADILLA 61</v>
      </c>
      <c r="C776" s="36" t="str">
        <f>IFERROR(VLOOKUP($D776,'CLIENTES NUEVA ID ZONA'!$A:$F,6,0),"INACTIVO")</f>
        <v>ANDREINA RANGEL</v>
      </c>
      <c r="D776" s="46" t="s">
        <v>1617</v>
      </c>
      <c r="E776" s="46" t="s">
        <v>1618</v>
      </c>
      <c r="F776" s="42" t="s">
        <v>3623</v>
      </c>
      <c r="I776"/>
    </row>
    <row r="777" spans="2:9" ht="15">
      <c r="B777" s="41" t="str">
        <f>IFERROR(VLOOKUP($D777,'CLIENTES NUEVA ID ZONA'!$A:$F,5,0),"INACTIVO")</f>
        <v>JOSEPH PADILLA 61</v>
      </c>
      <c r="C777" s="36" t="str">
        <f>IFERROR(VLOOKUP($D777,'CLIENTES NUEVA ID ZONA'!$A:$F,6,0),"INACTIVO")</f>
        <v>ANDREINA RANGEL</v>
      </c>
      <c r="D777" s="36" t="s">
        <v>1565</v>
      </c>
      <c r="E777" s="36" t="s">
        <v>1566</v>
      </c>
      <c r="F777" s="61" t="s">
        <v>3618</v>
      </c>
      <c r="I777"/>
    </row>
    <row r="778" spans="2:9" ht="15">
      <c r="B778" s="41" t="str">
        <f>IFERROR(VLOOKUP($D778,'CLIENTES NUEVA ID ZONA'!$A:$F,5,0),"INACTIVO")</f>
        <v>INACTIVO</v>
      </c>
      <c r="C778" s="36" t="str">
        <f>IFERROR(VLOOKUP($D778,'CLIENTES NUEVA ID ZONA'!$A:$F,6,0),"INACTIVO")</f>
        <v>INACTIVO</v>
      </c>
      <c r="D778" s="36" t="s">
        <v>1772</v>
      </c>
      <c r="E778" s="36" t="s">
        <v>1773</v>
      </c>
      <c r="F778" s="61" t="s">
        <v>3618</v>
      </c>
      <c r="I778"/>
    </row>
    <row r="779" spans="2:9" ht="15">
      <c r="B779" s="41" t="str">
        <f>IFERROR(VLOOKUP($D779,'CLIENTES NUEVA ID ZONA'!$A:$F,5,0),"INACTIVO")</f>
        <v>JOSEPH PADILLA 61</v>
      </c>
      <c r="C779" s="36" t="str">
        <f>IFERROR(VLOOKUP($D779,'CLIENTES NUEVA ID ZONA'!$A:$F,6,0),"INACTIVO")</f>
        <v>ANDREINA RANGEL</v>
      </c>
      <c r="D779" s="36" t="s">
        <v>1795</v>
      </c>
      <c r="E779" s="36" t="s">
        <v>1796</v>
      </c>
      <c r="F779" s="61" t="s">
        <v>3623</v>
      </c>
      <c r="I779"/>
    </row>
    <row r="780" spans="2:9" ht="15">
      <c r="B780" s="41" t="str">
        <f>IFERROR(VLOOKUP($D780,'CLIENTES NUEVA ID ZONA'!$A:$F,5,0),"INACTIVO")</f>
        <v>JOSEPH PADILLA 61</v>
      </c>
      <c r="C780" s="36" t="str">
        <f>IFERROR(VLOOKUP($D780,'CLIENTES NUEVA ID ZONA'!$A:$F,6,0),"INACTIVO")</f>
        <v>ANDREINA RANGEL</v>
      </c>
      <c r="D780" s="36" t="s">
        <v>1803</v>
      </c>
      <c r="E780" s="36" t="s">
        <v>1804</v>
      </c>
      <c r="F780" s="61" t="s">
        <v>3618</v>
      </c>
      <c r="I780"/>
    </row>
    <row r="781" spans="2:9" ht="15">
      <c r="B781" s="41" t="str">
        <f>IFERROR(VLOOKUP($D781,'CLIENTES NUEVA ID ZONA'!$A:$F,5,0),"INACTIVO")</f>
        <v>JOSEPH PADILLA 61</v>
      </c>
      <c r="C781" s="36" t="str">
        <f>IFERROR(VLOOKUP($D781,'CLIENTES NUEVA ID ZONA'!$A:$F,6,0),"INACTIVO")</f>
        <v>ANDREINA RANGEL</v>
      </c>
      <c r="D781" s="36" t="s">
        <v>1807</v>
      </c>
      <c r="E781" s="36" t="s">
        <v>1808</v>
      </c>
      <c r="F781" s="61" t="s">
        <v>3618</v>
      </c>
      <c r="I781"/>
    </row>
    <row r="782" spans="2:9" ht="15">
      <c r="B782" s="41" t="str">
        <f>IFERROR(VLOOKUP($D782,'CLIENTES NUEVA ID ZONA'!$A:$F,5,0),"INACTIVO")</f>
        <v>JOSEPH PADILLA 61</v>
      </c>
      <c r="C782" s="36" t="str">
        <f>IFERROR(VLOOKUP($D782,'CLIENTES NUEVA ID ZONA'!$A:$F,6,0),"INACTIVO")</f>
        <v>ANDREINA RANGEL</v>
      </c>
      <c r="D782" s="36" t="s">
        <v>1835</v>
      </c>
      <c r="E782" s="36" t="s">
        <v>1836</v>
      </c>
      <c r="F782" s="42">
        <v>26</v>
      </c>
      <c r="I782"/>
    </row>
    <row r="783" spans="2:9" ht="15">
      <c r="B783" s="41" t="str">
        <f>IFERROR(VLOOKUP($D783,'CLIENTES NUEVA ID ZONA'!$A:$F,5,0),"INACTIVO")</f>
        <v>INACTIVO</v>
      </c>
      <c r="C783" s="36" t="str">
        <f>IFERROR(VLOOKUP($D783,'CLIENTES NUEVA ID ZONA'!$A:$F,6,0),"INACTIVO")</f>
        <v>INACTIVO</v>
      </c>
      <c r="D783" s="36" t="s">
        <v>1839</v>
      </c>
      <c r="E783" s="36" t="s">
        <v>1840</v>
      </c>
      <c r="F783" s="61" t="s">
        <v>3623</v>
      </c>
      <c r="I783"/>
    </row>
    <row r="784" spans="2:9" ht="15">
      <c r="B784" s="41" t="str">
        <f>IFERROR(VLOOKUP($D784,'CLIENTES NUEVA ID ZONA'!$A:$F,5,0),"INACTIVO")</f>
        <v>JUAN LEÓN 12</v>
      </c>
      <c r="C784" s="36" t="str">
        <f>IFERROR(VLOOKUP($D784,'CLIENTES NUEVA ID ZONA'!$A:$F,6,0),"INACTIVO")</f>
        <v>DUBRASKA PÉREZ</v>
      </c>
      <c r="D784" s="36" t="s">
        <v>877</v>
      </c>
      <c r="E784" s="36" t="s">
        <v>878</v>
      </c>
      <c r="F784" s="61" t="s">
        <v>3623</v>
      </c>
      <c r="I784"/>
    </row>
    <row r="785" spans="2:9" ht="15">
      <c r="B785" s="41" t="str">
        <f>IFERROR(VLOOKUP($D785,'CLIENTES NUEVA ID ZONA'!$A:$F,5,0),"INACTIVO")</f>
        <v>JUAN LEÓN 12</v>
      </c>
      <c r="C785" s="36" t="str">
        <f>IFERROR(VLOOKUP($D785,'CLIENTES NUEVA ID ZONA'!$A:$F,6,0),"INACTIVO")</f>
        <v>DUBRASKA PÉREZ</v>
      </c>
      <c r="D785" s="36" t="s">
        <v>881</v>
      </c>
      <c r="E785" s="36" t="s">
        <v>882</v>
      </c>
      <c r="F785" s="61" t="s">
        <v>3623</v>
      </c>
      <c r="I785"/>
    </row>
    <row r="786" spans="2:9" ht="15">
      <c r="B786" s="41" t="str">
        <f>IFERROR(VLOOKUP($D786,'CLIENTES NUEVA ID ZONA'!$A:$F,5,0),"INACTIVO")</f>
        <v>JUAN LEÓN 12</v>
      </c>
      <c r="C786" s="36" t="str">
        <f>IFERROR(VLOOKUP($D786,'CLIENTES NUEVA ID ZONA'!$A:$F,6,0),"INACTIVO")</f>
        <v>DUBRASKA PÉREZ</v>
      </c>
      <c r="D786" s="36" t="s">
        <v>857</v>
      </c>
      <c r="E786" s="36" t="s">
        <v>858</v>
      </c>
      <c r="F786" s="61" t="s">
        <v>3623</v>
      </c>
      <c r="I786"/>
    </row>
    <row r="787" spans="2:9" ht="15">
      <c r="B787" s="41" t="str">
        <f>IFERROR(VLOOKUP($D787,'CLIENTES NUEVA ID ZONA'!$A:$F,5,0),"INACTIVO")</f>
        <v>JUAN LEÓN 12</v>
      </c>
      <c r="C787" s="36" t="str">
        <f>IFERROR(VLOOKUP($D787,'CLIENTES NUEVA ID ZONA'!$A:$F,6,0),"INACTIVO")</f>
        <v>DUBRASKA PÉREZ</v>
      </c>
      <c r="D787" s="36" t="s">
        <v>849</v>
      </c>
      <c r="E787" s="36" t="s">
        <v>850</v>
      </c>
      <c r="F787" s="61" t="s">
        <v>3623</v>
      </c>
      <c r="I787"/>
    </row>
    <row r="788" spans="2:9" ht="15">
      <c r="B788" s="41" t="str">
        <f>IFERROR(VLOOKUP($D788,'CLIENTES NUEVA ID ZONA'!$A:$F,5,0),"INACTIVO")</f>
        <v>JUAN LEÓN 12</v>
      </c>
      <c r="C788" s="36" t="str">
        <f>IFERROR(VLOOKUP($D788,'CLIENTES NUEVA ID ZONA'!$A:$F,6,0),"INACTIVO")</f>
        <v>DUBRASKA PÉREZ</v>
      </c>
      <c r="D788" s="36" t="s">
        <v>855</v>
      </c>
      <c r="E788" s="36" t="s">
        <v>856</v>
      </c>
      <c r="F788" s="61" t="s">
        <v>3623</v>
      </c>
      <c r="I788"/>
    </row>
    <row r="789" spans="2:9" ht="15">
      <c r="B789" s="41" t="str">
        <f>IFERROR(VLOOKUP($D789,'CLIENTES NUEVA ID ZONA'!$A:$F,5,0),"INACTIVO")</f>
        <v>JUAN LEÓN 12</v>
      </c>
      <c r="C789" s="36" t="str">
        <f>IFERROR(VLOOKUP($D789,'CLIENTES NUEVA ID ZONA'!$A:$F,6,0),"INACTIVO")</f>
        <v>DUBRASKA PÉREZ</v>
      </c>
      <c r="D789" s="36" t="s">
        <v>883</v>
      </c>
      <c r="E789" s="36" t="s">
        <v>884</v>
      </c>
      <c r="F789" s="61" t="s">
        <v>3623</v>
      </c>
      <c r="I789"/>
    </row>
    <row r="790" spans="2:9" ht="15">
      <c r="B790" s="41" t="str">
        <f>IFERROR(VLOOKUP($D790,'CLIENTES NUEVA ID ZONA'!$A:$F,5,0),"INACTIVO")</f>
        <v>JUAN LEÓN 12</v>
      </c>
      <c r="C790" s="36" t="str">
        <f>IFERROR(VLOOKUP($D790,'CLIENTES NUEVA ID ZONA'!$A:$F,6,0),"INACTIVO")</f>
        <v>DUBRASKA PÉREZ</v>
      </c>
      <c r="D790" s="36" t="s">
        <v>852</v>
      </c>
      <c r="E790" s="36" t="s">
        <v>853</v>
      </c>
      <c r="F790" s="61" t="s">
        <v>3623</v>
      </c>
      <c r="I790"/>
    </row>
    <row r="791" spans="2:9">
      <c r="B791" s="41" t="str">
        <f>IFERROR(VLOOKUP($D791,'CLIENTES NUEVA ID ZONA'!$A:$F,5,0),"INACTIVO")</f>
        <v>JUAN LEÓN 12</v>
      </c>
      <c r="C791" s="36" t="str">
        <f>IFERROR(VLOOKUP($D791,'CLIENTES NUEVA ID ZONA'!$A:$F,6,0),"INACTIVO")</f>
        <v>DUBRASKA PÉREZ</v>
      </c>
      <c r="D791" s="36" t="s">
        <v>859</v>
      </c>
      <c r="E791" s="36" t="s">
        <v>860</v>
      </c>
      <c r="F791" s="61" t="s">
        <v>3623</v>
      </c>
    </row>
    <row r="792" spans="2:9">
      <c r="B792" s="41" t="str">
        <f>IFERROR(VLOOKUP($D792,'CLIENTES NUEVA ID ZONA'!$A:$F,5,0),"INACTIVO")</f>
        <v>JUAN LEÓN 12</v>
      </c>
      <c r="C792" s="36" t="str">
        <f>IFERROR(VLOOKUP($D792,'CLIENTES NUEVA ID ZONA'!$A:$F,6,0),"INACTIVO")</f>
        <v>DUBRASKA PÉREZ</v>
      </c>
      <c r="D792" s="36" t="s">
        <v>1252</v>
      </c>
      <c r="E792" s="36" t="s">
        <v>1253</v>
      </c>
      <c r="F792" s="61" t="s">
        <v>3623</v>
      </c>
    </row>
    <row r="793" spans="2:9" ht="15">
      <c r="B793" s="41" t="str">
        <f>IFERROR(VLOOKUP($D793,'CLIENTES NUEVA ID ZONA'!$A:$F,5,0),"INACTIVO")</f>
        <v>JUAN LEÓN 12</v>
      </c>
      <c r="C793" s="36" t="str">
        <f>IFERROR(VLOOKUP($D793,'CLIENTES NUEVA ID ZONA'!$A:$F,6,0),"INACTIVO")</f>
        <v>DUBRASKA PÉREZ</v>
      </c>
      <c r="D793" s="36" t="s">
        <v>311</v>
      </c>
      <c r="E793" s="36" t="s">
        <v>312</v>
      </c>
      <c r="F793" s="61" t="s">
        <v>3623</v>
      </c>
      <c r="I793"/>
    </row>
    <row r="794" spans="2:9" ht="15">
      <c r="B794" s="41" t="str">
        <f>IFERROR(VLOOKUP($D794,'CLIENTES NUEVA ID ZONA'!$A:$F,5,0),"INACTIVO")</f>
        <v>INACTIVO</v>
      </c>
      <c r="C794" s="36" t="str">
        <f>IFERROR(VLOOKUP($D794,'CLIENTES NUEVA ID ZONA'!$A:$F,6,0),"INACTIVO")</f>
        <v>INACTIVO</v>
      </c>
      <c r="D794" s="36" t="s">
        <v>744</v>
      </c>
      <c r="E794" s="36" t="s">
        <v>745</v>
      </c>
      <c r="F794" s="42" t="s">
        <v>2253</v>
      </c>
      <c r="I794"/>
    </row>
    <row r="795" spans="2:9" ht="15">
      <c r="B795" s="41" t="str">
        <f>IFERROR(VLOOKUP($D795,'CLIENTES NUEVA ID ZONA'!$A:$F,5,0),"INACTIVO")</f>
        <v>JUAN LEÓN 12</v>
      </c>
      <c r="C795" s="36" t="str">
        <f>IFERROR(VLOOKUP($D795,'CLIENTES NUEVA ID ZONA'!$A:$F,6,0),"INACTIVO")</f>
        <v>DUBRASKA PÉREZ</v>
      </c>
      <c r="D795" s="36" t="s">
        <v>650</v>
      </c>
      <c r="E795" s="36" t="s">
        <v>651</v>
      </c>
      <c r="F795" s="61" t="s">
        <v>3623</v>
      </c>
      <c r="I795"/>
    </row>
    <row r="796" spans="2:9" ht="15">
      <c r="B796" s="41" t="str">
        <f>IFERROR(VLOOKUP($D796,'CLIENTES NUEVA ID ZONA'!$A:$F,5,0),"INACTIVO")</f>
        <v>JUAN LEÓN 12</v>
      </c>
      <c r="C796" s="36" t="str">
        <f>IFERROR(VLOOKUP($D796,'CLIENTES NUEVA ID ZONA'!$A:$F,6,0),"INACTIVO")</f>
        <v>DUBRASKA PÉREZ</v>
      </c>
      <c r="D796" s="36" t="s">
        <v>897</v>
      </c>
      <c r="E796" s="36" t="s">
        <v>898</v>
      </c>
      <c r="F796" s="42" t="s">
        <v>2253</v>
      </c>
      <c r="I796"/>
    </row>
    <row r="797" spans="2:9" ht="15">
      <c r="B797" s="41" t="str">
        <f>IFERROR(VLOOKUP($D797,'CLIENTES NUEVA ID ZONA'!$A:$F,5,0),"INACTIVO")</f>
        <v>JUAN LEÓN 12</v>
      </c>
      <c r="C797" s="36" t="str">
        <f>IFERROR(VLOOKUP($D797,'CLIENTES NUEVA ID ZONA'!$A:$F,6,0),"INACTIVO")</f>
        <v>DUBRASKA PÉREZ</v>
      </c>
      <c r="D797" s="36" t="s">
        <v>901</v>
      </c>
      <c r="E797" s="36" t="s">
        <v>902</v>
      </c>
      <c r="F797" s="42" t="s">
        <v>2253</v>
      </c>
      <c r="I797"/>
    </row>
    <row r="798" spans="2:9" ht="15">
      <c r="B798" s="41" t="str">
        <f>IFERROR(VLOOKUP($D798,'CLIENTES NUEVA ID ZONA'!$A:$F,5,0),"INACTIVO")</f>
        <v>JUAN LEÓN 12</v>
      </c>
      <c r="C798" s="36" t="str">
        <f>IFERROR(VLOOKUP($D798,'CLIENTES NUEVA ID ZONA'!$A:$F,6,0),"INACTIVO")</f>
        <v>DUBRASKA PÉREZ</v>
      </c>
      <c r="D798" s="36" t="s">
        <v>899</v>
      </c>
      <c r="E798" s="36" t="s">
        <v>900</v>
      </c>
      <c r="F798" s="42" t="s">
        <v>2253</v>
      </c>
      <c r="I798"/>
    </row>
    <row r="799" spans="2:9" ht="15">
      <c r="B799" s="41" t="str">
        <f>IFERROR(VLOOKUP($D799,'CLIENTES NUEVA ID ZONA'!$A:$F,5,0),"INACTIVO")</f>
        <v>JUAN LEÓN 12</v>
      </c>
      <c r="C799" s="36" t="str">
        <f>IFERROR(VLOOKUP($D799,'CLIENTES NUEVA ID ZONA'!$A:$F,6,0),"INACTIVO")</f>
        <v>DUBRASKA PÉREZ</v>
      </c>
      <c r="D799" s="36" t="s">
        <v>1243</v>
      </c>
      <c r="E799" s="36" t="s">
        <v>1244</v>
      </c>
      <c r="F799" s="61" t="s">
        <v>3623</v>
      </c>
      <c r="I799"/>
    </row>
    <row r="800" spans="2:9" ht="15">
      <c r="B800" s="41" t="str">
        <f>IFERROR(VLOOKUP($D800,'CLIENTES NUEVA ID ZONA'!$A:$F,5,0),"INACTIVO")</f>
        <v>JUAN LEÓN 12</v>
      </c>
      <c r="C800" s="36" t="str">
        <f>IFERROR(VLOOKUP($D800,'CLIENTES NUEVA ID ZONA'!$A:$F,6,0),"INACTIVO")</f>
        <v>DUBRASKA PÉREZ</v>
      </c>
      <c r="D800" s="36" t="s">
        <v>825</v>
      </c>
      <c r="E800" s="36" t="s">
        <v>826</v>
      </c>
      <c r="F800" s="42" t="s">
        <v>2253</v>
      </c>
      <c r="I800"/>
    </row>
    <row r="801" spans="2:9" ht="15">
      <c r="B801" s="41" t="str">
        <f>IFERROR(VLOOKUP($D801,'CLIENTES NUEVA ID ZONA'!$A:$F,5,0),"INACTIVO")</f>
        <v>JUAN LEÓN 12</v>
      </c>
      <c r="C801" s="36" t="str">
        <f>IFERROR(VLOOKUP($D801,'CLIENTES NUEVA ID ZONA'!$A:$F,6,0),"INACTIVO")</f>
        <v>DUBRASKA PÉREZ</v>
      </c>
      <c r="D801" s="36" t="s">
        <v>879</v>
      </c>
      <c r="E801" s="36" t="s">
        <v>880</v>
      </c>
      <c r="F801" s="61" t="s">
        <v>3623</v>
      </c>
      <c r="I801"/>
    </row>
    <row r="802" spans="2:9" ht="15">
      <c r="B802" s="41" t="str">
        <f>IFERROR(VLOOKUP($D802,'CLIENTES NUEVA ID ZONA'!$A:$F,5,0),"INACTIVO")</f>
        <v>JUAN LEÓN 12</v>
      </c>
      <c r="C802" s="36" t="str">
        <f>IFERROR(VLOOKUP($D802,'CLIENTES NUEVA ID ZONA'!$A:$F,6,0),"INACTIVO")</f>
        <v>DUBRASKA PÉREZ</v>
      </c>
      <c r="D802" s="36" t="s">
        <v>951</v>
      </c>
      <c r="E802" s="36" t="s">
        <v>952</v>
      </c>
      <c r="F802" s="61" t="s">
        <v>3623</v>
      </c>
      <c r="I802"/>
    </row>
    <row r="803" spans="2:9" ht="15">
      <c r="B803" s="41" t="str">
        <f>IFERROR(VLOOKUP($D803,'CLIENTES NUEVA ID ZONA'!$A:$F,5,0),"INACTIVO")</f>
        <v>JUAN LEÓN 12</v>
      </c>
      <c r="C803" s="36" t="str">
        <f>IFERROR(VLOOKUP($D803,'CLIENTES NUEVA ID ZONA'!$A:$F,6,0),"INACTIVO")</f>
        <v>DUBRASKA PÉREZ</v>
      </c>
      <c r="D803" s="36" t="s">
        <v>1248</v>
      </c>
      <c r="E803" s="36" t="s">
        <v>1249</v>
      </c>
      <c r="F803" s="61" t="s">
        <v>3623</v>
      </c>
      <c r="I803"/>
    </row>
    <row r="804" spans="2:9" ht="15">
      <c r="B804" s="41" t="str">
        <f>IFERROR(VLOOKUP($D804,'CLIENTES NUEVA ID ZONA'!$A:$F,5,0),"INACTIVO")</f>
        <v>JUAN LEÓN 12</v>
      </c>
      <c r="C804" s="36" t="str">
        <f>IFERROR(VLOOKUP($D804,'CLIENTES NUEVA ID ZONA'!$A:$F,6,0),"INACTIVO")</f>
        <v>DUBRASKA PÉREZ</v>
      </c>
      <c r="D804" s="36" t="s">
        <v>645</v>
      </c>
      <c r="E804" s="36" t="s">
        <v>646</v>
      </c>
      <c r="F804" s="61" t="s">
        <v>3623</v>
      </c>
      <c r="I804"/>
    </row>
    <row r="805" spans="2:9" ht="15">
      <c r="B805" s="41" t="str">
        <f>IFERROR(VLOOKUP($D805,'CLIENTES NUEVA ID ZONA'!$A:$F,5,0),"INACTIVO")</f>
        <v>INACTIVO</v>
      </c>
      <c r="C805" s="36" t="str">
        <f>IFERROR(VLOOKUP($D805,'CLIENTES NUEVA ID ZONA'!$A:$F,6,0),"INACTIVO")</f>
        <v>INACTIVO</v>
      </c>
      <c r="D805" s="36" t="s">
        <v>117</v>
      </c>
      <c r="E805" s="36" t="s">
        <v>118</v>
      </c>
      <c r="F805" s="61" t="s">
        <v>3623</v>
      </c>
      <c r="I805"/>
    </row>
    <row r="806" spans="2:9" ht="15">
      <c r="B806" s="41" t="str">
        <f>IFERROR(VLOOKUP($D806,'CLIENTES NUEVA ID ZONA'!$A:$F,5,0),"INACTIVO")</f>
        <v>INACTIVO</v>
      </c>
      <c r="C806" s="36" t="str">
        <f>IFERROR(VLOOKUP($D806,'CLIENTES NUEVA ID ZONA'!$A:$F,6,0),"INACTIVO")</f>
        <v>INACTIVO</v>
      </c>
      <c r="D806" s="36" t="s">
        <v>98</v>
      </c>
      <c r="E806" s="36" t="s">
        <v>99</v>
      </c>
      <c r="F806" s="42" t="s">
        <v>2253</v>
      </c>
      <c r="I806"/>
    </row>
    <row r="807" spans="2:9" ht="15">
      <c r="B807" s="41" t="str">
        <f>IFERROR(VLOOKUP($D807,'CLIENTES NUEVA ID ZONA'!$A:$F,5,0),"INACTIVO")</f>
        <v>JUAN LEÓN 12</v>
      </c>
      <c r="C807" s="36" t="str">
        <f>IFERROR(VLOOKUP($D807,'CLIENTES NUEVA ID ZONA'!$A:$F,6,0),"INACTIVO")</f>
        <v>DUBRASKA PÉREZ</v>
      </c>
      <c r="D807" s="36" t="s">
        <v>1464</v>
      </c>
      <c r="E807" s="36" t="s">
        <v>1465</v>
      </c>
      <c r="F807" s="42" t="s">
        <v>2253</v>
      </c>
      <c r="I807"/>
    </row>
    <row r="808" spans="2:9" ht="15">
      <c r="B808" s="41" t="str">
        <f>IFERROR(VLOOKUP($D808,'CLIENTES NUEVA ID ZONA'!$A:$F,5,0),"INACTIVO")</f>
        <v>JUAN LEÓN 12</v>
      </c>
      <c r="C808" s="36" t="str">
        <f>IFERROR(VLOOKUP($D808,'CLIENTES NUEVA ID ZONA'!$A:$F,6,0),"INACTIVO")</f>
        <v>DUBRASKA PÉREZ</v>
      </c>
      <c r="D808" s="36" t="s">
        <v>953</v>
      </c>
      <c r="E808" s="36" t="s">
        <v>954</v>
      </c>
      <c r="F808" s="42" t="s">
        <v>2253</v>
      </c>
      <c r="I808"/>
    </row>
    <row r="809" spans="2:9" ht="15">
      <c r="B809" s="41" t="str">
        <f>IFERROR(VLOOKUP($D809,'CLIENTES NUEVA ID ZONA'!$A:$F,5,0),"INACTIVO")</f>
        <v>JUAN LEÓN 12</v>
      </c>
      <c r="C809" s="36" t="str">
        <f>IFERROR(VLOOKUP($D809,'CLIENTES NUEVA ID ZONA'!$A:$F,6,0),"INACTIVO")</f>
        <v>DUBRASKA PÉREZ</v>
      </c>
      <c r="D809" s="36" t="s">
        <v>319</v>
      </c>
      <c r="E809" s="36" t="s">
        <v>320</v>
      </c>
      <c r="F809" s="42" t="s">
        <v>2253</v>
      </c>
      <c r="I809"/>
    </row>
    <row r="810" spans="2:9" ht="15">
      <c r="B810" s="41" t="str">
        <f>IFERROR(VLOOKUP($D810,'CLIENTES NUEVA ID ZONA'!$A:$F,5,0),"INACTIVO")</f>
        <v>JUAN LEÓN 12</v>
      </c>
      <c r="C810" s="36" t="str">
        <f>IFERROR(VLOOKUP($D810,'CLIENTES NUEVA ID ZONA'!$A:$F,6,0),"INACTIVO")</f>
        <v>DUBRASKA PÉREZ</v>
      </c>
      <c r="D810" s="36" t="s">
        <v>292</v>
      </c>
      <c r="E810" s="36" t="s">
        <v>293</v>
      </c>
      <c r="F810" s="61" t="s">
        <v>3623</v>
      </c>
      <c r="I810"/>
    </row>
    <row r="811" spans="2:9" ht="15">
      <c r="B811" s="41" t="str">
        <f>IFERROR(VLOOKUP($D811,'CLIENTES NUEVA ID ZONA'!$A:$F,5,0),"INACTIVO")</f>
        <v>JUAN LEÓN 12</v>
      </c>
      <c r="C811" s="36" t="str">
        <f>IFERROR(VLOOKUP($D811,'CLIENTES NUEVA ID ZONA'!$A:$F,6,0),"INACTIVO")</f>
        <v>DUBRASKA PÉREZ</v>
      </c>
      <c r="D811" s="36" t="s">
        <v>1462</v>
      </c>
      <c r="E811" s="36" t="s">
        <v>3791</v>
      </c>
      <c r="F811" s="61" t="s">
        <v>3618</v>
      </c>
      <c r="I811"/>
    </row>
    <row r="812" spans="2:9" ht="15">
      <c r="B812" s="41" t="str">
        <f>IFERROR(VLOOKUP($D812,'CLIENTES NUEVA ID ZONA'!$A:$F,5,0),"INACTIVO")</f>
        <v>JUAN LEÓN 12</v>
      </c>
      <c r="C812" s="36" t="str">
        <f>IFERROR(VLOOKUP($D812,'CLIENTES NUEVA ID ZONA'!$A:$F,6,0),"INACTIVO")</f>
        <v>DUBRASKA PÉREZ</v>
      </c>
      <c r="D812" s="36" t="s">
        <v>347</v>
      </c>
      <c r="E812" s="36" t="s">
        <v>348</v>
      </c>
      <c r="F812" s="42" t="s">
        <v>2253</v>
      </c>
      <c r="I812"/>
    </row>
    <row r="813" spans="2:9" ht="15">
      <c r="B813" s="41" t="str">
        <f>IFERROR(VLOOKUP($D813,'CLIENTES NUEVA ID ZONA'!$A:$F,5,0),"INACTIVO")</f>
        <v>JUAN LEÓN 12</v>
      </c>
      <c r="C813" s="36" t="str">
        <f>IFERROR(VLOOKUP($D813,'CLIENTES NUEVA ID ZONA'!$A:$F,6,0),"INACTIVO")</f>
        <v>DUBRASKA PÉREZ</v>
      </c>
      <c r="D813" s="36" t="s">
        <v>386</v>
      </c>
      <c r="E813" s="36" t="s">
        <v>387</v>
      </c>
      <c r="F813" s="42" t="s">
        <v>2253</v>
      </c>
      <c r="I813"/>
    </row>
    <row r="814" spans="2:9" ht="15">
      <c r="B814" s="41" t="str">
        <f>IFERROR(VLOOKUP($D814,'CLIENTES NUEVA ID ZONA'!$A:$F,5,0),"INACTIVO")</f>
        <v>JUAN LEÓN 12</v>
      </c>
      <c r="C814" s="36" t="str">
        <f>IFERROR(VLOOKUP($D814,'CLIENTES NUEVA ID ZONA'!$A:$F,6,0),"INACTIVO")</f>
        <v>DUBRASKA PÉREZ</v>
      </c>
      <c r="D814" s="36" t="s">
        <v>1486</v>
      </c>
      <c r="E814" s="36" t="s">
        <v>1487</v>
      </c>
      <c r="F814" s="61" t="s">
        <v>3618</v>
      </c>
      <c r="I814"/>
    </row>
    <row r="815" spans="2:9" ht="15">
      <c r="B815" s="41" t="str">
        <f>IFERROR(VLOOKUP($D815,'CLIENTES NUEVA ID ZONA'!$A:$F,5,0),"INACTIVO")</f>
        <v>JUAN LEÓN 12</v>
      </c>
      <c r="C815" s="36" t="str">
        <f>IFERROR(VLOOKUP($D815,'CLIENTES NUEVA ID ZONA'!$A:$F,6,0),"INACTIVO")</f>
        <v>DUBRASKA PÉREZ</v>
      </c>
      <c r="D815" s="36" t="s">
        <v>1602</v>
      </c>
      <c r="E815" s="36" t="s">
        <v>1603</v>
      </c>
      <c r="F815" s="61" t="s">
        <v>3623</v>
      </c>
      <c r="I815"/>
    </row>
    <row r="816" spans="2:9" ht="15">
      <c r="B816" s="41" t="str">
        <f>IFERROR(VLOOKUP($D816,'CLIENTES NUEVA ID ZONA'!$A:$F,5,0),"INACTIVO")</f>
        <v>JUAN LEÓN 12</v>
      </c>
      <c r="C816" s="36" t="str">
        <f>IFERROR(VLOOKUP($D816,'CLIENTES NUEVA ID ZONA'!$A:$F,6,0),"INACTIVO")</f>
        <v>DUBRASKA PÉREZ</v>
      </c>
      <c r="D816" s="36" t="s">
        <v>1518</v>
      </c>
      <c r="E816" s="36" t="s">
        <v>1519</v>
      </c>
      <c r="F816" s="61" t="s">
        <v>3618</v>
      </c>
      <c r="I816"/>
    </row>
    <row r="817" spans="2:9" ht="15">
      <c r="B817" s="41" t="str">
        <f>IFERROR(VLOOKUP($D817,'CLIENTES NUEVA ID ZONA'!$A:$F,5,0),"INACTIVO")</f>
        <v>JUAN LEÓN 12</v>
      </c>
      <c r="C817" s="36" t="str">
        <f>IFERROR(VLOOKUP($D817,'CLIENTES NUEVA ID ZONA'!$A:$F,6,0),"INACTIVO")</f>
        <v>DUBRASKA PÉREZ</v>
      </c>
      <c r="D817" s="36" t="s">
        <v>943</v>
      </c>
      <c r="E817" s="36" t="s">
        <v>944</v>
      </c>
      <c r="F817" s="61" t="s">
        <v>3618</v>
      </c>
      <c r="I817"/>
    </row>
    <row r="818" spans="2:9" ht="15">
      <c r="B818" s="41" t="str">
        <f>IFERROR(VLOOKUP($D818,'CLIENTES NUEVA ID ZONA'!$A:$F,5,0),"INACTIVO")</f>
        <v>JUAN LEÓN 12</v>
      </c>
      <c r="C818" s="36" t="str">
        <f>IFERROR(VLOOKUP($D818,'CLIENTES NUEVA ID ZONA'!$A:$F,6,0),"INACTIVO")</f>
        <v>DUBRASKA PÉREZ</v>
      </c>
      <c r="D818" s="36" t="s">
        <v>1137</v>
      </c>
      <c r="E818" s="36" t="s">
        <v>1138</v>
      </c>
      <c r="F818" s="42" t="s">
        <v>14</v>
      </c>
      <c r="I818"/>
    </row>
    <row r="819" spans="2:9" ht="15">
      <c r="B819" s="41" t="str">
        <f>IFERROR(VLOOKUP($D819,'CLIENTES NUEVA ID ZONA'!$A:$F,5,0),"INACTIVO")</f>
        <v>JUAN LEÓN 12</v>
      </c>
      <c r="C819" s="36" t="str">
        <f>IFERROR(VLOOKUP($D819,'CLIENTES NUEVA ID ZONA'!$A:$F,6,0),"INACTIVO")</f>
        <v>DUBRASKA PÉREZ</v>
      </c>
      <c r="D819" s="36" t="s">
        <v>442</v>
      </c>
      <c r="E819" s="36" t="s">
        <v>443</v>
      </c>
      <c r="F819" s="42" t="s">
        <v>14</v>
      </c>
      <c r="I819"/>
    </row>
    <row r="820" spans="2:9" ht="15">
      <c r="B820" s="41" t="str">
        <f>IFERROR(VLOOKUP($D820,'CLIENTES NUEVA ID ZONA'!$A:$F,5,0),"INACTIVO")</f>
        <v>JUAN LEÓN 12</v>
      </c>
      <c r="C820" s="36" t="str">
        <f>IFERROR(VLOOKUP($D820,'CLIENTES NUEVA ID ZONA'!$A:$F,6,0),"INACTIVO")</f>
        <v>DUBRASKA PÉREZ</v>
      </c>
      <c r="D820" s="36" t="s">
        <v>1290</v>
      </c>
      <c r="E820" s="36" t="s">
        <v>1291</v>
      </c>
      <c r="F820" s="42" t="s">
        <v>3623</v>
      </c>
      <c r="I820"/>
    </row>
    <row r="821" spans="2:9" ht="15">
      <c r="B821" s="41" t="str">
        <f>IFERROR(VLOOKUP($D821,'CLIENTES NUEVA ID ZONA'!$A:$F,5,0),"INACTIVO")</f>
        <v>JUAN LEÓN 12</v>
      </c>
      <c r="C821" s="36" t="str">
        <f>IFERROR(VLOOKUP($D821,'CLIENTES NUEVA ID ZONA'!$A:$F,6,0),"INACTIVO")</f>
        <v>DUBRASKA PÉREZ</v>
      </c>
      <c r="D821" s="36" t="s">
        <v>647</v>
      </c>
      <c r="E821" s="36" t="s">
        <v>648</v>
      </c>
      <c r="F821" s="42" t="s">
        <v>3623</v>
      </c>
      <c r="I821"/>
    </row>
    <row r="822" spans="2:9" ht="15">
      <c r="B822" s="41" t="str">
        <f>IFERROR(VLOOKUP($D822,'CLIENTES NUEVA ID ZONA'!$A:$F,5,0),"INACTIVO")</f>
        <v>JUAN LEÓN 12</v>
      </c>
      <c r="C822" s="36" t="str">
        <f>IFERROR(VLOOKUP($D822,'CLIENTES NUEVA ID ZONA'!$A:$F,6,0),"INACTIVO")</f>
        <v>DUBRASKA PÉREZ</v>
      </c>
      <c r="D822" s="36" t="s">
        <v>1292</v>
      </c>
      <c r="E822" s="36" t="s">
        <v>1293</v>
      </c>
      <c r="F822" s="42" t="s">
        <v>3623</v>
      </c>
      <c r="I822"/>
    </row>
    <row r="823" spans="2:9" ht="15">
      <c r="B823" s="41" t="str">
        <f>IFERROR(VLOOKUP($D823,'CLIENTES NUEVA ID ZONA'!$A:$F,5,0),"INACTIVO")</f>
        <v>JUAN LEÓN 12</v>
      </c>
      <c r="C823" s="36" t="str">
        <f>IFERROR(VLOOKUP($D823,'CLIENTES NUEVA ID ZONA'!$A:$F,6,0),"INACTIVO")</f>
        <v>DUBRASKA PÉREZ</v>
      </c>
      <c r="D823" s="36" t="s">
        <v>1282</v>
      </c>
      <c r="E823" s="36" t="s">
        <v>1283</v>
      </c>
      <c r="F823" s="42" t="s">
        <v>3623</v>
      </c>
      <c r="I823"/>
    </row>
    <row r="824" spans="2:9">
      <c r="B824" s="41" t="str">
        <f>IFERROR(VLOOKUP($D824,'CLIENTES NUEVA ID ZONA'!$A:$F,5,0),"INACTIVO")</f>
        <v>JUAN LEÓN 12</v>
      </c>
      <c r="C824" s="36" t="str">
        <f>IFERROR(VLOOKUP($D824,'CLIENTES NUEVA ID ZONA'!$A:$F,6,0),"INACTIVO")</f>
        <v>DUBRASKA PÉREZ</v>
      </c>
      <c r="D824" s="36" t="s">
        <v>885</v>
      </c>
      <c r="E824" s="36" t="s">
        <v>886</v>
      </c>
      <c r="F824" s="61" t="s">
        <v>3623</v>
      </c>
    </row>
    <row r="825" spans="2:9" ht="15">
      <c r="B825" s="41" t="str">
        <f>IFERROR(VLOOKUP($D825,'CLIENTES NUEVA ID ZONA'!$A:$F,5,0),"INACTIVO")</f>
        <v>JUAN LEÓN 12</v>
      </c>
      <c r="C825" s="36" t="str">
        <f>IFERROR(VLOOKUP($D825,'CLIENTES NUEVA ID ZONA'!$A:$F,6,0),"INACTIVO")</f>
        <v>DUBRASKA PÉREZ</v>
      </c>
      <c r="D825" s="36" t="s">
        <v>1286</v>
      </c>
      <c r="E825" s="36" t="s">
        <v>1287</v>
      </c>
      <c r="F825" s="42" t="s">
        <v>3623</v>
      </c>
      <c r="I825"/>
    </row>
    <row r="826" spans="2:9">
      <c r="B826" s="41" t="str">
        <f>IFERROR(VLOOKUP($D826,'CLIENTES NUEVA ID ZONA'!$A:$F,5,0),"INACTIVO")</f>
        <v>JUAN LEÓN 12</v>
      </c>
      <c r="C826" s="36" t="str">
        <f>IFERROR(VLOOKUP($D826,'CLIENTES NUEVA ID ZONA'!$A:$F,6,0),"INACTIVO")</f>
        <v>DUBRASKA PÉREZ</v>
      </c>
      <c r="D826" s="36" t="s">
        <v>1621</v>
      </c>
      <c r="E826" s="46" t="s">
        <v>1622</v>
      </c>
      <c r="F826" s="61" t="s">
        <v>14</v>
      </c>
    </row>
    <row r="827" spans="2:9" ht="15">
      <c r="B827" s="41" t="str">
        <f>IFERROR(VLOOKUP($D827,'CLIENTES NUEVA ID ZONA'!$A:$F,5,0),"INACTIVO")</f>
        <v>JUAN LEÓN 12</v>
      </c>
      <c r="C827" s="36" t="str">
        <f>IFERROR(VLOOKUP($D827,'CLIENTES NUEVA ID ZONA'!$A:$F,6,0),"INACTIVO")</f>
        <v>DUBRASKA PÉREZ</v>
      </c>
      <c r="D827" s="36" t="s">
        <v>1748</v>
      </c>
      <c r="E827" s="36" t="s">
        <v>1749</v>
      </c>
      <c r="F827" s="61" t="s">
        <v>14</v>
      </c>
      <c r="I827"/>
    </row>
    <row r="828" spans="2:9" ht="15">
      <c r="B828" s="41" t="str">
        <f>IFERROR(VLOOKUP($D828,'CLIENTES NUEVA ID ZONA'!$A:$F,5,0),"INACTIVO")</f>
        <v>JUAN LEÓN 12</v>
      </c>
      <c r="C828" s="36" t="str">
        <f>IFERROR(VLOOKUP($D828,'CLIENTES NUEVA ID ZONA'!$A:$F,6,0),"INACTIVO")</f>
        <v>DUBRASKA PÉREZ</v>
      </c>
      <c r="D828" s="36" t="s">
        <v>1787</v>
      </c>
      <c r="E828" s="36" t="s">
        <v>1788</v>
      </c>
      <c r="F828" s="42" t="s">
        <v>2253</v>
      </c>
      <c r="I828"/>
    </row>
    <row r="829" spans="2:9" ht="15">
      <c r="B829" s="41" t="str">
        <f>IFERROR(VLOOKUP($D829,'CLIENTES NUEVA ID ZONA'!$A:$F,5,0),"INACTIVO")</f>
        <v>JUAN LEÓN 12</v>
      </c>
      <c r="C829" s="36" t="str">
        <f>IFERROR(VLOOKUP($D829,'CLIENTES NUEVA ID ZONA'!$A:$F,6,0),"INACTIVO")</f>
        <v>DUBRASKA PÉREZ</v>
      </c>
      <c r="D829" s="36" t="s">
        <v>1789</v>
      </c>
      <c r="E829" s="36" t="s">
        <v>1790</v>
      </c>
      <c r="F829" s="61" t="s">
        <v>3623</v>
      </c>
      <c r="I829"/>
    </row>
    <row r="830" spans="2:9" ht="15">
      <c r="B830" s="41" t="str">
        <f>IFERROR(VLOOKUP($D830,'CLIENTES NUEVA ID ZONA'!$A:$F,5,0),"INACTIVO")</f>
        <v>INACTIVO</v>
      </c>
      <c r="C830" s="36" t="str">
        <f>IFERROR(VLOOKUP($D830,'CLIENTES NUEVA ID ZONA'!$A:$F,6,0),"INACTIVO")</f>
        <v>INACTIVO</v>
      </c>
      <c r="D830" s="36" t="s">
        <v>1793</v>
      </c>
      <c r="E830" s="36" t="s">
        <v>1794</v>
      </c>
      <c r="F830" s="42" t="s">
        <v>2253</v>
      </c>
      <c r="I830"/>
    </row>
    <row r="831" spans="2:9" ht="15">
      <c r="B831" s="41" t="str">
        <f>IFERROR(VLOOKUP($D831,'CLIENTES NUEVA ID ZONA'!$A:$F,5,0),"INACTIVO")</f>
        <v>JUAN LEÓN 12</v>
      </c>
      <c r="C831" s="36" t="str">
        <f>IFERROR(VLOOKUP($D831,'CLIENTES NUEVA ID ZONA'!$A:$F,6,0),"INACTIVO")</f>
        <v>DUBRASKA PÉREZ</v>
      </c>
      <c r="D831" s="36" t="s">
        <v>1819</v>
      </c>
      <c r="E831" s="36" t="s">
        <v>1820</v>
      </c>
      <c r="F831" s="42" t="s">
        <v>3623</v>
      </c>
      <c r="I831"/>
    </row>
    <row r="832" spans="2:9" ht="15">
      <c r="B832" s="41" t="str">
        <f>IFERROR(VLOOKUP($D832,'CLIENTES NUEVA ID ZONA'!$A:$F,5,0),"INACTIVO")</f>
        <v>JUAN LEÓN 12</v>
      </c>
      <c r="C832" s="36" t="str">
        <f>IFERROR(VLOOKUP($D832,'CLIENTES NUEVA ID ZONA'!$A:$F,6,0),"INACTIVO")</f>
        <v>DUBRASKA PÉREZ</v>
      </c>
      <c r="D832" s="36" t="s">
        <v>1829</v>
      </c>
      <c r="E832" s="36" t="s">
        <v>1830</v>
      </c>
      <c r="F832" s="42" t="s">
        <v>3623</v>
      </c>
      <c r="I832"/>
    </row>
    <row r="833" spans="2:9" ht="15">
      <c r="B833" s="41" t="str">
        <f>IFERROR(VLOOKUP($D833,'CLIENTES NUEVA ID ZONA'!$A:$F,5,0),"INACTIVO")</f>
        <v>JUAN LEÓN 12</v>
      </c>
      <c r="C833" s="36" t="str">
        <f>IFERROR(VLOOKUP($D833,'CLIENTES NUEVA ID ZONA'!$A:$F,6,0),"INACTIVO")</f>
        <v>DUBRASKA PÉREZ</v>
      </c>
      <c r="D833" s="36" t="s">
        <v>1855</v>
      </c>
      <c r="E833" s="36" t="s">
        <v>1856</v>
      </c>
      <c r="F833" s="61" t="s">
        <v>3618</v>
      </c>
      <c r="I833"/>
    </row>
    <row r="834" spans="2:9" ht="15">
      <c r="B834" s="41" t="str">
        <f>IFERROR(VLOOKUP($D834,'CLIENTES NUEVA ID ZONA'!$A:$F,5,0),"INACTIVO")</f>
        <v>JUAN LEÓN 20</v>
      </c>
      <c r="C834" s="36" t="str">
        <f>IFERROR(VLOOKUP($D834,'CLIENTES NUEVA ID ZONA'!$A:$F,6,0),"INACTIVO")</f>
        <v>DUBRASKA PÉREZ</v>
      </c>
      <c r="D834" s="36" t="s">
        <v>444</v>
      </c>
      <c r="E834" s="36" t="s">
        <v>3792</v>
      </c>
      <c r="F834" s="61" t="s">
        <v>3623</v>
      </c>
      <c r="I834"/>
    </row>
    <row r="835" spans="2:9" ht="15">
      <c r="B835" s="41" t="str">
        <f>IFERROR(VLOOKUP($D835,'CLIENTES NUEVA ID ZONA'!$A:$F,5,0),"INACTIVO")</f>
        <v>JUAN LEÓN 20</v>
      </c>
      <c r="C835" s="36" t="str">
        <f>IFERROR(VLOOKUP($D835,'CLIENTES NUEVA ID ZONA'!$A:$F,6,0),"INACTIVO")</f>
        <v>DUBRASKA PÉREZ</v>
      </c>
      <c r="D835" s="36" t="s">
        <v>479</v>
      </c>
      <c r="E835" s="36" t="s">
        <v>480</v>
      </c>
      <c r="F835" s="42" t="s">
        <v>2253</v>
      </c>
      <c r="I835"/>
    </row>
    <row r="836" spans="2:9" ht="15">
      <c r="B836" s="41" t="str">
        <f>IFERROR(VLOOKUP($D836,'CLIENTES NUEVA ID ZONA'!$A:$F,5,0),"INACTIVO")</f>
        <v>JUAN LEÓN 20</v>
      </c>
      <c r="C836" s="36" t="str">
        <f>IFERROR(VLOOKUP($D836,'CLIENTES NUEVA ID ZONA'!$A:$F,6,0),"INACTIVO")</f>
        <v>DUBRASKA PÉREZ</v>
      </c>
      <c r="D836" s="36" t="s">
        <v>565</v>
      </c>
      <c r="E836" s="36" t="s">
        <v>566</v>
      </c>
      <c r="F836" s="61" t="s">
        <v>3618</v>
      </c>
      <c r="I836"/>
    </row>
    <row r="837" spans="2:9" ht="15">
      <c r="B837" s="41" t="str">
        <f>IFERROR(VLOOKUP($D837,'CLIENTES NUEVA ID ZONA'!$A:$F,5,0),"INACTIVO")</f>
        <v>JUAN LEÓN 20</v>
      </c>
      <c r="C837" s="36" t="str">
        <f>IFERROR(VLOOKUP($D837,'CLIENTES NUEVA ID ZONA'!$A:$F,6,0),"INACTIVO")</f>
        <v>DUBRASKA PÉREZ</v>
      </c>
      <c r="D837" s="36" t="s">
        <v>730</v>
      </c>
      <c r="E837" s="36" t="s">
        <v>731</v>
      </c>
      <c r="F837" s="42" t="s">
        <v>2253</v>
      </c>
      <c r="I837"/>
    </row>
    <row r="838" spans="2:9" ht="15">
      <c r="B838" s="41" t="str">
        <f>IFERROR(VLOOKUP($D838,'CLIENTES NUEVA ID ZONA'!$A:$F,5,0),"INACTIVO")</f>
        <v>INACTIVO</v>
      </c>
      <c r="C838" s="36" t="str">
        <f>IFERROR(VLOOKUP($D838,'CLIENTES NUEVA ID ZONA'!$A:$F,6,0),"INACTIVO")</f>
        <v>INACTIVO</v>
      </c>
      <c r="D838" s="36" t="s">
        <v>1434</v>
      </c>
      <c r="E838" s="36" t="s">
        <v>1435</v>
      </c>
      <c r="F838" s="61" t="s">
        <v>3623</v>
      </c>
      <c r="I838"/>
    </row>
    <row r="839" spans="2:9" ht="15">
      <c r="B839" s="41" t="str">
        <f>IFERROR(VLOOKUP($D839,'CLIENTES NUEVA ID ZONA'!$A:$F,5,0),"INACTIVO")</f>
        <v>JUAN LEÓN 20</v>
      </c>
      <c r="C839" s="36" t="str">
        <f>IFERROR(VLOOKUP($D839,'CLIENTES NUEVA ID ZONA'!$A:$F,6,0),"INACTIVO")</f>
        <v>DUBRASKA PÉREZ</v>
      </c>
      <c r="D839" s="36" t="s">
        <v>263</v>
      </c>
      <c r="E839" s="36" t="s">
        <v>264</v>
      </c>
      <c r="F839" s="61" t="s">
        <v>3623</v>
      </c>
      <c r="I839"/>
    </row>
    <row r="840" spans="2:9" ht="15">
      <c r="B840" s="41" t="str">
        <f>IFERROR(VLOOKUP($D840,'CLIENTES NUEVA ID ZONA'!$A:$F,5,0),"INACTIVO")</f>
        <v>JUAN LEÓN 20</v>
      </c>
      <c r="C840" s="36" t="str">
        <f>IFERROR(VLOOKUP($D840,'CLIENTES NUEVA ID ZONA'!$A:$F,6,0),"INACTIVO")</f>
        <v>DUBRASKA PÉREZ</v>
      </c>
      <c r="D840" s="36" t="s">
        <v>587</v>
      </c>
      <c r="E840" s="36" t="s">
        <v>588</v>
      </c>
      <c r="F840" s="61" t="s">
        <v>14</v>
      </c>
      <c r="I840"/>
    </row>
    <row r="841" spans="2:9" ht="15">
      <c r="B841" s="41" t="str">
        <f>IFERROR(VLOOKUP($D841,'CLIENTES NUEVA ID ZONA'!$A:$F,5,0),"INACTIVO")</f>
        <v>INACTIVO</v>
      </c>
      <c r="C841" s="36" t="str">
        <f>IFERROR(VLOOKUP($D841,'CLIENTES NUEVA ID ZONA'!$A:$F,6,0),"INACTIVO")</f>
        <v>INACTIVO</v>
      </c>
      <c r="D841" s="36" t="s">
        <v>33</v>
      </c>
      <c r="E841" s="36" t="s">
        <v>34</v>
      </c>
      <c r="F841" s="42" t="s">
        <v>2253</v>
      </c>
      <c r="I841"/>
    </row>
    <row r="842" spans="2:9" ht="15">
      <c r="B842" s="41" t="str">
        <f>IFERROR(VLOOKUP($D842,'CLIENTES NUEVA ID ZONA'!$A:$F,5,0),"INACTIVO")</f>
        <v>JUAN LEÓN 20</v>
      </c>
      <c r="C842" s="36" t="str">
        <f>IFERROR(VLOOKUP($D842,'CLIENTES NUEVA ID ZONA'!$A:$F,6,0),"INACTIVO")</f>
        <v>DUBRASKA PÉREZ</v>
      </c>
      <c r="D842" s="36" t="s">
        <v>504</v>
      </c>
      <c r="E842" s="36" t="s">
        <v>505</v>
      </c>
      <c r="F842" s="61" t="s">
        <v>3618</v>
      </c>
      <c r="I842"/>
    </row>
    <row r="843" spans="2:9" ht="15">
      <c r="B843" s="41" t="str">
        <f>IFERROR(VLOOKUP($D843,'CLIENTES NUEVA ID ZONA'!$A:$F,5,0),"INACTIVO")</f>
        <v>JUAN LEÓN 20</v>
      </c>
      <c r="C843" s="36" t="str">
        <f>IFERROR(VLOOKUP($D843,'CLIENTES NUEVA ID ZONA'!$A:$F,6,0),"INACTIVO")</f>
        <v>DUBRASKA PÉREZ</v>
      </c>
      <c r="D843" s="36" t="s">
        <v>1436</v>
      </c>
      <c r="E843" s="36" t="s">
        <v>1437</v>
      </c>
      <c r="F843" s="61" t="s">
        <v>3623</v>
      </c>
      <c r="I843"/>
    </row>
    <row r="844" spans="2:9" ht="15">
      <c r="B844" s="41" t="str">
        <f>IFERROR(VLOOKUP($D844,'CLIENTES NUEVA ID ZONA'!$A:$F,5,0),"INACTIVO")</f>
        <v>JUAN LEÓN 20</v>
      </c>
      <c r="C844" s="36" t="str">
        <f>IFERROR(VLOOKUP($D844,'CLIENTES NUEVA ID ZONA'!$A:$F,6,0),"INACTIVO")</f>
        <v>DUBRASKA PÉREZ</v>
      </c>
      <c r="D844" s="36" t="s">
        <v>1401</v>
      </c>
      <c r="E844" s="36" t="s">
        <v>1402</v>
      </c>
      <c r="F844" s="61" t="s">
        <v>3618</v>
      </c>
      <c r="I844"/>
    </row>
    <row r="845" spans="2:9" ht="15">
      <c r="B845" s="41" t="str">
        <f>IFERROR(VLOOKUP($D845,'CLIENTES NUEVA ID ZONA'!$A:$F,5,0),"INACTIVO")</f>
        <v>JUAN LEÓN 20</v>
      </c>
      <c r="C845" s="36" t="str">
        <f>IFERROR(VLOOKUP($D845,'CLIENTES NUEVA ID ZONA'!$A:$F,6,0),"INACTIVO")</f>
        <v>DUBRASKA PÉREZ</v>
      </c>
      <c r="D845" s="36" t="s">
        <v>1494</v>
      </c>
      <c r="E845" s="36" t="s">
        <v>1495</v>
      </c>
      <c r="F845" s="42" t="s">
        <v>2253</v>
      </c>
      <c r="I845"/>
    </row>
    <row r="846" spans="2:9" ht="15">
      <c r="B846" s="41" t="str">
        <f>IFERROR(VLOOKUP($D846,'CLIENTES NUEVA ID ZONA'!$A:$F,5,0),"INACTIVO")</f>
        <v>JUAN LEÓN 20</v>
      </c>
      <c r="C846" s="36" t="str">
        <f>IFERROR(VLOOKUP($D846,'CLIENTES NUEVA ID ZONA'!$A:$F,6,0),"INACTIVO")</f>
        <v>DUBRASKA PÉREZ</v>
      </c>
      <c r="D846" s="36" t="s">
        <v>1689</v>
      </c>
      <c r="E846" s="36" t="s">
        <v>1690</v>
      </c>
      <c r="F846" s="61" t="s">
        <v>3623</v>
      </c>
      <c r="I846"/>
    </row>
    <row r="847" spans="2:9" ht="15">
      <c r="B847" s="41" t="str">
        <f>IFERROR(VLOOKUP($D847,'CLIENTES NUEVA ID ZONA'!$A:$F,5,0),"INACTIVO")</f>
        <v>JUAN LEÓN 20</v>
      </c>
      <c r="C847" s="36" t="str">
        <f>IFERROR(VLOOKUP($D847,'CLIENTES NUEVA ID ZONA'!$A:$F,6,0),"INACTIVO")</f>
        <v>DUBRASKA PÉREZ</v>
      </c>
      <c r="D847" s="36" t="s">
        <v>1429</v>
      </c>
      <c r="E847" s="36" t="s">
        <v>1430</v>
      </c>
      <c r="F847" s="61" t="s">
        <v>3623</v>
      </c>
      <c r="I847"/>
    </row>
    <row r="848" spans="2:9" ht="15">
      <c r="B848" s="41" t="str">
        <f>IFERROR(VLOOKUP($D848,'CLIENTES NUEVA ID ZONA'!$A:$F,5,0),"INACTIVO")</f>
        <v>JUAN LEÓN 20</v>
      </c>
      <c r="C848" s="36" t="str">
        <f>IFERROR(VLOOKUP($D848,'CLIENTES NUEVA ID ZONA'!$A:$F,6,0),"INACTIVO")</f>
        <v>DUBRASKA PÉREZ</v>
      </c>
      <c r="D848" s="36" t="s">
        <v>577</v>
      </c>
      <c r="E848" s="36" t="s">
        <v>578</v>
      </c>
      <c r="F848" s="61" t="s">
        <v>3618</v>
      </c>
      <c r="I848"/>
    </row>
    <row r="849" spans="2:9" ht="15">
      <c r="B849" s="41" t="str">
        <f>IFERROR(VLOOKUP($D849,'CLIENTES NUEVA ID ZONA'!$A:$F,5,0),"INACTIVO")</f>
        <v>JUAN LEÓN 20</v>
      </c>
      <c r="C849" s="36" t="str">
        <f>IFERROR(VLOOKUP($D849,'CLIENTES NUEVA ID ZONA'!$A:$F,6,0),"INACTIVO")</f>
        <v>DUBRASKA PÉREZ</v>
      </c>
      <c r="D849" s="36" t="s">
        <v>1451</v>
      </c>
      <c r="E849" s="36" t="s">
        <v>1452</v>
      </c>
      <c r="F849" s="61" t="s">
        <v>3623</v>
      </c>
      <c r="I849"/>
    </row>
    <row r="850" spans="2:9" ht="15">
      <c r="B850" s="41" t="str">
        <f>IFERROR(VLOOKUP($D850,'CLIENTES NUEVA ID ZONA'!$A:$F,5,0),"INACTIVO")</f>
        <v>JUAN LEÓN 20</v>
      </c>
      <c r="C850" s="36" t="str">
        <f>IFERROR(VLOOKUP($D850,'CLIENTES NUEVA ID ZONA'!$A:$F,6,0),"INACTIVO")</f>
        <v>DUBRASKA PÉREZ</v>
      </c>
      <c r="D850" s="36" t="s">
        <v>1538</v>
      </c>
      <c r="E850" s="36" t="s">
        <v>1539</v>
      </c>
      <c r="F850" s="61" t="s">
        <v>3618</v>
      </c>
      <c r="I850"/>
    </row>
    <row r="851" spans="2:9" ht="15">
      <c r="B851" s="41" t="str">
        <f>IFERROR(VLOOKUP($D851,'CLIENTES NUEVA ID ZONA'!$A:$F,5,0),"INACTIVO")</f>
        <v>JUAN LEÓN 20</v>
      </c>
      <c r="C851" s="36" t="str">
        <f>IFERROR(VLOOKUP($D851,'CLIENTES NUEVA ID ZONA'!$A:$F,6,0),"INACTIVO")</f>
        <v>DUBRASKA PÉREZ</v>
      </c>
      <c r="D851" s="36" t="s">
        <v>1639</v>
      </c>
      <c r="E851" s="36" t="s">
        <v>1640</v>
      </c>
      <c r="F851" s="42" t="s">
        <v>2253</v>
      </c>
      <c r="I851"/>
    </row>
    <row r="852" spans="2:9" ht="15">
      <c r="B852" s="41" t="str">
        <f>IFERROR(VLOOKUP($D852,'CLIENTES NUEVA ID ZONA'!$A:$F,5,0),"INACTIVO")</f>
        <v>JUAN LEÓN 20</v>
      </c>
      <c r="C852" s="36" t="str">
        <f>IFERROR(VLOOKUP($D852,'CLIENTES NUEVA ID ZONA'!$A:$F,6,0),"INACTIVO")</f>
        <v>DUBRASKA PÉREZ</v>
      </c>
      <c r="D852" s="36" t="s">
        <v>1625</v>
      </c>
      <c r="E852" s="36" t="s">
        <v>1626</v>
      </c>
      <c r="F852" s="61" t="s">
        <v>3618</v>
      </c>
      <c r="I852"/>
    </row>
    <row r="853" spans="2:9" ht="15">
      <c r="B853" s="41" t="str">
        <f>IFERROR(VLOOKUP($D853,'CLIENTES NUEVA ID ZONA'!$A:$F,5,0),"INACTIVO")</f>
        <v>JUAN LEÓN 20</v>
      </c>
      <c r="C853" s="36" t="str">
        <f>IFERROR(VLOOKUP($D853,'CLIENTES NUEVA ID ZONA'!$A:$F,6,0),"INACTIVO")</f>
        <v>DUBRASKA PÉREZ</v>
      </c>
      <c r="D853" s="36" t="s">
        <v>452</v>
      </c>
      <c r="E853" s="36" t="s">
        <v>453</v>
      </c>
      <c r="F853" s="61" t="s">
        <v>3618</v>
      </c>
      <c r="I853"/>
    </row>
    <row r="854" spans="2:9" ht="15">
      <c r="B854" s="41" t="str">
        <f>IFERROR(VLOOKUP($D854,'CLIENTES NUEVA ID ZONA'!$A:$F,5,0),"INACTIVO")</f>
        <v>JUAN LEÓN 20</v>
      </c>
      <c r="C854" s="36" t="str">
        <f>IFERROR(VLOOKUP($D854,'CLIENTES NUEVA ID ZONA'!$A:$F,6,0),"INACTIVO")</f>
        <v>DUBRASKA PÉREZ</v>
      </c>
      <c r="D854" s="36" t="s">
        <v>595</v>
      </c>
      <c r="E854" s="36" t="s">
        <v>596</v>
      </c>
      <c r="F854" s="61" t="s">
        <v>3623</v>
      </c>
      <c r="I854"/>
    </row>
    <row r="855" spans="2:9" ht="15">
      <c r="B855" s="41" t="str">
        <f>IFERROR(VLOOKUP($D855,'CLIENTES NUEVA ID ZONA'!$A:$F,5,0),"INACTIVO")</f>
        <v>JUAN LEÓN 20</v>
      </c>
      <c r="C855" s="36" t="str">
        <f>IFERROR(VLOOKUP($D855,'CLIENTES NUEVA ID ZONA'!$A:$F,6,0),"INACTIVO")</f>
        <v>DUBRASKA PÉREZ</v>
      </c>
      <c r="D855" s="36" t="s">
        <v>1559</v>
      </c>
      <c r="E855" s="36" t="s">
        <v>1560</v>
      </c>
      <c r="F855" s="61" t="s">
        <v>3618</v>
      </c>
      <c r="I855"/>
    </row>
    <row r="856" spans="2:9" ht="15">
      <c r="B856" s="41" t="str">
        <f>IFERROR(VLOOKUP($D856,'CLIENTES NUEVA ID ZONA'!$A:$F,5,0),"INACTIVO")</f>
        <v>JUAN LEÓN 20</v>
      </c>
      <c r="C856" s="36" t="str">
        <f>IFERROR(VLOOKUP($D856,'CLIENTES NUEVA ID ZONA'!$A:$F,6,0),"INACTIVO")</f>
        <v>DUBRASKA PÉREZ</v>
      </c>
      <c r="D856" s="36" t="s">
        <v>1456</v>
      </c>
      <c r="E856" s="36" t="s">
        <v>1457</v>
      </c>
      <c r="F856" s="42" t="s">
        <v>3623</v>
      </c>
      <c r="I856"/>
    </row>
    <row r="857" spans="2:9" ht="15">
      <c r="B857" s="41" t="str">
        <f>IFERROR(VLOOKUP($D857,'CLIENTES NUEVA ID ZONA'!$A:$F,5,0),"INACTIVO")</f>
        <v>JUAN LEÓN 20</v>
      </c>
      <c r="C857" s="36" t="str">
        <f>IFERROR(VLOOKUP($D857,'CLIENTES NUEVA ID ZONA'!$A:$F,6,0),"INACTIVO")</f>
        <v>DUBRASKA PÉREZ</v>
      </c>
      <c r="D857" s="36" t="s">
        <v>981</v>
      </c>
      <c r="E857" s="36" t="s">
        <v>982</v>
      </c>
      <c r="F857" s="61" t="s">
        <v>14</v>
      </c>
      <c r="I857"/>
    </row>
    <row r="858" spans="2:9" ht="15">
      <c r="B858" s="41" t="str">
        <f>IFERROR(VLOOKUP($D858,'CLIENTES NUEVA ID ZONA'!$A:$F,5,0),"INACTIVO")</f>
        <v>JUAN LEÓN 12</v>
      </c>
      <c r="C858" s="36" t="str">
        <f>IFERROR(VLOOKUP($D858,'CLIENTES NUEVA ID ZONA'!$A:$F,6,0),"INACTIVO")</f>
        <v>DUBRASKA PÉREZ</v>
      </c>
      <c r="D858" s="36" t="s">
        <v>1427</v>
      </c>
      <c r="E858" s="36" t="s">
        <v>1428</v>
      </c>
      <c r="F858" s="42" t="s">
        <v>2253</v>
      </c>
      <c r="I858"/>
    </row>
    <row r="859" spans="2:9" ht="15">
      <c r="B859" s="41" t="str">
        <f>IFERROR(VLOOKUP($D859,'CLIENTES NUEVA ID ZONA'!$A:$F,5,0),"INACTIVO")</f>
        <v>INACTIVO</v>
      </c>
      <c r="C859" s="36" t="str">
        <f>IFERROR(VLOOKUP($D859,'CLIENTES NUEVA ID ZONA'!$A:$F,6,0),"INACTIVO")</f>
        <v>INACTIVO</v>
      </c>
      <c r="D859" s="36" t="s">
        <v>1732</v>
      </c>
      <c r="E859" s="36" t="s">
        <v>1733</v>
      </c>
      <c r="F859" s="61" t="s">
        <v>3623</v>
      </c>
      <c r="I859"/>
    </row>
    <row r="860" spans="2:9" ht="15">
      <c r="B860" s="41" t="str">
        <f>IFERROR(VLOOKUP($D860,'CLIENTES NUEVA ID ZONA'!$A:$F,5,0),"INACTIVO")</f>
        <v>JUAN LEÓN 20</v>
      </c>
      <c r="C860" s="36" t="str">
        <f>IFERROR(VLOOKUP($D860,'CLIENTES NUEVA ID ZONA'!$A:$F,6,0),"INACTIVO")</f>
        <v>DUBRASKA PÉREZ</v>
      </c>
      <c r="D860" s="36" t="s">
        <v>1752</v>
      </c>
      <c r="E860" s="36" t="s">
        <v>1753</v>
      </c>
      <c r="F860" s="61" t="s">
        <v>14</v>
      </c>
      <c r="I860"/>
    </row>
    <row r="861" spans="2:9" ht="15">
      <c r="B861" s="41" t="str">
        <f>IFERROR(VLOOKUP($D861,'CLIENTES NUEVA ID ZONA'!$A:$F,5,0),"INACTIVO")</f>
        <v>JUAN LEÓN 20</v>
      </c>
      <c r="C861" s="36" t="str">
        <f>IFERROR(VLOOKUP($D861,'CLIENTES NUEVA ID ZONA'!$A:$F,6,0),"INACTIVO")</f>
        <v>DUBRASKA PÉREZ</v>
      </c>
      <c r="D861" s="36" t="s">
        <v>1837</v>
      </c>
      <c r="E861" s="36" t="s">
        <v>1838</v>
      </c>
      <c r="F861" s="42" t="s">
        <v>3623</v>
      </c>
      <c r="I861"/>
    </row>
    <row r="862" spans="2:9" ht="15">
      <c r="B862" s="41" t="str">
        <f>IFERROR(VLOOKUP($D862,'CLIENTES NUEVA ID ZONA'!$A:$F,5,0),"INACTIVO")</f>
        <v>JUAN LEÓN 20</v>
      </c>
      <c r="C862" s="36" t="str">
        <f>IFERROR(VLOOKUP($D862,'CLIENTES NUEVA ID ZONA'!$A:$F,6,0),"INACTIVO")</f>
        <v>DUBRASKA PÉREZ</v>
      </c>
      <c r="D862" s="36" t="s">
        <v>1864</v>
      </c>
      <c r="E862" s="36" t="s">
        <v>1865</v>
      </c>
      <c r="F862" s="61" t="s">
        <v>14</v>
      </c>
      <c r="I862"/>
    </row>
    <row r="863" spans="2:9" ht="15">
      <c r="B863" s="41" t="str">
        <f>IFERROR(VLOOKUP($D863,'CLIENTES NUEVA ID ZONA'!$A:$F,5,0),"INACTIVO")</f>
        <v>MILAGROS FERNANDEZ 10</v>
      </c>
      <c r="C863" s="36" t="str">
        <f>IFERROR(VLOOKUP($D863,'CLIENTES NUEVA ID ZONA'!$A:$F,6,0),"INACTIVO")</f>
        <v>MILAGROS FERNANDEZ</v>
      </c>
      <c r="D863" s="36" t="s">
        <v>1536</v>
      </c>
      <c r="E863" s="36" t="s">
        <v>1537</v>
      </c>
      <c r="F863" s="42" t="s">
        <v>3623</v>
      </c>
      <c r="I863"/>
    </row>
    <row r="864" spans="2:9" ht="15">
      <c r="B864" s="41" t="str">
        <f>IFERROR(VLOOKUP($D864,'CLIENTES NUEVA ID ZONA'!$A:$F,5,0),"INACTIVO")</f>
        <v>MILAGROS FERNANDEZ 10</v>
      </c>
      <c r="C864" s="36" t="str">
        <f>IFERROR(VLOOKUP($D864,'CLIENTES NUEVA ID ZONA'!$A:$F,6,0),"INACTIVO")</f>
        <v>MILAGROS FERNANDEZ</v>
      </c>
      <c r="D864" s="36" t="s">
        <v>1383</v>
      </c>
      <c r="E864" s="36" t="s">
        <v>1384</v>
      </c>
      <c r="F864" s="42" t="s">
        <v>3623</v>
      </c>
      <c r="I864"/>
    </row>
    <row r="865" spans="2:9" ht="15">
      <c r="B865" s="41" t="str">
        <f>IFERROR(VLOOKUP($D865,'CLIENTES NUEVA ID ZONA'!$A:$F,5,0),"INACTIVO")</f>
        <v>MILAGROS FERNANDEZ 10</v>
      </c>
      <c r="C865" s="36" t="str">
        <f>IFERROR(VLOOKUP($D865,'CLIENTES NUEVA ID ZONA'!$A:$F,6,0),"INACTIVO")</f>
        <v>MILAGROS FERNANDEZ</v>
      </c>
      <c r="D865" s="36" t="s">
        <v>1468</v>
      </c>
      <c r="E865" s="36" t="s">
        <v>1469</v>
      </c>
      <c r="F865" s="61" t="s">
        <v>3623</v>
      </c>
      <c r="I865"/>
    </row>
    <row r="866" spans="2:9" ht="15">
      <c r="B866" s="41" t="str">
        <f>IFERROR(VLOOKUP($D866,'CLIENTES NUEVA ID ZONA'!$A:$F,5,0),"INACTIVO")</f>
        <v>E-COMMERCE</v>
      </c>
      <c r="C866" s="36" t="str">
        <f>IFERROR(VLOOKUP($D866,'CLIENTES NUEVA ID ZONA'!$A:$F,6,0),"INACTIVO")</f>
        <v>E-COMMERCE</v>
      </c>
      <c r="D866" s="36" t="s">
        <v>1696</v>
      </c>
      <c r="E866" s="36" t="s">
        <v>1697</v>
      </c>
      <c r="F866" s="42" t="s">
        <v>80</v>
      </c>
      <c r="I866"/>
    </row>
    <row r="867" spans="2:9" ht="15">
      <c r="B867" s="41" t="str">
        <f>IFERROR(VLOOKUP($D867,'CLIENTES NUEVA ID ZONA'!$A:$F,5,0),"INACTIVO")</f>
        <v>DUBRASKA PÉREZ 11</v>
      </c>
      <c r="C867" s="36" t="str">
        <f>IFERROR(VLOOKUP($D867,'CLIENTES NUEVA ID ZONA'!$A:$F,6,0),"INACTIVO")</f>
        <v>DUBRASKA PÉREZ</v>
      </c>
      <c r="D867" s="36" t="s">
        <v>1728</v>
      </c>
      <c r="E867" s="36" t="s">
        <v>1729</v>
      </c>
      <c r="F867" s="61" t="s">
        <v>6870</v>
      </c>
      <c r="I867"/>
    </row>
    <row r="868" spans="2:9" ht="15">
      <c r="B868" s="41" t="str">
        <f>IFERROR(VLOOKUP($D868,'CLIENTES NUEVA ID ZONA'!$A:$F,5,0),"INACTIVO")</f>
        <v>MILAGROS FERNANDEZ 10</v>
      </c>
      <c r="C868" s="36" t="str">
        <f>IFERROR(VLOOKUP($D868,'CLIENTES NUEVA ID ZONA'!$A:$F,6,0),"INACTIVO")</f>
        <v>MILAGROS FERNANDEZ</v>
      </c>
      <c r="D868" s="47" t="s">
        <v>1716</v>
      </c>
      <c r="E868" s="47" t="s">
        <v>1717</v>
      </c>
      <c r="F868" s="42" t="s">
        <v>3623</v>
      </c>
      <c r="I868"/>
    </row>
    <row r="869" spans="2:9" ht="15">
      <c r="B869" s="41" t="str">
        <f>IFERROR(VLOOKUP($D869,'CLIENTES NUEVA ID ZONA'!$A:$F,5,0),"INACTIVO")</f>
        <v>INACTIVO</v>
      </c>
      <c r="C869" s="36" t="str">
        <f>IFERROR(VLOOKUP($D869,'CLIENTES NUEVA ID ZONA'!$A:$F,6,0),"INACTIVO")</f>
        <v>INACTIVO</v>
      </c>
      <c r="D869" s="47" t="s">
        <v>81</v>
      </c>
      <c r="E869" s="47" t="s">
        <v>82</v>
      </c>
      <c r="F869" s="42" t="s">
        <v>2253</v>
      </c>
      <c r="I869"/>
    </row>
    <row r="870" spans="2:9" ht="15">
      <c r="B870" s="41" t="str">
        <f>IFERROR(VLOOKUP($D870,'CLIENTES NUEVA ID ZONA'!$A:$F,5,0),"INACTIVO")</f>
        <v>MILAGROS FERNANDEZ 10</v>
      </c>
      <c r="C870" s="36" t="str">
        <f>IFERROR(VLOOKUP($D870,'CLIENTES NUEVA ID ZONA'!$A:$F,6,0),"INACTIVO")</f>
        <v>MILAGROS FERNANDEZ</v>
      </c>
      <c r="D870" s="47" t="s">
        <v>75</v>
      </c>
      <c r="E870" s="47" t="s">
        <v>76</v>
      </c>
      <c r="F870" s="61" t="s">
        <v>6870</v>
      </c>
      <c r="I870"/>
    </row>
    <row r="871" spans="2:9" ht="15">
      <c r="B871" s="41" t="str">
        <f>IFERROR(VLOOKUP($D871,'CLIENTES NUEVA ID ZONA'!$A:$F,5,0),"INACTIVO")</f>
        <v>MILAGROS FERNANDEZ 10</v>
      </c>
      <c r="C871" s="36" t="str">
        <f>IFERROR(VLOOKUP($D871,'CLIENTES NUEVA ID ZONA'!$A:$F,6,0),"INACTIVO")</f>
        <v>MILAGROS FERNANDEZ</v>
      </c>
      <c r="D871" s="47" t="s">
        <v>933</v>
      </c>
      <c r="E871" s="47" t="s">
        <v>934</v>
      </c>
      <c r="F871" s="42" t="s">
        <v>2253</v>
      </c>
      <c r="I871"/>
    </row>
    <row r="872" spans="2:9" ht="15">
      <c r="B872" s="41" t="str">
        <f>IFERROR(VLOOKUP($D872,'CLIENTES NUEVA ID ZONA'!$A:$F,5,0),"INACTIVO")</f>
        <v>MILAGROS FERNANDEZ 10</v>
      </c>
      <c r="C872" s="36" t="str">
        <f>IFERROR(VLOOKUP($D872,'CLIENTES NUEVA ID ZONA'!$A:$F,6,0),"INACTIVO")</f>
        <v>MILAGROS FERNANDEZ</v>
      </c>
      <c r="D872" s="47" t="s">
        <v>1397</v>
      </c>
      <c r="E872" s="47" t="s">
        <v>1398</v>
      </c>
      <c r="F872" s="42" t="s">
        <v>2253</v>
      </c>
      <c r="I872"/>
    </row>
    <row r="873" spans="2:9" ht="15">
      <c r="B873" s="41" t="str">
        <f>IFERROR(VLOOKUP($D873,'CLIENTES NUEVA ID ZONA'!$A:$F,5,0),"INACTIVO")</f>
        <v>DUBRASKA PÉREZ 11</v>
      </c>
      <c r="C873" s="36" t="str">
        <f>IFERROR(VLOOKUP($D873,'CLIENTES NUEVA ID ZONA'!$A:$F,6,0),"INACTIVO")</f>
        <v>DUBRASKA PÉREZ</v>
      </c>
      <c r="D873" s="47" t="s">
        <v>1164</v>
      </c>
      <c r="E873" s="47" t="s">
        <v>3793</v>
      </c>
      <c r="F873" s="42" t="s">
        <v>2253</v>
      </c>
      <c r="I873"/>
    </row>
    <row r="874" spans="2:9" ht="15">
      <c r="B874" s="41" t="str">
        <f>IFERROR(VLOOKUP($D874,'CLIENTES NUEVA ID ZONA'!$A:$F,5,0),"INACTIVO")</f>
        <v>MILAGROS FERNANDEZ 10</v>
      </c>
      <c r="C874" s="36" t="str">
        <f>IFERROR(VLOOKUP($D874,'CLIENTES NUEVA ID ZONA'!$A:$F,6,0),"INACTIVO")</f>
        <v>MILAGROS FERNANDEZ</v>
      </c>
      <c r="D874" s="47" t="s">
        <v>1115</v>
      </c>
      <c r="E874" s="47" t="s">
        <v>1116</v>
      </c>
      <c r="F874" s="61" t="s">
        <v>6870</v>
      </c>
      <c r="I874"/>
    </row>
    <row r="875" spans="2:9">
      <c r="B875" s="41" t="str">
        <f>IFERROR(VLOOKUP($D875,'CLIENTES NUEVA ID ZONA'!$A:$F,5,0),"INACTIVO")</f>
        <v>MILAGROS FERNANDEZ 10</v>
      </c>
      <c r="C875" s="36" t="str">
        <f>IFERROR(VLOOKUP($D875,'CLIENTES NUEVA ID ZONA'!$A:$F,6,0),"INACTIVO")</f>
        <v>MILAGROS FERNANDEZ</v>
      </c>
      <c r="D875" s="36" t="s">
        <v>93</v>
      </c>
      <c r="E875" s="36" t="s">
        <v>94</v>
      </c>
      <c r="F875" s="61" t="s">
        <v>6870</v>
      </c>
    </row>
    <row r="876" spans="2:9">
      <c r="B876" s="41" t="str">
        <f>IFERROR(VLOOKUP($D876,'CLIENTES NUEVA ID ZONA'!$A:$F,5,0),"INACTIVO")</f>
        <v>MILAGROS FERNANDEZ 10</v>
      </c>
      <c r="C876" s="36" t="str">
        <f>IFERROR(VLOOKUP($D876,'CLIENTES NUEVA ID ZONA'!$A:$F,6,0),"INACTIVO")</f>
        <v>MILAGROS FERNANDEZ</v>
      </c>
      <c r="D876" s="36" t="s">
        <v>1506</v>
      </c>
      <c r="E876" s="36" t="s">
        <v>1507</v>
      </c>
      <c r="F876" s="42" t="s">
        <v>2253</v>
      </c>
    </row>
    <row r="877" spans="2:9">
      <c r="B877" s="41" t="str">
        <f>IFERROR(VLOOKUP($D877,'CLIENTES NUEVA ID ZONA'!$A:$F,5,0),"INACTIVO")</f>
        <v>MILAGROS FERNANDEZ 10</v>
      </c>
      <c r="C877" s="36" t="str">
        <f>IFERROR(VLOOKUP($D877,'CLIENTES NUEVA ID ZONA'!$A:$F,6,0),"INACTIVO")</f>
        <v>MILAGROS FERNANDEZ</v>
      </c>
      <c r="D877" s="36" t="s">
        <v>1522</v>
      </c>
      <c r="E877" s="36" t="s">
        <v>1523</v>
      </c>
      <c r="F877" s="42" t="s">
        <v>3623</v>
      </c>
    </row>
    <row r="878" spans="2:9">
      <c r="B878" s="41" t="str">
        <f>IFERROR(VLOOKUP($D878,'CLIENTES NUEVA ID ZONA'!$A:$F,5,0),"INACTIVO")</f>
        <v>MILAGROS FERNANDEZ 10</v>
      </c>
      <c r="C878" s="36" t="str">
        <f>IFERROR(VLOOKUP($D878,'CLIENTES NUEVA ID ZONA'!$A:$F,6,0),"INACTIVO")</f>
        <v>MILAGROS FERNANDEZ</v>
      </c>
      <c r="D878" s="36" t="s">
        <v>652</v>
      </c>
      <c r="E878" s="36" t="s">
        <v>653</v>
      </c>
      <c r="F878" s="61" t="s">
        <v>3794</v>
      </c>
    </row>
    <row r="879" spans="2:9">
      <c r="B879" s="41" t="str">
        <f>IFERROR(VLOOKUP($D879,'CLIENTES NUEVA ID ZONA'!$A:$F,5,0),"INACTIVO")</f>
        <v>MILAGROS FERNANDEZ 10</v>
      </c>
      <c r="C879" s="36" t="str">
        <f>IFERROR(VLOOKUP($D879,'CLIENTES NUEVA ID ZONA'!$A:$F,6,0),"INACTIVO")</f>
        <v>MILAGROS FERNANDEZ</v>
      </c>
      <c r="D879" s="36" t="s">
        <v>1700</v>
      </c>
      <c r="E879" s="36" t="s">
        <v>1701</v>
      </c>
      <c r="F879" s="42" t="s">
        <v>14</v>
      </c>
    </row>
    <row r="880" spans="2:9" ht="15">
      <c r="B880" s="41" t="str">
        <f>IFERROR(VLOOKUP($D880,'CLIENTES NUEVA ID ZONA'!$A:$F,5,0),"INACTIVO")</f>
        <v>INACTIVO</v>
      </c>
      <c r="C880" s="36" t="str">
        <f>IFERROR(VLOOKUP($D880,'CLIENTES NUEVA ID ZONA'!$A:$F,6,0),"INACTIVO")</f>
        <v>INACTIVO</v>
      </c>
      <c r="D880" s="36" t="s">
        <v>78</v>
      </c>
      <c r="E880" s="36" t="s">
        <v>79</v>
      </c>
      <c r="F880" s="42" t="s">
        <v>3623</v>
      </c>
      <c r="I880"/>
    </row>
    <row r="881" spans="2:9" ht="15">
      <c r="B881" s="41" t="str">
        <f>IFERROR(VLOOKUP($D881,'CLIENTES NUEVA ID ZONA'!$A:$F,5,0),"INACTIVO")</f>
        <v>MILAGROS FERNANDEZ 10</v>
      </c>
      <c r="C881" s="36" t="str">
        <f>IFERROR(VLOOKUP($D881,'CLIENTES NUEVA ID ZONA'!$A:$F,6,0),"INACTIVO")</f>
        <v>MILAGROS FERNANDEZ</v>
      </c>
      <c r="D881" s="36" t="s">
        <v>250</v>
      </c>
      <c r="E881" s="36" t="s">
        <v>251</v>
      </c>
      <c r="F881" s="61" t="s">
        <v>6870</v>
      </c>
      <c r="I881"/>
    </row>
    <row r="882" spans="2:9" ht="15">
      <c r="B882" s="41" t="str">
        <f>IFERROR(VLOOKUP($D882,'CLIENTES NUEVA ID ZONA'!$A:$F,5,0),"INACTIVO")</f>
        <v>MILAGROS FERNANDEZ 10</v>
      </c>
      <c r="C882" s="36" t="str">
        <f>IFERROR(VLOOKUP($D882,'CLIENTES NUEVA ID ZONA'!$A:$F,6,0),"INACTIVO")</f>
        <v>MILAGROS FERNANDEZ</v>
      </c>
      <c r="D882" s="36" t="s">
        <v>1563</v>
      </c>
      <c r="E882" s="36" t="s">
        <v>1564</v>
      </c>
      <c r="F882" s="42" t="s">
        <v>3623</v>
      </c>
      <c r="I882"/>
    </row>
    <row r="883" spans="2:9" ht="15">
      <c r="B883" s="41" t="str">
        <f>IFERROR(VLOOKUP($D883,'CLIENTES NUEVA ID ZONA'!$A:$F,5,0),"INACTIVO")</f>
        <v>MILAGROS FERNANDEZ 10</v>
      </c>
      <c r="C883" s="36" t="str">
        <f>IFERROR(VLOOKUP($D883,'CLIENTES NUEVA ID ZONA'!$A:$F,6,0),"INACTIVO")</f>
        <v>MILAGROS FERNANDEZ</v>
      </c>
      <c r="D883" s="36" t="s">
        <v>1679</v>
      </c>
      <c r="E883" s="36" t="s">
        <v>1680</v>
      </c>
      <c r="F883" s="42" t="s">
        <v>3623</v>
      </c>
      <c r="I883"/>
    </row>
    <row r="884" spans="2:9">
      <c r="B884" s="41" t="str">
        <f>IFERROR(VLOOKUP($D884,'CLIENTES NUEVA ID ZONA'!$A:$F,5,0),"INACTIVO")</f>
        <v>MILAGROS FERNANDEZ 10</v>
      </c>
      <c r="C884" s="36" t="str">
        <f>IFERROR(VLOOKUP($D884,'CLIENTES NUEVA ID ZONA'!$A:$F,6,0),"INACTIVO")</f>
        <v>MILAGROS FERNANDEZ</v>
      </c>
      <c r="D884" s="36" t="s">
        <v>1633</v>
      </c>
      <c r="E884" s="36" t="s">
        <v>1634</v>
      </c>
      <c r="F884" s="61" t="s">
        <v>6870</v>
      </c>
    </row>
    <row r="885" spans="2:9">
      <c r="B885" s="41" t="str">
        <f>IFERROR(VLOOKUP($D885,'CLIENTES NUEVA ID ZONA'!$A:$F,5,0),"INACTIVO")</f>
        <v>EDUWARD MARTÍNEZ</v>
      </c>
      <c r="C885" s="36" t="str">
        <f>IFERROR(VLOOKUP($D885,'CLIENTES NUEVA ID ZONA'!$A:$F,6,0),"INACTIVO")</f>
        <v>MILAGROS FERNANDEZ</v>
      </c>
      <c r="D885" s="36" t="s">
        <v>1685</v>
      </c>
      <c r="E885" s="36" t="s">
        <v>1686</v>
      </c>
      <c r="F885" s="42" t="s">
        <v>3623</v>
      </c>
    </row>
    <row r="886" spans="2:9">
      <c r="B886" s="41" t="str">
        <f>IFERROR(VLOOKUP($D886,'CLIENTES NUEVA ID ZONA'!$A:$F,5,0),"INACTIVO")</f>
        <v>INACTIVO</v>
      </c>
      <c r="C886" s="36" t="str">
        <f>IFERROR(VLOOKUP($D886,'CLIENTES NUEVA ID ZONA'!$A:$F,6,0),"INACTIVO")</f>
        <v>INACTIVO</v>
      </c>
      <c r="D886" s="36" t="s">
        <v>1294</v>
      </c>
      <c r="E886" s="36" t="s">
        <v>1295</v>
      </c>
      <c r="F886" s="42" t="s">
        <v>3629</v>
      </c>
    </row>
    <row r="887" spans="2:9">
      <c r="B887" s="41" t="str">
        <f>IFERROR(VLOOKUP($D887,'CLIENTES NUEVA ID ZONA'!$A:$F,5,0),"INACTIVO")</f>
        <v>MILAGROS FERNANDEZ 10</v>
      </c>
      <c r="C887" s="36" t="str">
        <f>IFERROR(VLOOKUP($D887,'CLIENTES NUEVA ID ZONA'!$A:$F,6,0),"INACTIVO")</f>
        <v>MILAGROS FERNANDEZ</v>
      </c>
      <c r="D887" s="36" t="s">
        <v>1712</v>
      </c>
      <c r="E887" s="36" t="s">
        <v>1713</v>
      </c>
      <c r="F887" s="42" t="s">
        <v>3623</v>
      </c>
    </row>
    <row r="888" spans="2:9">
      <c r="B888" s="41" t="str">
        <f>IFERROR(VLOOKUP($D888,'CLIENTES NUEVA ID ZONA'!$A:$F,5,0),"INACTIVO")</f>
        <v>INACTIVO</v>
      </c>
      <c r="C888" s="36" t="str">
        <f>IFERROR(VLOOKUP($D888,'CLIENTES NUEVA ID ZONA'!$A:$F,6,0),"INACTIVO")</f>
        <v>INACTIVO</v>
      </c>
      <c r="D888" s="36" t="s">
        <v>1746</v>
      </c>
      <c r="E888" s="36" t="s">
        <v>1747</v>
      </c>
      <c r="F888" s="42" t="s">
        <v>3623</v>
      </c>
    </row>
    <row r="889" spans="2:9">
      <c r="B889" s="41" t="str">
        <f>IFERROR(VLOOKUP($D889,'CLIENTES NUEVA ID ZONA'!$A:$F,5,0),"INACTIVO")</f>
        <v>MILAGROS FERNANDEZ 10</v>
      </c>
      <c r="C889" s="36" t="str">
        <f>IFERROR(VLOOKUP($D889,'CLIENTES NUEVA ID ZONA'!$A:$F,6,0),"INACTIVO")</f>
        <v>MILAGROS FERNANDEZ</v>
      </c>
      <c r="D889" s="36" t="s">
        <v>1756</v>
      </c>
      <c r="E889" s="36" t="s">
        <v>1757</v>
      </c>
      <c r="F889" s="42" t="s">
        <v>3623</v>
      </c>
    </row>
    <row r="890" spans="2:9">
      <c r="B890" s="41" t="str">
        <f>IFERROR(VLOOKUP($D890,'CLIENTES NUEVA ID ZONA'!$A:$F,5,0),"INACTIVO")</f>
        <v>JUAN LEÓN 12</v>
      </c>
      <c r="C890" s="36" t="str">
        <f>IFERROR(VLOOKUP($D890,'CLIENTES NUEVA ID ZONA'!$A:$F,6,0),"INACTIVO")</f>
        <v>DUBRASKA PÉREZ</v>
      </c>
      <c r="D890" s="36" t="s">
        <v>1246</v>
      </c>
      <c r="E890" s="36" t="s">
        <v>1247</v>
      </c>
      <c r="F890" s="61" t="s">
        <v>3623</v>
      </c>
    </row>
    <row r="891" spans="2:9">
      <c r="B891" s="41" t="str">
        <f>IFERROR(VLOOKUP($D891,'CLIENTES NUEVA ID ZONA'!$A:$F,5,0),"INACTIVO")</f>
        <v>JUAN LEÓN 12</v>
      </c>
      <c r="C891" s="36" t="str">
        <f>IFERROR(VLOOKUP($D891,'CLIENTES NUEVA ID ZONA'!$A:$F,6,0),"INACTIVO")</f>
        <v>DUBRASKA PÉREZ</v>
      </c>
      <c r="D891" s="36" t="s">
        <v>1488</v>
      </c>
      <c r="E891" s="36" t="s">
        <v>1489</v>
      </c>
      <c r="F891" s="61" t="s">
        <v>3623</v>
      </c>
    </row>
    <row r="892" spans="2:9">
      <c r="B892" s="41" t="str">
        <f>IFERROR(VLOOKUP($D892,'CLIENTES NUEVA ID ZONA'!$A:$F,5,0),"INACTIVO")</f>
        <v>JUAN LEÓN 12</v>
      </c>
      <c r="C892" s="36" t="str">
        <f>IFERROR(VLOOKUP($D892,'CLIENTES NUEVA ID ZONA'!$A:$F,6,0),"INACTIVO")</f>
        <v>DUBRASKA PÉREZ</v>
      </c>
      <c r="D892" s="36" t="s">
        <v>1250</v>
      </c>
      <c r="E892" s="36" t="s">
        <v>1251</v>
      </c>
      <c r="F892" s="61" t="s">
        <v>3623</v>
      </c>
    </row>
    <row r="893" spans="2:9" ht="15">
      <c r="B893" s="41" t="str">
        <f>IFERROR(VLOOKUP($D893,'CLIENTES NUEVA ID ZONA'!$A:$F,5,0),"INACTIVO")</f>
        <v>JUAN LEÓN 12</v>
      </c>
      <c r="C893" s="36" t="str">
        <f>IFERROR(VLOOKUP($D893,'CLIENTES NUEVA ID ZONA'!$A:$F,6,0),"INACTIVO")</f>
        <v>DUBRASKA PÉREZ</v>
      </c>
      <c r="D893" t="s">
        <v>1724</v>
      </c>
      <c r="E893" t="s">
        <v>1725</v>
      </c>
      <c r="F893" s="61" t="s">
        <v>3623</v>
      </c>
    </row>
    <row r="894" spans="2:9">
      <c r="B894" s="41" t="str">
        <f>IFERROR(VLOOKUP($D894,'CLIENTES NUEVA ID ZONA'!$A:$F,5,0),"INACTIVO")</f>
        <v>JUAN LEÓN 12</v>
      </c>
      <c r="C894" s="36" t="str">
        <f>IFERROR(VLOOKUP($D894,'CLIENTES NUEVA ID ZONA'!$A:$F,6,0),"INACTIVO")</f>
        <v>DUBRASKA PÉREZ</v>
      </c>
      <c r="D894" s="36" t="s">
        <v>1550</v>
      </c>
      <c r="E894" s="36" t="s">
        <v>1551</v>
      </c>
      <c r="F894" s="61" t="s">
        <v>3623</v>
      </c>
    </row>
    <row r="895" spans="2:9">
      <c r="B895" s="41" t="str">
        <f>IFERROR(VLOOKUP($D895,'CLIENTES NUEVA ID ZONA'!$A:$F,5,0),"INACTIVO")</f>
        <v>JUAN LEÓN 12</v>
      </c>
      <c r="C895" s="36" t="str">
        <f>IFERROR(VLOOKUP($D895,'CLIENTES NUEVA ID ZONA'!$A:$F,6,0),"INACTIVO")</f>
        <v>DUBRASKA PÉREZ</v>
      </c>
      <c r="D895" s="36" t="s">
        <v>1791</v>
      </c>
      <c r="E895" s="36" t="s">
        <v>1792</v>
      </c>
      <c r="F895" s="61" t="s">
        <v>3623</v>
      </c>
    </row>
    <row r="896" spans="2:9">
      <c r="B896" s="41" t="str">
        <f>IFERROR(VLOOKUP($D896,'CLIENTES NUEVA ID ZONA'!$A:$F,5,0),"INACTIVO")</f>
        <v>MILAGROS FERNANDEZ 10</v>
      </c>
      <c r="C896" s="36" t="str">
        <f>IFERROR(VLOOKUP($D896,'CLIENTES NUEVA ID ZONA'!$A:$F,6,0),"INACTIVO")</f>
        <v>MILAGROS FERNANDEZ</v>
      </c>
      <c r="D896" s="36" t="s">
        <v>1823</v>
      </c>
      <c r="E896" s="36" t="s">
        <v>1824</v>
      </c>
      <c r="F896" s="42" t="s">
        <v>3623</v>
      </c>
    </row>
    <row r="897" spans="2:9">
      <c r="B897" s="41" t="str">
        <f>IFERROR(VLOOKUP($D897,'CLIENTES NUEVA ID ZONA'!$A:$F,5,0),"INACTIVO")</f>
        <v>INACTIVO</v>
      </c>
      <c r="C897" s="36" t="str">
        <f>IFERROR(VLOOKUP($D897,'CLIENTES NUEVA ID ZONA'!$A:$F,6,0),"INACTIVO")</f>
        <v>INACTIVO</v>
      </c>
      <c r="D897" s="36" t="s">
        <v>1852</v>
      </c>
      <c r="E897" s="36" t="s">
        <v>1853</v>
      </c>
      <c r="F897" s="61" t="s">
        <v>14</v>
      </c>
    </row>
    <row r="898" spans="2:9">
      <c r="B898" s="41" t="str">
        <f>IFERROR(VLOOKUP($D898,'CLIENTES NUEVA ID ZONA'!$A:$F,5,0),"INACTIVO")</f>
        <v>INACTIVO</v>
      </c>
      <c r="C898" s="36" t="str">
        <f>IFERROR(VLOOKUP($D898,'CLIENTES NUEVA ID ZONA'!$A:$F,6,0),"INACTIVO")</f>
        <v>INACTIVO</v>
      </c>
      <c r="D898" s="36" t="s">
        <v>1867</v>
      </c>
      <c r="E898" s="36" t="s">
        <v>1868</v>
      </c>
      <c r="F898" s="61" t="s">
        <v>3623</v>
      </c>
    </row>
    <row r="899" spans="2:9">
      <c r="B899" s="41" t="str">
        <f>IFERROR(VLOOKUP($D899,'CLIENTES NUEVA ID ZONA'!$A:$F,5,0),"INACTIVO")</f>
        <v>MARTHA VILORIA</v>
      </c>
      <c r="C899" s="36" t="str">
        <f>IFERROR(VLOOKUP($D899,'CLIENTES NUEVA ID ZONA'!$A:$F,6,0),"INACTIVO")</f>
        <v>DUBRASKA PÉREZ</v>
      </c>
      <c r="D899" s="36" t="s">
        <v>579</v>
      </c>
      <c r="E899" s="36" t="s">
        <v>580</v>
      </c>
      <c r="F899" s="61" t="s">
        <v>3618</v>
      </c>
    </row>
    <row r="900" spans="2:9">
      <c r="B900" s="41" t="str">
        <f>IFERROR(VLOOKUP($D900,'CLIENTES NUEVA ID ZONA'!$A:$F,5,0),"INACTIVO")</f>
        <v>MARTHA VILORIA</v>
      </c>
      <c r="C900" s="36" t="str">
        <f>IFERROR(VLOOKUP($D900,'CLIENTES NUEVA ID ZONA'!$A:$F,6,0),"INACTIVO")</f>
        <v>DUBRASKA PÉREZ</v>
      </c>
      <c r="D900" s="36" t="s">
        <v>1256</v>
      </c>
      <c r="E900" s="36" t="s">
        <v>1257</v>
      </c>
      <c r="F900" s="61" t="s">
        <v>3623</v>
      </c>
    </row>
    <row r="901" spans="2:9" ht="15">
      <c r="B901" s="41" t="str">
        <f>IFERROR(VLOOKUP($D901,'CLIENTES NUEVA ID ZONA'!$A:$F,5,0),"INACTIVO")</f>
        <v>MARTHA VILORIA</v>
      </c>
      <c r="C901" s="36" t="str">
        <f>IFERROR(VLOOKUP($D901,'CLIENTES NUEVA ID ZONA'!$A:$F,6,0),"INACTIVO")</f>
        <v>DUBRASKA PÉREZ</v>
      </c>
      <c r="D901" s="36" t="s">
        <v>1417</v>
      </c>
      <c r="E901" s="36" t="s">
        <v>1418</v>
      </c>
      <c r="F901" s="61" t="s">
        <v>3623</v>
      </c>
      <c r="I901"/>
    </row>
    <row r="902" spans="2:9" ht="15">
      <c r="B902" s="41" t="str">
        <f>IFERROR(VLOOKUP($D902,'CLIENTES NUEVA ID ZONA'!$A:$F,5,0),"INACTIVO")</f>
        <v>MARTHA VILORIA</v>
      </c>
      <c r="C902" s="36" t="str">
        <f>IFERROR(VLOOKUP($D902,'CLIENTES NUEVA ID ZONA'!$A:$F,6,0),"INACTIVO")</f>
        <v>DUBRASKA PÉREZ</v>
      </c>
      <c r="D902" s="36" t="s">
        <v>1425</v>
      </c>
      <c r="E902" s="36" t="s">
        <v>3004</v>
      </c>
      <c r="F902" s="42" t="s">
        <v>2253</v>
      </c>
      <c r="I902"/>
    </row>
    <row r="903" spans="2:9" ht="15">
      <c r="B903" s="41" t="str">
        <f>IFERROR(VLOOKUP($D903,'CLIENTES NUEVA ID ZONA'!$A:$F,5,0),"INACTIVO")</f>
        <v>MARTHA VILORIA</v>
      </c>
      <c r="C903" s="36" t="str">
        <f>IFERROR(VLOOKUP($D903,'CLIENTES NUEVA ID ZONA'!$A:$F,6,0),"INACTIVO")</f>
        <v>DUBRASKA PÉREZ</v>
      </c>
      <c r="D903" s="36" t="s">
        <v>475</v>
      </c>
      <c r="E903" s="36" t="s">
        <v>476</v>
      </c>
      <c r="F903" s="61" t="s">
        <v>3618</v>
      </c>
      <c r="I903"/>
    </row>
    <row r="904" spans="2:9" ht="15">
      <c r="B904" s="41" t="str">
        <f>IFERROR(VLOOKUP($D904,'CLIENTES NUEVA ID ZONA'!$A:$F,5,0),"INACTIVO")</f>
        <v>MARTHA VILORIA</v>
      </c>
      <c r="C904" s="36" t="str">
        <f>IFERROR(VLOOKUP($D904,'CLIENTES NUEVA ID ZONA'!$A:$F,6,0),"INACTIVO")</f>
        <v>DUBRASKA PÉREZ</v>
      </c>
      <c r="D904" s="36" t="s">
        <v>1492</v>
      </c>
      <c r="E904" s="36" t="s">
        <v>1493</v>
      </c>
      <c r="F904" s="61" t="s">
        <v>3618</v>
      </c>
      <c r="I904"/>
    </row>
    <row r="905" spans="2:9" ht="15">
      <c r="B905" s="41" t="str">
        <f>IFERROR(VLOOKUP($D905,'CLIENTES NUEVA ID ZONA'!$A:$F,5,0),"INACTIVO")</f>
        <v>MARTHA VILORIA</v>
      </c>
      <c r="C905" s="36" t="str">
        <f>IFERROR(VLOOKUP($D905,'CLIENTES NUEVA ID ZONA'!$A:$F,6,0),"INACTIVO")</f>
        <v>DUBRASKA PÉREZ</v>
      </c>
      <c r="D905" s="36" t="s">
        <v>421</v>
      </c>
      <c r="E905" s="36" t="s">
        <v>422</v>
      </c>
      <c r="F905" s="42" t="s">
        <v>14</v>
      </c>
      <c r="I905"/>
    </row>
    <row r="906" spans="2:9" ht="15">
      <c r="B906" s="41" t="str">
        <f>IFERROR(VLOOKUP($D906,'CLIENTES NUEVA ID ZONA'!$A:$F,5,0),"INACTIVO")</f>
        <v>MARTHA VILORIA</v>
      </c>
      <c r="C906" s="36" t="str">
        <f>IFERROR(VLOOKUP($D906,'CLIENTES NUEVA ID ZONA'!$A:$F,6,0),"INACTIVO")</f>
        <v>DUBRASKA PÉREZ</v>
      </c>
      <c r="D906" s="36" t="s">
        <v>571</v>
      </c>
      <c r="E906" s="36" t="s">
        <v>572</v>
      </c>
      <c r="F906" s="61" t="s">
        <v>3618</v>
      </c>
      <c r="I906"/>
    </row>
    <row r="907" spans="2:9" ht="15">
      <c r="B907" s="41" t="str">
        <f>IFERROR(VLOOKUP($D907,'CLIENTES NUEVA ID ZONA'!$A:$F,5,0),"INACTIVO")</f>
        <v>MARTHA VILORIA</v>
      </c>
      <c r="C907" s="36" t="str">
        <f>IFERROR(VLOOKUP($D907,'CLIENTES NUEVA ID ZONA'!$A:$F,6,0),"INACTIVO")</f>
        <v>DUBRASKA PÉREZ</v>
      </c>
      <c r="D907" s="36" t="s">
        <v>1466</v>
      </c>
      <c r="E907" s="36" t="s">
        <v>1467</v>
      </c>
      <c r="F907" s="61" t="s">
        <v>3618</v>
      </c>
      <c r="I907"/>
    </row>
    <row r="908" spans="2:9">
      <c r="B908" s="41" t="str">
        <f>IFERROR(VLOOKUP($D908,'CLIENTES NUEVA ID ZONA'!$A:$F,5,0),"INACTIVO")</f>
        <v>ANDREINA RANGEL 62</v>
      </c>
      <c r="C908" s="36" t="str">
        <f>IFERROR(VLOOKUP($D908,'CLIENTES NUEVA ID ZONA'!$A:$F,6,0),"INACTIVO")</f>
        <v>ANDREINA RANGEL</v>
      </c>
      <c r="D908" s="36" t="s">
        <v>1572</v>
      </c>
      <c r="E908" s="36" t="s">
        <v>3424</v>
      </c>
      <c r="F908" s="61" t="s">
        <v>3623</v>
      </c>
    </row>
    <row r="909" spans="2:9">
      <c r="B909" s="41" t="str">
        <f>IFERROR(VLOOKUP($D909,'CLIENTES NUEVA ID ZONA'!$A:$F,5,0),"INACTIVO")</f>
        <v>DUBRASKA PÉREZ 22</v>
      </c>
      <c r="C909" s="36" t="str">
        <f>IFERROR(VLOOKUP($D909,'CLIENTES NUEVA ID ZONA'!$A:$F,6,0),"INACTIVO")</f>
        <v>DUBRASKA PÉREZ</v>
      </c>
      <c r="D909" s="36" t="s">
        <v>560</v>
      </c>
      <c r="E909" s="36" t="s">
        <v>561</v>
      </c>
      <c r="F909" s="61" t="s">
        <v>3618</v>
      </c>
    </row>
    <row r="910" spans="2:9">
      <c r="B910" s="41" t="str">
        <f>IFERROR(VLOOKUP($D910,'CLIENTES NUEVA ID ZONA'!$A:$F,5,0),"INACTIVO")</f>
        <v>MARTHA VILORIA</v>
      </c>
      <c r="C910" s="36" t="str">
        <f>IFERROR(VLOOKUP($D910,'CLIENTES NUEVA ID ZONA'!$A:$F,6,0),"INACTIVO")</f>
        <v>DUBRASKA PÉREZ</v>
      </c>
      <c r="D910" s="36" t="s">
        <v>207</v>
      </c>
      <c r="E910" s="36" t="s">
        <v>208</v>
      </c>
      <c r="F910" s="42" t="s">
        <v>2253</v>
      </c>
    </row>
    <row r="911" spans="2:9">
      <c r="B911" s="41" t="str">
        <f>IFERROR(VLOOKUP($D911,'CLIENTES NUEVA ID ZONA'!$A:$F,5,0),"INACTIVO")</f>
        <v>INACTIVO</v>
      </c>
      <c r="C911" s="36" t="str">
        <f>IFERROR(VLOOKUP($D911,'CLIENTES NUEVA ID ZONA'!$A:$F,6,0),"INACTIVO")</f>
        <v>INACTIVO</v>
      </c>
      <c r="D911" s="36" t="s">
        <v>1021</v>
      </c>
      <c r="E911" s="36" t="s">
        <v>1022</v>
      </c>
      <c r="F911" s="42" t="s">
        <v>2253</v>
      </c>
    </row>
    <row r="912" spans="2:9">
      <c r="B912" s="41" t="str">
        <f>IFERROR(VLOOKUP($D912,'CLIENTES NUEVA ID ZONA'!$A:$F,5,0),"INACTIVO")</f>
        <v>MARTHA VILORIA</v>
      </c>
      <c r="C912" s="36" t="str">
        <f>IFERROR(VLOOKUP($D912,'CLIENTES NUEVA ID ZONA'!$A:$F,6,0),"INACTIVO")</f>
        <v>DUBRASKA PÉREZ</v>
      </c>
      <c r="D912" s="36" t="s">
        <v>328</v>
      </c>
      <c r="E912" s="36" t="s">
        <v>329</v>
      </c>
      <c r="F912" s="61" t="s">
        <v>3623</v>
      </c>
    </row>
    <row r="913" spans="2:6">
      <c r="B913" s="41" t="str">
        <f>IFERROR(VLOOKUP($D913,'CLIENTES NUEVA ID ZONA'!$A:$F,5,0),"INACTIVO")</f>
        <v>INACTIVO</v>
      </c>
      <c r="C913" s="36" t="str">
        <f>IFERROR(VLOOKUP($D913,'CLIENTES NUEVA ID ZONA'!$A:$F,6,0),"INACTIVO")</f>
        <v>INACTIVO</v>
      </c>
      <c r="D913" s="36" t="s">
        <v>1111</v>
      </c>
      <c r="E913" s="36" t="s">
        <v>1112</v>
      </c>
      <c r="F913" s="61" t="s">
        <v>3623</v>
      </c>
    </row>
    <row r="914" spans="2:6">
      <c r="B914" s="41" t="str">
        <f>IFERROR(VLOOKUP($D914,'CLIENTES NUEVA ID ZONA'!$A:$F,5,0),"INACTIVO")</f>
        <v>MARTHA VILORIA</v>
      </c>
      <c r="C914" s="36" t="str">
        <f>IFERROR(VLOOKUP($D914,'CLIENTES NUEVA ID ZONA'!$A:$F,6,0),"INACTIVO")</f>
        <v>DUBRASKA PÉREZ</v>
      </c>
      <c r="D914" s="36" t="s">
        <v>1073</v>
      </c>
      <c r="E914" s="36" t="s">
        <v>1074</v>
      </c>
      <c r="F914" s="61" t="s">
        <v>3623</v>
      </c>
    </row>
    <row r="915" spans="2:6">
      <c r="B915" s="41" t="str">
        <f>IFERROR(VLOOKUP($D915,'CLIENTES NUEVA ID ZONA'!$A:$F,5,0),"INACTIVO")</f>
        <v>INACTIVO</v>
      </c>
      <c r="C915" s="36" t="str">
        <f>IFERROR(VLOOKUP($D915,'CLIENTES NUEVA ID ZONA'!$A:$F,6,0),"INACTIVO")</f>
        <v>INACTIVO</v>
      </c>
      <c r="D915" s="36" t="s">
        <v>975</v>
      </c>
      <c r="E915" s="36" t="s">
        <v>976</v>
      </c>
      <c r="F915" s="42" t="s">
        <v>2253</v>
      </c>
    </row>
    <row r="916" spans="2:6">
      <c r="B916" s="41" t="str">
        <f>IFERROR(VLOOKUP($D916,'CLIENTES NUEVA ID ZONA'!$A:$F,5,0),"INACTIVO")</f>
        <v>INACTIVO</v>
      </c>
      <c r="C916" s="36" t="str">
        <f>IFERROR(VLOOKUP($D916,'CLIENTES NUEVA ID ZONA'!$A:$F,6,0),"INACTIVO")</f>
        <v>INACTIVO</v>
      </c>
      <c r="D916" s="36" t="s">
        <v>763</v>
      </c>
      <c r="E916" s="36" t="s">
        <v>764</v>
      </c>
      <c r="F916" s="42" t="s">
        <v>2253</v>
      </c>
    </row>
    <row r="917" spans="2:6">
      <c r="B917" s="41" t="str">
        <f>IFERROR(VLOOKUP($D917,'CLIENTES NUEVA ID ZONA'!$A:$F,5,0),"INACTIVO")</f>
        <v>MARTHA VILORIA</v>
      </c>
      <c r="C917" s="36" t="str">
        <f>IFERROR(VLOOKUP($D917,'CLIENTES NUEVA ID ZONA'!$A:$F,6,0),"INACTIVO")</f>
        <v>DUBRASKA PÉREZ</v>
      </c>
      <c r="D917" s="36" t="s">
        <v>111</v>
      </c>
      <c r="E917" s="36" t="s">
        <v>112</v>
      </c>
      <c r="F917" s="61" t="s">
        <v>3623</v>
      </c>
    </row>
    <row r="918" spans="2:6">
      <c r="B918" s="41" t="str">
        <f>IFERROR(VLOOKUP($D918,'CLIENTES NUEVA ID ZONA'!$A:$F,5,0),"INACTIVO")</f>
        <v>MARTHA VILORIA</v>
      </c>
      <c r="C918" s="36" t="str">
        <f>IFERROR(VLOOKUP($D918,'CLIENTES NUEVA ID ZONA'!$A:$F,6,0),"INACTIVO")</f>
        <v>DUBRASKA PÉREZ</v>
      </c>
      <c r="D918" s="36" t="s">
        <v>241</v>
      </c>
      <c r="E918" s="36" t="s">
        <v>242</v>
      </c>
      <c r="F918" s="61" t="s">
        <v>14</v>
      </c>
    </row>
    <row r="919" spans="2:6">
      <c r="B919" s="41" t="str">
        <f>IFERROR(VLOOKUP($D919,'CLIENTES NUEVA ID ZONA'!$A:$F,5,0),"INACTIVO")</f>
        <v>MARTHA VILORIA</v>
      </c>
      <c r="C919" s="36" t="str">
        <f>IFERROR(VLOOKUP($D919,'CLIENTES NUEVA ID ZONA'!$A:$F,6,0),"INACTIVO")</f>
        <v>DUBRASKA PÉREZ</v>
      </c>
      <c r="D919" s="36" t="s">
        <v>575</v>
      </c>
      <c r="E919" s="36" t="s">
        <v>576</v>
      </c>
      <c r="F919" s="61" t="s">
        <v>3618</v>
      </c>
    </row>
    <row r="920" spans="2:6">
      <c r="B920" s="41" t="str">
        <f>IFERROR(VLOOKUP($D920,'CLIENTES NUEVA ID ZONA'!$A:$F,5,0),"INACTIVO")</f>
        <v>MARTHA VILORIA</v>
      </c>
      <c r="C920" s="36" t="str">
        <f>IFERROR(VLOOKUP($D920,'CLIENTES NUEVA ID ZONA'!$A:$F,6,0),"INACTIVO")</f>
        <v>DUBRASKA PÉREZ</v>
      </c>
      <c r="D920" s="36" t="s">
        <v>1083</v>
      </c>
      <c r="E920" s="36" t="s">
        <v>1084</v>
      </c>
      <c r="F920" s="61" t="s">
        <v>3623</v>
      </c>
    </row>
    <row r="921" spans="2:6">
      <c r="B921" s="41" t="str">
        <f>IFERROR(VLOOKUP($D921,'CLIENTES NUEVA ID ZONA'!$A:$F,5,0),"INACTIVO")</f>
        <v>MARTHA VILORIA</v>
      </c>
      <c r="C921" s="36" t="str">
        <f>IFERROR(VLOOKUP($D921,'CLIENTES NUEVA ID ZONA'!$A:$F,6,0),"INACTIVO")</f>
        <v>DUBRASKA PÉREZ</v>
      </c>
      <c r="D921" s="36" t="s">
        <v>589</v>
      </c>
      <c r="E921" s="36" t="s">
        <v>590</v>
      </c>
      <c r="F921" s="61" t="s">
        <v>14</v>
      </c>
    </row>
    <row r="922" spans="2:6">
      <c r="B922" s="41" t="str">
        <f>IFERROR(VLOOKUP($D922,'CLIENTES NUEVA ID ZONA'!$A:$F,5,0),"INACTIVO")</f>
        <v>MARTHA VILORIA</v>
      </c>
      <c r="C922" s="36" t="str">
        <f>IFERROR(VLOOKUP($D922,'CLIENTES NUEVA ID ZONA'!$A:$F,6,0),"INACTIVO")</f>
        <v>DUBRASKA PÉREZ</v>
      </c>
      <c r="D922" s="36" t="s">
        <v>909</v>
      </c>
      <c r="E922" s="36" t="s">
        <v>910</v>
      </c>
      <c r="F922" s="61" t="s">
        <v>3618</v>
      </c>
    </row>
    <row r="923" spans="2:6">
      <c r="B923" s="41" t="str">
        <f>IFERROR(VLOOKUP($D923,'CLIENTES NUEVA ID ZONA'!$A:$F,5,0),"INACTIVO")</f>
        <v>MARTHA VILORIA</v>
      </c>
      <c r="C923" s="36" t="str">
        <f>IFERROR(VLOOKUP($D923,'CLIENTES NUEVA ID ZONA'!$A:$F,6,0),"INACTIVO")</f>
        <v>DUBRASKA PÉREZ</v>
      </c>
      <c r="D923" s="36" t="s">
        <v>1458</v>
      </c>
      <c r="E923" s="36" t="s">
        <v>1459</v>
      </c>
      <c r="F923" s="61" t="s">
        <v>14</v>
      </c>
    </row>
    <row r="924" spans="2:6">
      <c r="B924" s="41" t="str">
        <f>IFERROR(VLOOKUP($D924,'CLIENTES NUEVA ID ZONA'!$A:$F,5,0),"INACTIVO")</f>
        <v>MARTHA VILORIA</v>
      </c>
      <c r="C924" s="36" t="str">
        <f>IFERROR(VLOOKUP($D924,'CLIENTES NUEVA ID ZONA'!$A:$F,6,0),"INACTIVO")</f>
        <v>DUBRASKA PÉREZ</v>
      </c>
      <c r="D924" s="36" t="s">
        <v>360</v>
      </c>
      <c r="E924" s="36" t="s">
        <v>361</v>
      </c>
      <c r="F924" s="61" t="s">
        <v>14</v>
      </c>
    </row>
    <row r="925" spans="2:6">
      <c r="B925" s="41" t="str">
        <f>IFERROR(VLOOKUP($D925,'CLIENTES NUEVA ID ZONA'!$A:$F,5,0),"INACTIVO")</f>
        <v>MARTHA VILORIA</v>
      </c>
      <c r="C925" s="36" t="str">
        <f>IFERROR(VLOOKUP($D925,'CLIENTES NUEVA ID ZONA'!$A:$F,6,0),"INACTIVO")</f>
        <v>DUBRASKA PÉREZ</v>
      </c>
      <c r="D925" s="36" t="s">
        <v>1576</v>
      </c>
      <c r="E925" s="36" t="s">
        <v>3795</v>
      </c>
      <c r="F925" s="61" t="s">
        <v>3623</v>
      </c>
    </row>
    <row r="926" spans="2:6">
      <c r="B926" s="41" t="str">
        <f>IFERROR(VLOOKUP($D926,'CLIENTES NUEVA ID ZONA'!$A:$F,5,0),"INACTIVO")</f>
        <v>MARTHA VILORIA</v>
      </c>
      <c r="C926" s="36" t="str">
        <f>IFERROR(VLOOKUP($D926,'CLIENTES NUEVA ID ZONA'!$A:$F,6,0),"INACTIVO")</f>
        <v>DUBRASKA PÉREZ</v>
      </c>
      <c r="D926" s="36" t="s">
        <v>1145</v>
      </c>
      <c r="E926" s="36" t="s">
        <v>1146</v>
      </c>
      <c r="F926" s="42" t="s">
        <v>3623</v>
      </c>
    </row>
    <row r="927" spans="2:6">
      <c r="B927" s="41" t="str">
        <f>IFERROR(VLOOKUP($D927,'CLIENTES NUEVA ID ZONA'!$A:$F,5,0),"INACTIVO")</f>
        <v>MARTHA VILORIA</v>
      </c>
      <c r="C927" s="36" t="str">
        <f>IFERROR(VLOOKUP($D927,'CLIENTES NUEVA ID ZONA'!$A:$F,6,0),"INACTIVO")</f>
        <v>DUBRASKA PÉREZ</v>
      </c>
      <c r="D927" s="36" t="s">
        <v>1109</v>
      </c>
      <c r="E927" s="36" t="s">
        <v>1110</v>
      </c>
      <c r="F927" s="61" t="s">
        <v>3623</v>
      </c>
    </row>
    <row r="928" spans="2:6">
      <c r="B928" s="41" t="str">
        <f>IFERROR(VLOOKUP($D928,'CLIENTES NUEVA ID ZONA'!$A:$F,5,0),"INACTIVO")</f>
        <v>MARTHA VILORIA</v>
      </c>
      <c r="C928" s="36" t="str">
        <f>IFERROR(VLOOKUP($D928,'CLIENTES NUEVA ID ZONA'!$A:$F,6,0),"INACTIVO")</f>
        <v>DUBRASKA PÉREZ</v>
      </c>
      <c r="D928" s="36" t="s">
        <v>1482</v>
      </c>
      <c r="E928" s="36" t="s">
        <v>3796</v>
      </c>
      <c r="F928" s="42" t="s">
        <v>3623</v>
      </c>
    </row>
    <row r="929" spans="2:6">
      <c r="B929" s="41" t="str">
        <f>IFERROR(VLOOKUP($D929,'CLIENTES NUEVA ID ZONA'!$A:$F,5,0),"INACTIVO")</f>
        <v>INACTIVO</v>
      </c>
      <c r="C929" s="36" t="str">
        <f>IFERROR(VLOOKUP($D929,'CLIENTES NUEVA ID ZONA'!$A:$F,6,0),"INACTIVO")</f>
        <v>INACTIVO</v>
      </c>
      <c r="D929" s="36" t="s">
        <v>1496</v>
      </c>
      <c r="E929" s="36" t="s">
        <v>1497</v>
      </c>
      <c r="F929" s="42" t="s">
        <v>3623</v>
      </c>
    </row>
    <row r="930" spans="2:6">
      <c r="B930" s="41" t="str">
        <f>IFERROR(VLOOKUP($D930,'CLIENTES NUEVA ID ZONA'!$A:$F,5,0),"INACTIVO")</f>
        <v>MARTHA VILORIA</v>
      </c>
      <c r="C930" s="36" t="str">
        <f>IFERROR(VLOOKUP($D930,'CLIENTES NUEVA ID ZONA'!$A:$F,6,0),"INACTIVO")</f>
        <v>DUBRASKA PÉREZ</v>
      </c>
      <c r="D930" s="36" t="s">
        <v>1738</v>
      </c>
      <c r="E930" s="36" t="s">
        <v>1739</v>
      </c>
      <c r="F930" s="61" t="s">
        <v>3623</v>
      </c>
    </row>
    <row r="931" spans="2:6">
      <c r="B931" s="41" t="str">
        <f>IFERROR(VLOOKUP($D931,'CLIENTES NUEVA ID ZONA'!$A:$F,5,0),"INACTIVO")</f>
        <v>MARTHA VILORIA</v>
      </c>
      <c r="C931" s="36" t="str">
        <f>IFERROR(VLOOKUP($D931,'CLIENTES NUEVA ID ZONA'!$A:$F,6,0),"INACTIVO")</f>
        <v>DUBRASKA PÉREZ</v>
      </c>
      <c r="D931" s="36" t="s">
        <v>1846</v>
      </c>
      <c r="E931" s="36" t="s">
        <v>3506</v>
      </c>
      <c r="F931" s="42" t="s">
        <v>3623</v>
      </c>
    </row>
    <row r="932" spans="2:6">
      <c r="B932" s="41" t="str">
        <f>IFERROR(VLOOKUP($D932,'CLIENTES NUEVA ID ZONA'!$A:$F,5,0),"INACTIVO")</f>
        <v>MARTHA VILORIA</v>
      </c>
      <c r="C932" s="36" t="str">
        <f>IFERROR(VLOOKUP($D932,'CLIENTES NUEVA ID ZONA'!$A:$F,6,0),"INACTIVO")</f>
        <v>DUBRASKA PÉREZ</v>
      </c>
      <c r="D932" s="36" t="s">
        <v>1876</v>
      </c>
      <c r="E932" s="36" t="s">
        <v>1877</v>
      </c>
      <c r="F932" s="61" t="s">
        <v>14</v>
      </c>
    </row>
    <row r="933" spans="2:6">
      <c r="B933" s="41" t="str">
        <f>IFERROR(VLOOKUP($D933,'CLIENTES NUEVA ID ZONA'!$A:$F,5,0),"INACTIVO")</f>
        <v>MARTHA VILORIA</v>
      </c>
      <c r="C933" s="36" t="str">
        <f>IFERROR(VLOOKUP($D933,'CLIENTES NUEVA ID ZONA'!$A:$F,6,0),"INACTIVO")</f>
        <v>DUBRASKA PÉREZ</v>
      </c>
      <c r="D933" s="36" t="s">
        <v>1880</v>
      </c>
      <c r="E933" s="36" t="s">
        <v>1881</v>
      </c>
      <c r="F933" s="61" t="s">
        <v>14</v>
      </c>
    </row>
    <row r="934" spans="2:6">
      <c r="B934" s="41" t="str">
        <f>IFERROR(VLOOKUP($D934,'CLIENTES NUEVA ID ZONA'!$A:$F,5,0),"INACTIVO")</f>
        <v>INACTIVO</v>
      </c>
      <c r="C934" s="36" t="str">
        <f>IFERROR(VLOOKUP($D934,'CLIENTES NUEVA ID ZONA'!$A:$F,6,0),"INACTIVO")</f>
        <v>INACTIVO</v>
      </c>
      <c r="D934" s="36" t="s">
        <v>1319</v>
      </c>
      <c r="E934" s="36" t="s">
        <v>1320</v>
      </c>
      <c r="F934" s="42" t="s">
        <v>2253</v>
      </c>
    </row>
    <row r="935" spans="2:6">
      <c r="B935" s="41" t="str">
        <f>IFERROR(VLOOKUP($D935,'CLIENTES NUEVA ID ZONA'!$A:$F,5,0),"INACTIVO")</f>
        <v>WILLIAN FERMIN</v>
      </c>
      <c r="C935" s="36" t="str">
        <f>IFERROR(VLOOKUP($D935,'CLIENTES NUEVA ID ZONA'!$A:$F,6,0),"INACTIVO")</f>
        <v>MILAGROS FERNANDEZ</v>
      </c>
      <c r="D935" s="36" t="s">
        <v>708</v>
      </c>
      <c r="E935" s="36" t="s">
        <v>709</v>
      </c>
      <c r="F935" s="61" t="s">
        <v>3623</v>
      </c>
    </row>
    <row r="936" spans="2:6">
      <c r="B936" s="41" t="str">
        <f>IFERROR(VLOOKUP($D936,'CLIENTES NUEVA ID ZONA'!$A:$F,5,0),"INACTIVO")</f>
        <v>WILLIAN FERMIN</v>
      </c>
      <c r="C936" s="36" t="str">
        <f>IFERROR(VLOOKUP($D936,'CLIENTES NUEVA ID ZONA'!$A:$F,6,0),"INACTIVO")</f>
        <v>MILAGROS FERNANDEZ</v>
      </c>
      <c r="D936" s="36" t="s">
        <v>740</v>
      </c>
      <c r="E936" s="36" t="s">
        <v>741</v>
      </c>
      <c r="F936" s="61" t="s">
        <v>3623</v>
      </c>
    </row>
    <row r="937" spans="2:6">
      <c r="B937" s="41" t="str">
        <f>IFERROR(VLOOKUP($D937,'CLIENTES NUEVA ID ZONA'!$A:$F,5,0),"INACTIVO")</f>
        <v>WILLIAN FERMIN</v>
      </c>
      <c r="C937" s="36" t="str">
        <f>IFERROR(VLOOKUP($D937,'CLIENTES NUEVA ID ZONA'!$A:$F,6,0),"INACTIVO")</f>
        <v>MILAGROS FERNANDEZ</v>
      </c>
      <c r="D937" s="36" t="s">
        <v>710</v>
      </c>
      <c r="E937" s="36" t="s">
        <v>711</v>
      </c>
      <c r="F937" s="42" t="s">
        <v>2253</v>
      </c>
    </row>
    <row r="938" spans="2:6">
      <c r="B938" s="41" t="str">
        <f>IFERROR(VLOOKUP($D938,'CLIENTES NUEVA ID ZONA'!$A:$F,5,0),"INACTIVO")</f>
        <v>BETSY CASTRO</v>
      </c>
      <c r="C938" s="36" t="str">
        <f>IFERROR(VLOOKUP($D938,'CLIENTES NUEVA ID ZONA'!$A:$F,6,0),"INACTIVO")</f>
        <v>MILAGROS FERNANDEZ</v>
      </c>
      <c r="D938" s="36" t="s">
        <v>1886</v>
      </c>
      <c r="E938" s="36" t="s">
        <v>1887</v>
      </c>
      <c r="F938" s="42" t="s">
        <v>3618</v>
      </c>
    </row>
    <row r="939" spans="2:6">
      <c r="B939" s="41" t="str">
        <f>IFERROR(VLOOKUP($D939,'CLIENTES NUEVA ID ZONA'!$A:$F,5,0),"INACTIVO")</f>
        <v>BETSY CASTRO</v>
      </c>
      <c r="C939" s="36" t="str">
        <f>IFERROR(VLOOKUP($D939,'CLIENTES NUEVA ID ZONA'!$A:$F,6,0),"INACTIVO")</f>
        <v>MILAGROS FERNANDEZ</v>
      </c>
      <c r="D939" s="36" t="s">
        <v>1889</v>
      </c>
      <c r="E939" s="36" t="s">
        <v>1890</v>
      </c>
      <c r="F939" s="42" t="s">
        <v>3618</v>
      </c>
    </row>
    <row r="940" spans="2:6">
      <c r="B940" s="41" t="str">
        <f>IFERROR(VLOOKUP($D940,'CLIENTES NUEVA ID ZONA'!$A:$F,5,0),"INACTIVO")</f>
        <v>MARTHA VILORIA</v>
      </c>
      <c r="C940" s="36" t="str">
        <f>IFERROR(VLOOKUP($D940,'CLIENTES NUEVA ID ZONA'!$A:$F,6,0),"INACTIVO")</f>
        <v>DUBRASKA PÉREZ</v>
      </c>
      <c r="D940" s="36" t="s">
        <v>1892</v>
      </c>
      <c r="E940" s="36" t="s">
        <v>1893</v>
      </c>
      <c r="F940" s="42" t="s">
        <v>14</v>
      </c>
    </row>
    <row r="941" spans="2:6">
      <c r="B941" s="41" t="str">
        <f>IFERROR(VLOOKUP($D941,'CLIENTES NUEVA ID ZONA'!$A:$F,5,0),"INACTIVO")</f>
        <v>INACTIVO</v>
      </c>
      <c r="C941" s="36" t="str">
        <f>IFERROR(VLOOKUP($D941,'CLIENTES NUEVA ID ZONA'!$A:$F,6,0),"INACTIVO")</f>
        <v>INACTIVO</v>
      </c>
      <c r="D941" s="36" t="s">
        <v>1895</v>
      </c>
      <c r="E941" s="36" t="s">
        <v>1896</v>
      </c>
      <c r="F941" s="42" t="s">
        <v>14</v>
      </c>
    </row>
    <row r="942" spans="2:6">
      <c r="B942" s="41" t="str">
        <f>IFERROR(VLOOKUP($D942,'CLIENTES NUEVA ID ZONA'!$A:$F,5,0),"INACTIVO")</f>
        <v>DUBRASKA PÉREZ 53</v>
      </c>
      <c r="C942" s="36" t="str">
        <f>IFERROR(VLOOKUP($D942,'CLIENTES NUEVA ID ZONA'!$A:$F,6,0),"INACTIVO")</f>
        <v>DUBRASKA PÉREZ</v>
      </c>
      <c r="D942" s="36" t="s">
        <v>1898</v>
      </c>
      <c r="E942" s="36" t="s">
        <v>1899</v>
      </c>
      <c r="F942" s="61" t="s">
        <v>6870</v>
      </c>
    </row>
    <row r="943" spans="2:6">
      <c r="B943" s="41" t="str">
        <f>IFERROR(VLOOKUP($D943,'CLIENTES NUEVA ID ZONA'!$A:$F,5,0),"INACTIVO")</f>
        <v>JOSEPH PADILLA 61</v>
      </c>
      <c r="C943" s="36" t="str">
        <f>IFERROR(VLOOKUP($D943,'CLIENTES NUEVA ID ZONA'!$A:$F,6,0),"INACTIVO")</f>
        <v>ANDREINA RANGEL</v>
      </c>
      <c r="D943" s="36" t="s">
        <v>1901</v>
      </c>
      <c r="E943" s="36" t="s">
        <v>1902</v>
      </c>
      <c r="F943" s="42" t="s">
        <v>3618</v>
      </c>
    </row>
    <row r="944" spans="2:6">
      <c r="B944" s="41" t="str">
        <f>IFERROR(VLOOKUP($D944,'CLIENTES NUEVA ID ZONA'!$A:$F,5,0),"INACTIVO")</f>
        <v>JUAN LEÓN 20</v>
      </c>
      <c r="C944" s="36" t="str">
        <f>IFERROR(VLOOKUP($D944,'CLIENTES NUEVA ID ZONA'!$A:$F,6,0),"INACTIVO")</f>
        <v>DUBRASKA PÉREZ</v>
      </c>
      <c r="D944" s="36" t="s">
        <v>1904</v>
      </c>
      <c r="E944" s="36" t="s">
        <v>1905</v>
      </c>
      <c r="F944" s="42" t="s">
        <v>3623</v>
      </c>
    </row>
    <row r="945" spans="2:6">
      <c r="B945" s="41" t="str">
        <f>IFERROR(VLOOKUP($D945,'CLIENTES NUEVA ID ZONA'!$A:$F,5,0),"INACTIVO")</f>
        <v>JOSEPH PADILLA</v>
      </c>
      <c r="C945" s="36" t="str">
        <f>IFERROR(VLOOKUP($D945,'CLIENTES NUEVA ID ZONA'!$A:$F,6,0),"INACTIVO")</f>
        <v>ANDREINA RANGEL</v>
      </c>
      <c r="D945" s="36" t="s">
        <v>1907</v>
      </c>
      <c r="E945" s="36" t="s">
        <v>1908</v>
      </c>
      <c r="F945" s="42" t="s">
        <v>3618</v>
      </c>
    </row>
    <row r="946" spans="2:6">
      <c r="B946" s="41" t="str">
        <f>IFERROR(VLOOKUP($D946,'CLIENTES NUEVA ID ZONA'!$A:$F,5,0),"INACTIVO")</f>
        <v>E-COMMERCE</v>
      </c>
      <c r="C946" s="36" t="str">
        <f>IFERROR(VLOOKUP($D946,'CLIENTES NUEVA ID ZONA'!$A:$F,6,0),"INACTIVO")</f>
        <v>E-COMMERCE</v>
      </c>
      <c r="D946" s="36" t="s">
        <v>1910</v>
      </c>
      <c r="E946" s="36" t="s">
        <v>1911</v>
      </c>
      <c r="F946" s="42" t="s">
        <v>80</v>
      </c>
    </row>
    <row r="947" spans="2:6">
      <c r="B947" s="41" t="str">
        <f>IFERROR(VLOOKUP($D947,'CLIENTES NUEVA ID ZONA'!$A:$F,5,0),"INACTIVO")</f>
        <v>E-COMMERCE</v>
      </c>
      <c r="C947" s="36" t="str">
        <f>IFERROR(VLOOKUP($D947,'CLIENTES NUEVA ID ZONA'!$A:$F,6,0),"INACTIVO")</f>
        <v>E-COMMERCE</v>
      </c>
      <c r="D947" s="36" t="s">
        <v>1913</v>
      </c>
      <c r="E947" s="36" t="s">
        <v>1914</v>
      </c>
      <c r="F947" s="42" t="s">
        <v>80</v>
      </c>
    </row>
    <row r="948" spans="2:6">
      <c r="B948" s="41" t="str">
        <f>IFERROR(VLOOKUP($D948,'CLIENTES NUEVA ID ZONA'!$A:$F,5,0),"INACTIVO")</f>
        <v>E-COMMERCE</v>
      </c>
      <c r="C948" s="36" t="str">
        <f>IFERROR(VLOOKUP($D948,'CLIENTES NUEVA ID ZONA'!$A:$F,6,0),"INACTIVO")</f>
        <v>E-COMMERCE</v>
      </c>
      <c r="D948" s="36" t="s">
        <v>1916</v>
      </c>
      <c r="E948" s="36" t="s">
        <v>1917</v>
      </c>
      <c r="F948" s="42" t="s">
        <v>80</v>
      </c>
    </row>
    <row r="949" spans="2:6">
      <c r="B949" s="41" t="str">
        <f>IFERROR(VLOOKUP($D949,'CLIENTES NUEVA ID ZONA'!$A:$F,5,0),"INACTIVO")</f>
        <v>INACTIVO</v>
      </c>
      <c r="C949" s="36" t="str">
        <f>IFERROR(VLOOKUP($D949,'CLIENTES NUEVA ID ZONA'!$A:$F,6,0),"INACTIVO")</f>
        <v>INACTIVO</v>
      </c>
      <c r="D949" s="36" t="s">
        <v>1918</v>
      </c>
      <c r="E949" s="36" t="s">
        <v>1919</v>
      </c>
      <c r="F949" s="42" t="s">
        <v>3618</v>
      </c>
    </row>
    <row r="950" spans="2:6">
      <c r="B950" s="41" t="str">
        <f>IFERROR(VLOOKUP($D950,'CLIENTES NUEVA ID ZONA'!$A:$F,5,0),"INACTIVO")</f>
        <v>JUAN LEÓN 12</v>
      </c>
      <c r="C950" s="36" t="str">
        <f>IFERROR(VLOOKUP($D950,'CLIENTES NUEVA ID ZONA'!$A:$F,6,0),"INACTIVO")</f>
        <v>DUBRASKA PÉREZ</v>
      </c>
      <c r="D950" s="36" t="s">
        <v>1921</v>
      </c>
      <c r="E950" s="36" t="s">
        <v>1922</v>
      </c>
      <c r="F950" s="42" t="s">
        <v>3623</v>
      </c>
    </row>
    <row r="951" spans="2:6">
      <c r="B951" s="41" t="str">
        <f>IFERROR(VLOOKUP($D951,'CLIENTES NUEVA ID ZONA'!$A:$F,5,0),"INACTIVO")</f>
        <v>JUAN LEÓN 20</v>
      </c>
      <c r="C951" s="36" t="str">
        <f>IFERROR(VLOOKUP($D951,'CLIENTES NUEVA ID ZONA'!$A:$F,6,0),"INACTIVO")</f>
        <v>DUBRASKA PÉREZ</v>
      </c>
      <c r="D951" s="36" t="s">
        <v>1923</v>
      </c>
      <c r="E951" s="36" t="s">
        <v>1924</v>
      </c>
      <c r="F951" s="42" t="s">
        <v>3618</v>
      </c>
    </row>
    <row r="952" spans="2:6">
      <c r="B952" s="36" t="str">
        <f>IFERROR(VLOOKUP($D952,'CLIENTES NUEVA ID ZONA'!$A:$F,5,0),"INACTIVO")</f>
        <v>E-COMMERCE</v>
      </c>
      <c r="C952" s="36" t="str">
        <f>IFERROR(VLOOKUP($D952,'CLIENTES NUEVA ID ZONA'!$A:$F,6,0),"INACTIVO")</f>
        <v>E-COMMERCE</v>
      </c>
      <c r="D952" s="36" t="s">
        <v>1926</v>
      </c>
      <c r="E952" s="36" t="s">
        <v>1927</v>
      </c>
      <c r="F952" s="42" t="s">
        <v>80</v>
      </c>
    </row>
    <row r="953" spans="2:6">
      <c r="B953" s="36" t="str">
        <f>IFERROR(VLOOKUP($D953,'CLIENTES NUEVA ID ZONA'!$A:$F,5,0),"INACTIVO")</f>
        <v>MILAGROS FERNANDEZ 10</v>
      </c>
      <c r="C953" s="36" t="str">
        <f>IFERROR(VLOOKUP($D953,'CLIENTES NUEVA ID ZONA'!$A:$F,6,0),"INACTIVO")</f>
        <v>MILAGROS FERNANDEZ</v>
      </c>
      <c r="D953" s="36" t="s">
        <v>1928</v>
      </c>
      <c r="E953" s="36" t="s">
        <v>1929</v>
      </c>
      <c r="F953" s="42" t="s">
        <v>14</v>
      </c>
    </row>
    <row r="954" spans="2:6" ht="15">
      <c r="B954" s="36" t="str">
        <f>IFERROR(VLOOKUP($D954,'CLIENTES NUEVA ID ZONA'!$A:$F,5,0),"INACTIVO")</f>
        <v>BETSY CASTRO</v>
      </c>
      <c r="C954" s="36" t="str">
        <f>IFERROR(VLOOKUP($D954,'CLIENTES NUEVA ID ZONA'!$A:$F,6,0),"INACTIVO")</f>
        <v>MILAGROS FERNANDEZ</v>
      </c>
      <c r="D954" t="s">
        <v>1932</v>
      </c>
      <c r="E954" t="s">
        <v>1933</v>
      </c>
      <c r="F954" s="42" t="s">
        <v>14</v>
      </c>
    </row>
    <row r="955" spans="2:6">
      <c r="B955" s="36" t="str">
        <f>IFERROR(VLOOKUP($D955,'CLIENTES NUEVA ID ZONA'!$A:$F,5,0),"INACTIVO")</f>
        <v>DIANA DELGADO 52</v>
      </c>
      <c r="C955" s="36" t="str">
        <f>IFERROR(VLOOKUP($D955,'CLIENTES NUEVA ID ZONA'!$A:$F,6,0),"INACTIVO")</f>
        <v>DIANA DELGADO</v>
      </c>
      <c r="D955" s="36" t="s">
        <v>1934</v>
      </c>
      <c r="E955" s="264" t="s">
        <v>1935</v>
      </c>
      <c r="F955" s="42" t="s">
        <v>14</v>
      </c>
    </row>
    <row r="956" spans="2:6">
      <c r="B956" s="41" t="str">
        <f>IFERROR(VLOOKUP($D956,'CLIENTES NUEVA ID ZONA'!$A:$F,5,0),"INACTIVO")</f>
        <v>BETSY CASTRO</v>
      </c>
      <c r="C956" s="36" t="str">
        <f>IFERROR(VLOOKUP($D956,'CLIENTES NUEVA ID ZONA'!$A:$F,6,0),"INACTIVO")</f>
        <v>MILAGROS FERNANDEZ</v>
      </c>
      <c r="D956" s="36" t="s">
        <v>1937</v>
      </c>
      <c r="E956" s="36" t="s">
        <v>1938</v>
      </c>
      <c r="F956" s="42" t="s">
        <v>14</v>
      </c>
    </row>
    <row r="957" spans="2:6">
      <c r="B957" s="41" t="str">
        <f>IFERROR(VLOOKUP($D957,'CLIENTES NUEVA ID ZONA'!$A:$F,5,0),"INACTIVO")</f>
        <v>ANDREINA RANGEL 62</v>
      </c>
      <c r="C957" s="36" t="str">
        <f>IFERROR(VLOOKUP($D957,'CLIENTES NUEVA ID ZONA'!$A:$F,6,0),"INACTIVO")</f>
        <v>ANDREINA RANGEL</v>
      </c>
      <c r="D957" s="36" t="s">
        <v>1940</v>
      </c>
      <c r="E957" s="36" t="s">
        <v>1941</v>
      </c>
      <c r="F957" s="42" t="s">
        <v>14</v>
      </c>
    </row>
    <row r="958" spans="2:6">
      <c r="B958" s="41" t="str">
        <f>IFERROR(VLOOKUP($D958,'CLIENTES NUEVA ID ZONA'!$A:$F,5,0),"INACTIVO")</f>
        <v>EVENTUALES</v>
      </c>
      <c r="C958" s="36" t="str">
        <f>IFERROR(VLOOKUP($D958,'CLIENTES NUEVA ID ZONA'!$A:$F,6,0),"INACTIVO")</f>
        <v>ROSLI APONTE</v>
      </c>
      <c r="D958" s="36" t="s">
        <v>1942</v>
      </c>
      <c r="E958" s="36" t="s">
        <v>1943</v>
      </c>
      <c r="F958" s="42" t="s">
        <v>3623</v>
      </c>
    </row>
    <row r="959" spans="2:6">
      <c r="B959" s="41" t="str">
        <f>IFERROR(VLOOKUP($D959,'CLIENTES NUEVA ID ZONA'!$A:$F,5,0),"INACTIVO")</f>
        <v>E-COMMERCE</v>
      </c>
      <c r="C959" s="36" t="str">
        <f>IFERROR(VLOOKUP($D959,'CLIENTES NUEVA ID ZONA'!$A:$F,6,0),"INACTIVO")</f>
        <v>E-COMMERCE</v>
      </c>
      <c r="D959" s="36" t="s">
        <v>1944</v>
      </c>
      <c r="E959" s="36" t="s">
        <v>1945</v>
      </c>
      <c r="F959" s="42" t="s">
        <v>80</v>
      </c>
    </row>
    <row r="960" spans="2:6">
      <c r="B960" s="41" t="str">
        <f>IFERROR(VLOOKUP($D960,'CLIENTES NUEVA ID ZONA'!$A:$F,5,0),"INACTIVO")</f>
        <v>EVENTUALES</v>
      </c>
      <c r="C960" s="36" t="str">
        <f>IFERROR(VLOOKUP($D960,'CLIENTES NUEVA ID ZONA'!$A:$F,6,0),"INACTIVO")</f>
        <v>ROSLI APONTE</v>
      </c>
      <c r="D960" s="36" t="s">
        <v>1946</v>
      </c>
      <c r="E960" s="36" t="s">
        <v>1947</v>
      </c>
      <c r="F960" s="42" t="s">
        <v>3623</v>
      </c>
    </row>
    <row r="961" spans="2:6">
      <c r="B961" s="41" t="str">
        <f>IFERROR(VLOOKUP($D961,'CLIENTES NUEVA ID ZONA'!$A:$F,5,0),"INACTIVO")</f>
        <v>INACTIVO</v>
      </c>
      <c r="C961" s="36" t="str">
        <f>IFERROR(VLOOKUP($D961,'CLIENTES NUEVA ID ZONA'!$A:$F,6,0),"INACTIVO")</f>
        <v>INACTIVO</v>
      </c>
      <c r="D961" s="36" t="s">
        <v>1949</v>
      </c>
      <c r="E961" s="36" t="s">
        <v>1950</v>
      </c>
      <c r="F961" s="42" t="s">
        <v>3618</v>
      </c>
    </row>
    <row r="962" spans="2:6">
      <c r="B962" s="41" t="str">
        <f>IFERROR(VLOOKUP($D962,'CLIENTES NUEVA ID ZONA'!$A:$F,5,0),"INACTIVO")</f>
        <v>E-COMMERCE</v>
      </c>
      <c r="C962" s="36" t="str">
        <f>IFERROR(VLOOKUP($D962,'CLIENTES NUEVA ID ZONA'!$A:$F,6,0),"INACTIVO")</f>
        <v>E-COMMERCE</v>
      </c>
      <c r="D962" s="36" t="s">
        <v>1952</v>
      </c>
      <c r="E962" s="36" t="s">
        <v>1953</v>
      </c>
      <c r="F962" s="42" t="s">
        <v>80</v>
      </c>
    </row>
    <row r="963" spans="2:6">
      <c r="B963" s="41" t="str">
        <f>IFERROR(VLOOKUP($D963,'CLIENTES NUEVA ID ZONA'!$A:$F,5,0),"INACTIVO")</f>
        <v>E-COMMERCE</v>
      </c>
      <c r="C963" s="36" t="str">
        <f>IFERROR(VLOOKUP($D963,'CLIENTES NUEVA ID ZONA'!$A:$F,6,0),"INACTIVO")</f>
        <v>E-COMMERCE</v>
      </c>
      <c r="D963" s="36" t="s">
        <v>1955</v>
      </c>
      <c r="E963" s="36" t="s">
        <v>1956</v>
      </c>
      <c r="F963" s="42" t="s">
        <v>80</v>
      </c>
    </row>
    <row r="964" spans="2:6">
      <c r="B964" s="41" t="str">
        <f>IFERROR(VLOOKUP($D964,'CLIENTES NUEVA ID ZONA'!$A:$F,5,0),"INACTIVO")</f>
        <v>BETSY CASTRO</v>
      </c>
      <c r="C964" s="36" t="str">
        <f>IFERROR(VLOOKUP($D964,'CLIENTES NUEVA ID ZONA'!$A:$F,6,0),"INACTIVO")</f>
        <v>MILAGROS FERNANDEZ</v>
      </c>
      <c r="D964" s="36" t="s">
        <v>1957</v>
      </c>
      <c r="E964" s="36" t="s">
        <v>1958</v>
      </c>
      <c r="F964" s="42" t="s">
        <v>14</v>
      </c>
    </row>
    <row r="965" spans="2:6">
      <c r="B965" s="41" t="str">
        <f>IFERROR(VLOOKUP($D965,'CLIENTES NUEVA ID ZONA'!$A:$F,5,0),"INACTIVO")</f>
        <v>E-COMMERCE</v>
      </c>
      <c r="C965" s="36" t="str">
        <f>IFERROR(VLOOKUP($D965,'CLIENTES NUEVA ID ZONA'!$A:$F,6,0),"INACTIVO")</f>
        <v>E-COMMERCE</v>
      </c>
      <c r="D965" s="36" t="s">
        <v>1960</v>
      </c>
      <c r="E965" s="36" t="s">
        <v>1961</v>
      </c>
      <c r="F965" s="42" t="s">
        <v>80</v>
      </c>
    </row>
    <row r="966" spans="2:6">
      <c r="B966" s="41" t="str">
        <f>IFERROR(VLOOKUP($D966,'CLIENTES NUEVA ID ZONA'!$A:$F,5,0),"INACTIVO")</f>
        <v>E-COMMERCE</v>
      </c>
      <c r="C966" s="36" t="str">
        <f>IFERROR(VLOOKUP($D966,'CLIENTES NUEVA ID ZONA'!$A:$F,6,0),"INACTIVO")</f>
        <v>E-COMMERCE</v>
      </c>
      <c r="D966" s="36" t="s">
        <v>1962</v>
      </c>
      <c r="E966" s="36" t="s">
        <v>1963</v>
      </c>
      <c r="F966" s="42" t="s">
        <v>80</v>
      </c>
    </row>
    <row r="967" spans="2:6">
      <c r="B967" s="41" t="str">
        <f>IFERROR(VLOOKUP($D967,'CLIENTES NUEVA ID ZONA'!$A:$F,5,0),"INACTIVO")</f>
        <v>E-COMMERCE</v>
      </c>
      <c r="C967" s="36" t="str">
        <f>IFERROR(VLOOKUP($D967,'CLIENTES NUEVA ID ZONA'!$A:$F,6,0),"INACTIVO")</f>
        <v>E-COMMERCE</v>
      </c>
      <c r="D967" s="36" t="s">
        <v>1964</v>
      </c>
      <c r="E967" s="36" t="s">
        <v>1965</v>
      </c>
      <c r="F967" s="42" t="s">
        <v>80</v>
      </c>
    </row>
    <row r="968" spans="2:6">
      <c r="B968" s="41" t="str">
        <f>IFERROR(VLOOKUP($D968,'CLIENTES NUEVA ID ZONA'!$A:$F,5,0),"INACTIVO")</f>
        <v>E-COMMERCE</v>
      </c>
      <c r="C968" s="36" t="str">
        <f>IFERROR(VLOOKUP($D968,'CLIENTES NUEVA ID ZONA'!$A:$F,6,0),"INACTIVO")</f>
        <v>E-COMMERCE</v>
      </c>
      <c r="D968" s="36" t="s">
        <v>1966</v>
      </c>
      <c r="E968" s="36" t="s">
        <v>1967</v>
      </c>
      <c r="F968" s="42" t="s">
        <v>80</v>
      </c>
    </row>
    <row r="969" spans="2:6">
      <c r="B969" s="41" t="str">
        <f>IFERROR(VLOOKUP($D969,'CLIENTES NUEVA ID ZONA'!$A:$F,5,0),"INACTIVO")</f>
        <v>E-COMMERCE</v>
      </c>
      <c r="C969" s="36" t="str">
        <f>IFERROR(VLOOKUP($D969,'CLIENTES NUEVA ID ZONA'!$A:$F,6,0),"INACTIVO")</f>
        <v>E-COMMERCE</v>
      </c>
      <c r="D969" s="36" t="s">
        <v>1968</v>
      </c>
      <c r="E969" s="36" t="s">
        <v>1969</v>
      </c>
      <c r="F969" s="42" t="s">
        <v>80</v>
      </c>
    </row>
    <row r="970" spans="2:6">
      <c r="B970" s="41" t="str">
        <f>IFERROR(VLOOKUP($D970,'CLIENTES NUEVA ID ZONA'!$A:$F,5,0),"INACTIVO")</f>
        <v>E-COMMERCE</v>
      </c>
      <c r="C970" s="36" t="str">
        <f>IFERROR(VLOOKUP($D970,'CLIENTES NUEVA ID ZONA'!$A:$F,6,0),"INACTIVO")</f>
        <v>E-COMMERCE</v>
      </c>
      <c r="D970" s="36" t="s">
        <v>1970</v>
      </c>
      <c r="E970" s="36" t="s">
        <v>1971</v>
      </c>
      <c r="F970" s="42" t="s">
        <v>80</v>
      </c>
    </row>
    <row r="971" spans="2:6">
      <c r="B971" s="41" t="str">
        <f>IFERROR(VLOOKUP($D971,'CLIENTES NUEVA ID ZONA'!$A:$F,5,0),"INACTIVO")</f>
        <v>E-COMMERCE</v>
      </c>
      <c r="C971" s="36" t="str">
        <f>IFERROR(VLOOKUP($D971,'CLIENTES NUEVA ID ZONA'!$A:$F,6,0),"INACTIVO")</f>
        <v>E-COMMERCE</v>
      </c>
      <c r="D971" s="36" t="s">
        <v>1972</v>
      </c>
      <c r="E971" s="36" t="s">
        <v>1973</v>
      </c>
      <c r="F971" s="42" t="s">
        <v>80</v>
      </c>
    </row>
    <row r="972" spans="2:6">
      <c r="B972" s="41" t="str">
        <f>IFERROR(VLOOKUP($D972,'CLIENTES NUEVA ID ZONA'!$A:$F,5,0),"INACTIVO")</f>
        <v>E-COMMERCE</v>
      </c>
      <c r="C972" s="36" t="str">
        <f>IFERROR(VLOOKUP($D972,'CLIENTES NUEVA ID ZONA'!$A:$F,6,0),"INACTIVO")</f>
        <v>E-COMMERCE</v>
      </c>
      <c r="D972" s="36" t="s">
        <v>1974</v>
      </c>
      <c r="E972" s="36" t="s">
        <v>1975</v>
      </c>
      <c r="F972" s="42" t="s">
        <v>80</v>
      </c>
    </row>
    <row r="973" spans="2:6">
      <c r="B973" s="41" t="str">
        <f>IFERROR(VLOOKUP($D973,'CLIENTES NUEVA ID ZONA'!$A:$F,5,0),"INACTIVO")</f>
        <v>E-COMMERCE</v>
      </c>
      <c r="C973" s="36" t="str">
        <f>IFERROR(VLOOKUP($D973,'CLIENTES NUEVA ID ZONA'!$A:$F,6,0),"INACTIVO")</f>
        <v>E-COMMERCE</v>
      </c>
      <c r="D973" s="36" t="s">
        <v>1977</v>
      </c>
      <c r="E973" s="36" t="s">
        <v>1978</v>
      </c>
      <c r="F973" s="42" t="s">
        <v>80</v>
      </c>
    </row>
    <row r="974" spans="2:6">
      <c r="B974" s="41" t="str">
        <f>IFERROR(VLOOKUP($D974,'CLIENTES NUEVA ID ZONA'!$A:$F,5,0),"INACTIVO")</f>
        <v>E-COMMERCE</v>
      </c>
      <c r="C974" s="36" t="str">
        <f>IFERROR(VLOOKUP($D974,'CLIENTES NUEVA ID ZONA'!$A:$F,6,0),"INACTIVO")</f>
        <v>E-COMMERCE</v>
      </c>
      <c r="D974" s="36" t="s">
        <v>1979</v>
      </c>
      <c r="E974" s="36" t="s">
        <v>1980</v>
      </c>
      <c r="F974" s="42" t="s">
        <v>80</v>
      </c>
    </row>
    <row r="975" spans="2:6">
      <c r="B975" s="41" t="str">
        <f>IFERROR(VLOOKUP($D975,'CLIENTES NUEVA ID ZONA'!$A:$F,5,0),"INACTIVO")</f>
        <v>JONATHAN FERNÁNDEZ</v>
      </c>
      <c r="C975" s="36" t="str">
        <f>IFERROR(VLOOKUP($D975,'CLIENTES NUEVA ID ZONA'!$A:$F,6,0),"INACTIVO")</f>
        <v>MILAGROS FERNANDEZ</v>
      </c>
      <c r="D975" s="36" t="s">
        <v>1981</v>
      </c>
      <c r="E975" s="36" t="s">
        <v>1982</v>
      </c>
      <c r="F975" s="42" t="s">
        <v>3623</v>
      </c>
    </row>
    <row r="976" spans="2:6">
      <c r="B976" s="41" t="str">
        <f>IFERROR(VLOOKUP($D976,'CLIENTES NUEVA ID ZONA'!$A:$F,5,0),"INACTIVO")</f>
        <v>DIANA DELGADO 51</v>
      </c>
      <c r="C976" s="36" t="str">
        <f>IFERROR(VLOOKUP($D976,'CLIENTES NUEVA ID ZONA'!$A:$F,6,0),"INACTIVO")</f>
        <v>DIANA DELGADO</v>
      </c>
      <c r="D976" s="36" t="s">
        <v>1984</v>
      </c>
      <c r="E976" s="36" t="s">
        <v>1985</v>
      </c>
      <c r="F976" s="42" t="s">
        <v>3618</v>
      </c>
    </row>
    <row r="977" spans="2:6">
      <c r="B977" s="41" t="str">
        <f>IFERROR(VLOOKUP($D977,'CLIENTES NUEVA ID ZONA'!$A:$F,5,0),"INACTIVO")</f>
        <v>E-COMMERCE</v>
      </c>
      <c r="C977" s="36" t="str">
        <f>IFERROR(VLOOKUP($D977,'CLIENTES NUEVA ID ZONA'!$A:$F,6,0),"INACTIVO")</f>
        <v>E-COMMERCE</v>
      </c>
      <c r="D977" s="36" t="s">
        <v>1986</v>
      </c>
      <c r="E977" s="36" t="s">
        <v>1987</v>
      </c>
      <c r="F977" s="42" t="s">
        <v>80</v>
      </c>
    </row>
    <row r="978" spans="2:6">
      <c r="B978" s="41" t="str">
        <f>IFERROR(VLOOKUP($D978,'CLIENTES NUEVA ID ZONA'!$A:$F,5,0),"INACTIVO")</f>
        <v>E-COMMERCE</v>
      </c>
      <c r="C978" s="36" t="str">
        <f>IFERROR(VLOOKUP($D978,'CLIENTES NUEVA ID ZONA'!$A:$F,6,0),"INACTIVO")</f>
        <v>E-COMMERCE</v>
      </c>
      <c r="D978" s="36" t="s">
        <v>1989</v>
      </c>
      <c r="E978" s="36" t="s">
        <v>1990</v>
      </c>
      <c r="F978" s="42" t="s">
        <v>80</v>
      </c>
    </row>
    <row r="979" spans="2:6">
      <c r="B979" s="41" t="str">
        <f>IFERROR(VLOOKUP($D979,'CLIENTES NUEVA ID ZONA'!$A:$F,5,0),"INACTIVO")</f>
        <v>E-COMMERCE</v>
      </c>
      <c r="C979" s="36" t="str">
        <f>IFERROR(VLOOKUP($D979,'CLIENTES NUEVA ID ZONA'!$A:$F,6,0),"INACTIVO")</f>
        <v>E-COMMERCE</v>
      </c>
      <c r="D979" s="36" t="s">
        <v>1991</v>
      </c>
      <c r="E979" s="36" t="s">
        <v>1992</v>
      </c>
      <c r="F979" s="42" t="s">
        <v>80</v>
      </c>
    </row>
    <row r="980" spans="2:6">
      <c r="B980" s="41" t="str">
        <f>IFERROR(VLOOKUP($D980,'CLIENTES NUEVA ID ZONA'!$A:$F,5,0),"INACTIVO")</f>
        <v>MILAGROS FERNANDEZ 10</v>
      </c>
      <c r="C980" s="36" t="str">
        <f>IFERROR(VLOOKUP($D980,'CLIENTES NUEVA ID ZONA'!$A:$F,6,0),"INACTIVO")</f>
        <v>MILAGROS FERNANDEZ</v>
      </c>
      <c r="D980" s="36" t="s">
        <v>1994</v>
      </c>
      <c r="E980" s="36" t="s">
        <v>1995</v>
      </c>
      <c r="F980" s="42" t="s">
        <v>3623</v>
      </c>
    </row>
    <row r="981" spans="2:6">
      <c r="B981" s="41" t="str">
        <f>IFERROR(VLOOKUP($D981,'CLIENTES NUEVA ID ZONA'!$A:$F,5,0),"INACTIVO")</f>
        <v>E-COMMERCE</v>
      </c>
      <c r="C981" s="36" t="str">
        <f>IFERROR(VLOOKUP($D981,'CLIENTES NUEVA ID ZONA'!$A:$F,6,0),"INACTIVO")</f>
        <v>E-COMMERCE</v>
      </c>
      <c r="D981" s="36" t="s">
        <v>1997</v>
      </c>
      <c r="E981" s="36" t="s">
        <v>1998</v>
      </c>
      <c r="F981" s="42" t="s">
        <v>80</v>
      </c>
    </row>
    <row r="982" spans="2:6">
      <c r="B982" s="41" t="str">
        <f>IFERROR(VLOOKUP($D982,'CLIENTES NUEVA ID ZONA'!$A:$F,5,0),"INACTIVO")</f>
        <v>E-COMMERCE</v>
      </c>
      <c r="C982" s="36" t="str">
        <f>IFERROR(VLOOKUP($D982,'CLIENTES NUEVA ID ZONA'!$A:$F,6,0),"INACTIVO")</f>
        <v>E-COMMERCE</v>
      </c>
      <c r="D982" s="36" t="s">
        <v>1999</v>
      </c>
      <c r="E982" s="36" t="s">
        <v>2000</v>
      </c>
      <c r="F982" s="42" t="s">
        <v>80</v>
      </c>
    </row>
    <row r="983" spans="2:6">
      <c r="B983" s="41" t="str">
        <f>IFERROR(VLOOKUP($D983,'CLIENTES NUEVA ID ZONA'!$A:$F,5,0),"INACTIVO")</f>
        <v>EVENTUALES</v>
      </c>
      <c r="C983" s="36" t="str">
        <f>IFERROR(VLOOKUP($D983,'CLIENTES NUEVA ID ZONA'!$A:$F,6,0),"INACTIVO")</f>
        <v>ROSLI APONTE</v>
      </c>
      <c r="D983" s="36" t="s">
        <v>2002</v>
      </c>
      <c r="E983" s="36" t="s">
        <v>2003</v>
      </c>
      <c r="F983" s="42" t="s">
        <v>3623</v>
      </c>
    </row>
    <row r="984" spans="2:6">
      <c r="B984" s="41" t="str">
        <f>IFERROR(VLOOKUP($D984,'CLIENTES NUEVA ID ZONA'!$A:$F,5,0),"INACTIVO")</f>
        <v>ANDREINA RANGEL 62</v>
      </c>
      <c r="C984" s="36" t="str">
        <f>IFERROR(VLOOKUP($D984,'CLIENTES NUEVA ID ZONA'!$A:$F,6,0),"INACTIVO")</f>
        <v>ANDREINA RANGEL</v>
      </c>
      <c r="D984" s="36" t="s">
        <v>2004</v>
      </c>
      <c r="E984" s="36" t="s">
        <v>2005</v>
      </c>
      <c r="F984" s="42" t="s">
        <v>3623</v>
      </c>
    </row>
    <row r="985" spans="2:6">
      <c r="B985" s="41" t="str">
        <f>IFERROR(VLOOKUP($D985,'CLIENTES NUEVA ID ZONA'!$A:$F,5,0),"INACTIVO")</f>
        <v>E-COMMERCE</v>
      </c>
      <c r="C985" s="36" t="str">
        <f>IFERROR(VLOOKUP($D985,'CLIENTES NUEVA ID ZONA'!$A:$F,6,0),"INACTIVO")</f>
        <v>E-COMMERCE</v>
      </c>
      <c r="D985" s="36" t="s">
        <v>2006</v>
      </c>
      <c r="E985" s="36" t="s">
        <v>2007</v>
      </c>
      <c r="F985" s="42" t="s">
        <v>80</v>
      </c>
    </row>
    <row r="986" spans="2:6">
      <c r="B986" s="41" t="str">
        <f>IFERROR(VLOOKUP($D986,'CLIENTES NUEVA ID ZONA'!$A:$F,5,0),"INACTIVO")</f>
        <v>JOSEPH PADILLA 61</v>
      </c>
      <c r="C986" s="36" t="str">
        <f>IFERROR(VLOOKUP($D986,'CLIENTES NUEVA ID ZONA'!$A:$F,6,0),"INACTIVO")</f>
        <v>ANDREINA RANGEL</v>
      </c>
      <c r="D986" s="36" t="s">
        <v>2008</v>
      </c>
      <c r="E986" s="36" t="s">
        <v>2009</v>
      </c>
      <c r="F986" s="42" t="s">
        <v>3618</v>
      </c>
    </row>
    <row r="987" spans="2:6">
      <c r="B987" s="41" t="str">
        <f>IFERROR(VLOOKUP($D987,'CLIENTES NUEVA ID ZONA'!$A:$F,5,0),"INACTIVO")</f>
        <v>ANDREINA RANGEL 21</v>
      </c>
      <c r="C987" s="36" t="str">
        <f>IFERROR(VLOOKUP($D987,'CLIENTES NUEVA ID ZONA'!$A:$F,6,0),"INACTIVO")</f>
        <v>ANDREINA RANGEL</v>
      </c>
      <c r="D987" s="36" t="s">
        <v>2010</v>
      </c>
      <c r="E987" s="36" t="s">
        <v>2011</v>
      </c>
      <c r="F987" s="42" t="s">
        <v>3618</v>
      </c>
    </row>
    <row r="988" spans="2:6">
      <c r="B988" s="41" t="str">
        <f>IFERROR(VLOOKUP($D988,'CLIENTES NUEVA ID ZONA'!$A:$F,5,0),"INACTIVO")</f>
        <v>MILAGROS FERNANDEZ 10</v>
      </c>
      <c r="C988" s="36" t="str">
        <f>IFERROR(VLOOKUP($D988,'CLIENTES NUEVA ID ZONA'!$A:$F,6,0),"INACTIVO")</f>
        <v>MILAGROS FERNANDEZ</v>
      </c>
      <c r="D988" s="36" t="s">
        <v>2013</v>
      </c>
      <c r="E988" s="36" t="s">
        <v>2014</v>
      </c>
      <c r="F988" s="42" t="s">
        <v>6870</v>
      </c>
    </row>
    <row r="989" spans="2:6">
      <c r="B989" s="41" t="str">
        <f>IFERROR(VLOOKUP($D989,'CLIENTES NUEVA ID ZONA'!$A:$F,5,0),"INACTIVO")</f>
        <v>MILAGROS FERNANDEZ 10</v>
      </c>
      <c r="C989" s="36" t="str">
        <f>IFERROR(VLOOKUP($D989,'CLIENTES NUEVA ID ZONA'!$A:$F,6,0),"INACTIVO")</f>
        <v>MILAGROS FERNANDEZ</v>
      </c>
      <c r="D989" s="36" t="s">
        <v>2016</v>
      </c>
      <c r="E989" s="36" t="s">
        <v>2017</v>
      </c>
      <c r="F989" s="42" t="s">
        <v>3623</v>
      </c>
    </row>
    <row r="990" spans="2:6">
      <c r="B990" s="41" t="str">
        <f>IFERROR(VLOOKUP($D990,'CLIENTES NUEVA ID ZONA'!$A:$F,5,0),"INACTIVO")</f>
        <v>E-COMMERCE</v>
      </c>
      <c r="C990" s="36" t="str">
        <f>IFERROR(VLOOKUP($D990,'CLIENTES NUEVA ID ZONA'!$A:$F,6,0),"INACTIVO")</f>
        <v>E-COMMERCE</v>
      </c>
      <c r="D990" s="36" t="s">
        <v>2019</v>
      </c>
      <c r="E990" s="36" t="s">
        <v>2020</v>
      </c>
      <c r="F990" s="42" t="s">
        <v>80</v>
      </c>
    </row>
    <row r="991" spans="2:6">
      <c r="B991" s="41" t="str">
        <f>IFERROR(VLOOKUP($D991,'CLIENTES NUEVA ID ZONA'!$A:$F,5,0),"INACTIVO")</f>
        <v>JUAN LEÓN 20</v>
      </c>
      <c r="C991" s="36" t="str">
        <f>IFERROR(VLOOKUP($D991,'CLIENTES NUEVA ID ZONA'!$A:$F,6,0),"INACTIVO")</f>
        <v>DUBRASKA PÉREZ</v>
      </c>
      <c r="D991" s="36" t="s">
        <v>2021</v>
      </c>
      <c r="E991" s="36" t="s">
        <v>2022</v>
      </c>
      <c r="F991" s="42" t="s">
        <v>3623</v>
      </c>
    </row>
    <row r="992" spans="2:6">
      <c r="B992" s="41" t="str">
        <f>IFERROR(VLOOKUP($D992,'CLIENTES NUEVA ID ZONA'!$A:$F,5,0),"INACTIVO")</f>
        <v>E-COMMERCE</v>
      </c>
      <c r="C992" s="36" t="str">
        <f>IFERROR(VLOOKUP($D992,'CLIENTES NUEVA ID ZONA'!$A:$F,6,0),"INACTIVO")</f>
        <v>E-COMMERCE</v>
      </c>
      <c r="D992" s="36" t="s">
        <v>2024</v>
      </c>
      <c r="E992" s="36" t="s">
        <v>2025</v>
      </c>
      <c r="F992" s="42" t="s">
        <v>80</v>
      </c>
    </row>
    <row r="993" spans="2:6">
      <c r="B993" s="41" t="str">
        <f>IFERROR(VLOOKUP($D993,'CLIENTES NUEVA ID ZONA'!$A:$F,5,0),"INACTIVO")</f>
        <v>JOSEPH PADILLA 61</v>
      </c>
      <c r="C993" s="36" t="str">
        <f>IFERROR(VLOOKUP($D993,'CLIENTES NUEVA ID ZONA'!$A:$F,6,0),"INACTIVO")</f>
        <v>ANDREINA RANGEL</v>
      </c>
      <c r="D993" s="36" t="s">
        <v>2026</v>
      </c>
      <c r="E993" s="36" t="s">
        <v>2027</v>
      </c>
      <c r="F993" s="42" t="s">
        <v>3623</v>
      </c>
    </row>
    <row r="994" spans="2:6">
      <c r="B994" s="41" t="str">
        <f>IFERROR(VLOOKUP($D994,'CLIENTES NUEVA ID ZONA'!$A:$F,5,0),"INACTIVO")</f>
        <v>E-COMMERCE</v>
      </c>
      <c r="C994" s="36" t="str">
        <f>IFERROR(VLOOKUP($D994,'CLIENTES NUEVA ID ZONA'!$A:$F,6,0),"INACTIVO")</f>
        <v>E-COMMERCE</v>
      </c>
      <c r="D994" s="36" t="s">
        <v>2029</v>
      </c>
      <c r="E994" s="36" t="s">
        <v>2030</v>
      </c>
      <c r="F994" s="42" t="s">
        <v>80</v>
      </c>
    </row>
    <row r="995" spans="2:6">
      <c r="B995" s="41" t="str">
        <f>IFERROR(VLOOKUP($D995,'CLIENTES NUEVA ID ZONA'!$A:$F,5,0),"INACTIVO")</f>
        <v>JOSEPH PADILLA</v>
      </c>
      <c r="C995" s="36" t="str">
        <f>IFERROR(VLOOKUP($D995,'CLIENTES NUEVA ID ZONA'!$A:$F,6,0),"INACTIVO")</f>
        <v>ANDREINA RANGEL</v>
      </c>
      <c r="D995" s="36" t="s">
        <v>2031</v>
      </c>
      <c r="E995" s="36" t="s">
        <v>2032</v>
      </c>
      <c r="F995" s="42" t="s">
        <v>3618</v>
      </c>
    </row>
    <row r="996" spans="2:6">
      <c r="B996" s="41" t="str">
        <f>IFERROR(VLOOKUP($D996,'CLIENTES NUEVA ID ZONA'!$A:$F,5,0),"INACTIVO")</f>
        <v>DIANA DELGADO 51</v>
      </c>
      <c r="C996" s="36" t="str">
        <f>IFERROR(VLOOKUP($D996,'CLIENTES NUEVA ID ZONA'!$A:$F,6,0),"INACTIVO")</f>
        <v>DIANA DELGADO</v>
      </c>
      <c r="D996" s="36" t="s">
        <v>2034</v>
      </c>
      <c r="E996" s="36" t="s">
        <v>2035</v>
      </c>
      <c r="F996" s="42" t="s">
        <v>14</v>
      </c>
    </row>
    <row r="997" spans="2:6">
      <c r="B997" s="41" t="str">
        <f>IFERROR(VLOOKUP($D997,'CLIENTES NUEVA ID ZONA'!$A:$F,5,0),"INACTIVO")</f>
        <v>DUBRASKA PÉREZ 53</v>
      </c>
      <c r="C997" s="36" t="str">
        <f>IFERROR(VLOOKUP($D997,'CLIENTES NUEVA ID ZONA'!$A:$F,6,0),"INACTIVO")</f>
        <v>DUBRASKA PÉREZ</v>
      </c>
      <c r="D997" s="36" t="s">
        <v>2037</v>
      </c>
      <c r="E997" s="36" t="s">
        <v>2038</v>
      </c>
      <c r="F997" s="42" t="s">
        <v>14</v>
      </c>
    </row>
    <row r="998" spans="2:6">
      <c r="B998" s="41" t="str">
        <f>IFERROR(VLOOKUP($D998,'CLIENTES NUEVA ID ZONA'!$A:$F,5,0),"INACTIVO")</f>
        <v>JUAN LEÓN 12</v>
      </c>
      <c r="C998" s="36" t="str">
        <f>IFERROR(VLOOKUP($D998,'CLIENTES NUEVA ID ZONA'!$A:$F,6,0),"INACTIVO")</f>
        <v>DUBRASKA PÉREZ</v>
      </c>
      <c r="D998" s="36" t="s">
        <v>2040</v>
      </c>
      <c r="E998" s="36" t="s">
        <v>2041</v>
      </c>
      <c r="F998" s="42" t="s">
        <v>14</v>
      </c>
    </row>
    <row r="999" spans="2:6">
      <c r="B999" s="41" t="str">
        <f>IFERROR(VLOOKUP($D999,'CLIENTES NUEVA ID ZONA'!$A:$F,5,0),"INACTIVO")</f>
        <v>ANDREINA RANGEL 62</v>
      </c>
      <c r="C999" s="36" t="str">
        <f>IFERROR(VLOOKUP($D999,'CLIENTES NUEVA ID ZONA'!$A:$F,6,0),"INACTIVO")</f>
        <v>ANDREINA RANGEL</v>
      </c>
      <c r="D999" s="36" t="s">
        <v>2043</v>
      </c>
      <c r="E999" s="36" t="s">
        <v>2044</v>
      </c>
      <c r="F999" s="42" t="s">
        <v>3618</v>
      </c>
    </row>
    <row r="1000" spans="2:6">
      <c r="B1000" s="41" t="str">
        <f>IFERROR(VLOOKUP($D1000,'CLIENTES NUEVA ID ZONA'!$A:$F,5,0),"INACTIVO")</f>
        <v>E-COMMERCE</v>
      </c>
      <c r="C1000" s="36" t="str">
        <f>IFERROR(VLOOKUP($D1000,'CLIENTES NUEVA ID ZONA'!$A:$F,6,0),"INACTIVO")</f>
        <v>E-COMMERCE</v>
      </c>
      <c r="D1000" s="36" t="s">
        <v>2046</v>
      </c>
      <c r="E1000" s="36" t="s">
        <v>2047</v>
      </c>
      <c r="F1000" s="42" t="s">
        <v>80</v>
      </c>
    </row>
    <row r="1001" spans="2:6">
      <c r="B1001" s="41" t="str">
        <f>IFERROR(VLOOKUP($D1001,'CLIENTES NUEVA ID ZONA'!$A:$F,5,0),"INACTIVO")</f>
        <v>E-COMMERCE</v>
      </c>
      <c r="C1001" s="36" t="str">
        <f>IFERROR(VLOOKUP($D1001,'CLIENTES NUEVA ID ZONA'!$A:$F,6,0),"INACTIVO")</f>
        <v>E-COMMERCE</v>
      </c>
      <c r="D1001" s="36" t="s">
        <v>2049</v>
      </c>
      <c r="E1001" s="36" t="s">
        <v>2050</v>
      </c>
      <c r="F1001" s="42" t="s">
        <v>80</v>
      </c>
    </row>
    <row r="1002" spans="2:6">
      <c r="B1002" s="41" t="str">
        <f>IFERROR(VLOOKUP($D1002,'CLIENTES NUEVA ID ZONA'!$A:$F,5,0),"INACTIVO")</f>
        <v>EVENTUALES</v>
      </c>
      <c r="C1002" s="36" t="str">
        <f>IFERROR(VLOOKUP($D1002,'CLIENTES NUEVA ID ZONA'!$A:$F,6,0),"INACTIVO")</f>
        <v>ROSLI APONTE</v>
      </c>
      <c r="D1002" s="36" t="s">
        <v>2052</v>
      </c>
      <c r="E1002" s="36" t="s">
        <v>2053</v>
      </c>
      <c r="F1002" s="42" t="s">
        <v>3623</v>
      </c>
    </row>
    <row r="1003" spans="2:6">
      <c r="B1003" s="41" t="str">
        <f>IFERROR(VLOOKUP($D1003,'CLIENTES NUEVA ID ZONA'!$A:$F,5,0),"INACTIVO")</f>
        <v>E-COMMERCE</v>
      </c>
      <c r="C1003" s="36" t="str">
        <f>IFERROR(VLOOKUP($D1003,'CLIENTES NUEVA ID ZONA'!$A:$F,6,0),"INACTIVO")</f>
        <v>E-COMMERCE</v>
      </c>
      <c r="D1003" s="36" t="s">
        <v>2055</v>
      </c>
      <c r="E1003" s="36" t="s">
        <v>2056</v>
      </c>
      <c r="F1003" s="42" t="s">
        <v>80</v>
      </c>
    </row>
    <row r="1004" spans="2:6">
      <c r="B1004" s="41" t="str">
        <f>IFERROR(VLOOKUP($D1004,'CLIENTES NUEVA ID ZONA'!$A:$F,5,0),"INACTIVO")</f>
        <v>E-COMMERCE</v>
      </c>
      <c r="C1004" s="36" t="str">
        <f>IFERROR(VLOOKUP($D1004,'CLIENTES NUEVA ID ZONA'!$A:$F,6,0),"INACTIVO")</f>
        <v>E-COMMERCE</v>
      </c>
      <c r="D1004" s="36" t="s">
        <v>2058</v>
      </c>
      <c r="E1004" s="36" t="s">
        <v>2059</v>
      </c>
      <c r="F1004" s="42" t="s">
        <v>80</v>
      </c>
    </row>
    <row r="1005" spans="2:6">
      <c r="B1005" s="41" t="str">
        <f>IFERROR(VLOOKUP($D1005,'CLIENTES NUEVA ID ZONA'!$A:$F,5,0),"INACTIVO")</f>
        <v>JOSEPH PADILLA 61</v>
      </c>
      <c r="C1005" s="36" t="str">
        <f>IFERROR(VLOOKUP($D1005,'CLIENTES NUEVA ID ZONA'!$A:$F,6,0),"INACTIVO")</f>
        <v>ANDREINA RANGEL</v>
      </c>
      <c r="D1005" s="36" t="s">
        <v>2060</v>
      </c>
      <c r="E1005" s="36" t="s">
        <v>2061</v>
      </c>
      <c r="F1005" s="42" t="s">
        <v>3618</v>
      </c>
    </row>
    <row r="1006" spans="2:6">
      <c r="B1006" s="41" t="str">
        <f>IFERROR(VLOOKUP($D1006,'CLIENTES NUEVA ID ZONA'!$A:$F,5,0),"INACTIVO")</f>
        <v>ANDREINA RANGEL 62</v>
      </c>
      <c r="C1006" s="36" t="str">
        <f>IFERROR(VLOOKUP($D1006,'CLIENTES NUEVA ID ZONA'!$A:$F,6,0),"INACTIVO")</f>
        <v>ANDREINA RANGEL</v>
      </c>
      <c r="D1006" s="36" t="s">
        <v>2062</v>
      </c>
      <c r="E1006" s="36" t="s">
        <v>2063</v>
      </c>
      <c r="F1006" s="42" t="s">
        <v>14</v>
      </c>
    </row>
    <row r="1007" spans="2:6">
      <c r="B1007" s="41" t="str">
        <f>IFERROR(VLOOKUP($D1007,'CLIENTES NUEVA ID ZONA'!$A:$F,5,0),"INACTIVO")</f>
        <v>E-COMMERCE</v>
      </c>
      <c r="C1007" s="36" t="str">
        <f>IFERROR(VLOOKUP($D1007,'CLIENTES NUEVA ID ZONA'!$A:$F,6,0),"INACTIVO")</f>
        <v>E-COMMERCE</v>
      </c>
      <c r="D1007" s="36" t="s">
        <v>2065</v>
      </c>
      <c r="E1007" s="36" t="s">
        <v>2066</v>
      </c>
      <c r="F1007" s="42" t="s">
        <v>80</v>
      </c>
    </row>
    <row r="1008" spans="2:6">
      <c r="B1008" s="41" t="str">
        <f>IFERROR(VLOOKUP($D1008,'CLIENTES NUEVA ID ZONA'!$A:$F,5,0),"INACTIVO")</f>
        <v>EVENTUALES</v>
      </c>
      <c r="C1008" s="36" t="str">
        <f>IFERROR(VLOOKUP($D1008,'CLIENTES NUEVA ID ZONA'!$A:$F,6,0),"INACTIVO")</f>
        <v>ROSLI APONTE</v>
      </c>
      <c r="D1008" s="36" t="s">
        <v>2067</v>
      </c>
      <c r="E1008" s="36" t="s">
        <v>2068</v>
      </c>
      <c r="F1008" s="42" t="s">
        <v>14</v>
      </c>
    </row>
    <row r="1009" spans="2:6">
      <c r="B1009" s="41" t="str">
        <f>IFERROR(VLOOKUP($D1009,'CLIENTES NUEVA ID ZONA'!$A:$F,5,0),"INACTIVO")</f>
        <v>E-COMMERCE</v>
      </c>
      <c r="C1009" s="36" t="str">
        <f>IFERROR(VLOOKUP($D1009,'CLIENTES NUEVA ID ZONA'!$A:$F,6,0),"INACTIVO")</f>
        <v>E-COMMERCE</v>
      </c>
      <c r="D1009" s="36" t="s">
        <v>2069</v>
      </c>
      <c r="E1009" s="36" t="s">
        <v>2070</v>
      </c>
      <c r="F1009" s="42" t="s">
        <v>80</v>
      </c>
    </row>
    <row r="1010" spans="2:6">
      <c r="B1010" s="41" t="str">
        <f>IFERROR(VLOOKUP($D1010,'CLIENTES NUEVA ID ZONA'!$A:$F,5,0),"INACTIVO")</f>
        <v>E-COMMERCE</v>
      </c>
      <c r="C1010" s="36" t="str">
        <f>IFERROR(VLOOKUP($D1010,'CLIENTES NUEVA ID ZONA'!$A:$F,6,0),"INACTIVO")</f>
        <v>E-COMMERCE</v>
      </c>
      <c r="D1010" s="36" t="s">
        <v>2072</v>
      </c>
      <c r="E1010" s="36" t="s">
        <v>2073</v>
      </c>
      <c r="F1010" s="42" t="s">
        <v>80</v>
      </c>
    </row>
    <row r="1011" spans="2:6">
      <c r="B1011" s="41" t="str">
        <f>IFERROR(VLOOKUP($D1011,'CLIENTES NUEVA ID ZONA'!$A:$F,5,0),"INACTIVO")</f>
        <v>JUAN LEÓN 12</v>
      </c>
      <c r="C1011" s="36" t="str">
        <f>IFERROR(VLOOKUP($D1011,'CLIENTES NUEVA ID ZONA'!$A:$F,6,0),"INACTIVO")</f>
        <v>DUBRASKA PÉREZ</v>
      </c>
      <c r="D1011" s="36" t="s">
        <v>2075</v>
      </c>
      <c r="E1011" s="36" t="s">
        <v>2076</v>
      </c>
      <c r="F1011" s="42" t="s">
        <v>3618</v>
      </c>
    </row>
    <row r="1012" spans="2:6">
      <c r="B1012" s="41" t="str">
        <f>IFERROR(VLOOKUP($D1012,'CLIENTES NUEVA ID ZONA'!$A:$F,5,0),"INACTIVO")</f>
        <v>EVENTUALES</v>
      </c>
      <c r="C1012" s="36" t="str">
        <f>IFERROR(VLOOKUP($D1012,'CLIENTES NUEVA ID ZONA'!$A:$F,6,0),"INACTIVO")</f>
        <v>ROSLI APONTE</v>
      </c>
      <c r="D1012" s="36" t="s">
        <v>2077</v>
      </c>
      <c r="E1012" s="36" t="s">
        <v>2078</v>
      </c>
      <c r="F1012" s="42" t="s">
        <v>14</v>
      </c>
    </row>
    <row r="1013" spans="2:6">
      <c r="B1013" s="41" t="str">
        <f>IFERROR(VLOOKUP($D1013,'CLIENTES NUEVA ID ZONA'!$A:$F,5,0),"INACTIVO")</f>
        <v>DIANA DELGADO 51</v>
      </c>
      <c r="C1013" s="36" t="str">
        <f>IFERROR(VLOOKUP($D1013,'CLIENTES NUEVA ID ZONA'!$A:$F,6,0),"INACTIVO")</f>
        <v>DIANA DELGADO</v>
      </c>
      <c r="D1013" s="36" t="s">
        <v>2079</v>
      </c>
      <c r="E1013" s="36" t="s">
        <v>2080</v>
      </c>
      <c r="F1013" s="42" t="s">
        <v>3618</v>
      </c>
    </row>
    <row r="1014" spans="2:6">
      <c r="B1014" s="41" t="str">
        <f>IFERROR(VLOOKUP($D1014,'CLIENTES NUEVA ID ZONA'!$A:$F,5,0),"INACTIVO")</f>
        <v>E-COMMERCE</v>
      </c>
      <c r="C1014" s="36" t="str">
        <f>IFERROR(VLOOKUP($D1014,'CLIENTES NUEVA ID ZONA'!$A:$F,6,0),"INACTIVO")</f>
        <v>E-COMMERCE</v>
      </c>
      <c r="D1014" s="36" t="s">
        <v>2082</v>
      </c>
      <c r="E1014" s="36" t="s">
        <v>2083</v>
      </c>
      <c r="F1014" s="42" t="s">
        <v>80</v>
      </c>
    </row>
    <row r="1015" spans="2:6">
      <c r="B1015" s="41" t="str">
        <f>IFERROR(VLOOKUP($D1015,'CLIENTES NUEVA ID ZONA'!$A:$F,5,0),"INACTIVO")</f>
        <v>MARTHA VILORIA</v>
      </c>
      <c r="C1015" s="36" t="str">
        <f>IFERROR(VLOOKUP($D1015,'CLIENTES NUEVA ID ZONA'!$A:$F,6,0),"INACTIVO")</f>
        <v>DUBRASKA PÉREZ</v>
      </c>
      <c r="D1015" s="36" t="s">
        <v>2085</v>
      </c>
      <c r="E1015" s="36" t="s">
        <v>2086</v>
      </c>
      <c r="F1015" s="42" t="s">
        <v>3618</v>
      </c>
    </row>
    <row r="1016" spans="2:6">
      <c r="B1016" s="41" t="str">
        <f>IFERROR(VLOOKUP($D1016,'CLIENTES NUEVA ID ZONA'!$A:$F,5,0),"INACTIVO")</f>
        <v>JOSEPH PADILLA 61</v>
      </c>
      <c r="C1016" s="36" t="str">
        <f>IFERROR(VLOOKUP($D1016,'CLIENTES NUEVA ID ZONA'!$A:$F,6,0),"INACTIVO")</f>
        <v>ANDREINA RANGEL</v>
      </c>
      <c r="D1016" s="36" t="s">
        <v>2088</v>
      </c>
      <c r="E1016" s="36" t="s">
        <v>2089</v>
      </c>
      <c r="F1016" s="42" t="s">
        <v>14</v>
      </c>
    </row>
    <row r="1017" spans="2:6">
      <c r="B1017" s="41" t="str">
        <f>IFERROR(VLOOKUP($D1017,'CLIENTES NUEVA ID ZONA'!$A:$F,5,0),"INACTIVO")</f>
        <v>MARTHA VILORIA</v>
      </c>
      <c r="C1017" s="36" t="str">
        <f>IFERROR(VLOOKUP($D1017,'CLIENTES NUEVA ID ZONA'!$A:$F,6,0),"INACTIVO")</f>
        <v>DUBRASKA PÉREZ</v>
      </c>
      <c r="D1017" s="36" t="s">
        <v>2090</v>
      </c>
      <c r="E1017" s="36" t="s">
        <v>2091</v>
      </c>
      <c r="F1017" s="42" t="s">
        <v>3623</v>
      </c>
    </row>
    <row r="1018" spans="2:6">
      <c r="B1018" s="41" t="str">
        <f>IFERROR(VLOOKUP($D1018,'CLIENTES NUEVA ID ZONA'!$A:$F,5,0),"INACTIVO")</f>
        <v>DIANA DELGADO 52</v>
      </c>
      <c r="C1018" s="36" t="str">
        <f>IFERROR(VLOOKUP($D1018,'CLIENTES NUEVA ID ZONA'!$A:$F,6,0),"INACTIVO")</f>
        <v>DIANA DELGADO</v>
      </c>
      <c r="D1018" s="36" t="s">
        <v>2093</v>
      </c>
      <c r="E1018" s="36" t="s">
        <v>2094</v>
      </c>
      <c r="F1018" s="42" t="s">
        <v>14</v>
      </c>
    </row>
    <row r="1019" spans="2:6">
      <c r="B1019" s="41" t="str">
        <f>IFERROR(VLOOKUP($D1019,'CLIENTES NUEVA ID ZONA'!$A:$F,5,0),"INACTIVO")</f>
        <v>E-COMMERCE</v>
      </c>
      <c r="C1019" s="36" t="str">
        <f>IFERROR(VLOOKUP($D1019,'CLIENTES NUEVA ID ZONA'!$A:$F,6,0),"INACTIVO")</f>
        <v>E-COMMERCE</v>
      </c>
      <c r="D1019" s="36" t="s">
        <v>2095</v>
      </c>
      <c r="E1019" s="36" t="s">
        <v>2096</v>
      </c>
      <c r="F1019" s="42" t="s">
        <v>80</v>
      </c>
    </row>
    <row r="1020" spans="2:6">
      <c r="B1020" s="41" t="str">
        <f>IFERROR(VLOOKUP($D1020,'CLIENTES NUEVA ID ZONA'!$A:$F,5,0),"INACTIVO")</f>
        <v>BETSY CASTRO</v>
      </c>
      <c r="C1020" s="36" t="str">
        <f>IFERROR(VLOOKUP($D1020,'CLIENTES NUEVA ID ZONA'!$A:$F,6,0),"INACTIVO")</f>
        <v>MILAGROS FERNANDEZ</v>
      </c>
      <c r="D1020" s="36" t="s">
        <v>2098</v>
      </c>
      <c r="E1020" s="36" t="s">
        <v>2099</v>
      </c>
      <c r="F1020" s="42" t="s">
        <v>14</v>
      </c>
    </row>
    <row r="1021" spans="2:6">
      <c r="B1021" s="41" t="str">
        <f>IFERROR(VLOOKUP($D1021,'CLIENTES NUEVA ID ZONA'!$A:$F,5,0),"INACTIVO")</f>
        <v>WILLIAN FERMIN</v>
      </c>
      <c r="C1021" s="36" t="str">
        <f>IFERROR(VLOOKUP($D1021,'CLIENTES NUEVA ID ZONA'!$A:$F,6,0),"INACTIVO")</f>
        <v>MILAGROS FERNANDEZ</v>
      </c>
      <c r="D1021" s="36" t="s">
        <v>2100</v>
      </c>
      <c r="E1021" s="36" t="s">
        <v>2101</v>
      </c>
      <c r="F1021" s="42" t="s">
        <v>3618</v>
      </c>
    </row>
    <row r="1022" spans="2:6">
      <c r="B1022" s="41" t="str">
        <f>IFERROR(VLOOKUP($D1022,'CLIENTES NUEVA ID ZONA'!$A:$F,5,0),"INACTIVO")</f>
        <v>MARTHA VILORIA</v>
      </c>
      <c r="C1022" s="36" t="str">
        <f>IFERROR(VLOOKUP($D1022,'CLIENTES NUEVA ID ZONA'!$A:$F,6,0),"INACTIVO")</f>
        <v>DUBRASKA PÉREZ</v>
      </c>
      <c r="D1022" s="36" t="s">
        <v>2103</v>
      </c>
      <c r="E1022" s="36" t="s">
        <v>2104</v>
      </c>
      <c r="F1022" s="42" t="s">
        <v>3623</v>
      </c>
    </row>
    <row r="1023" spans="2:6">
      <c r="B1023" s="41" t="str">
        <f>IFERROR(VLOOKUP($D1023,'CLIENTES NUEVA ID ZONA'!$A:$F,5,0),"INACTIVO")</f>
        <v>JOSEPH PADILLA</v>
      </c>
      <c r="C1023" s="36" t="str">
        <f>IFERROR(VLOOKUP($D1023,'CLIENTES NUEVA ID ZONA'!$A:$F,6,0),"INACTIVO")</f>
        <v>ANDREINA RANGEL</v>
      </c>
      <c r="D1023" s="36" t="s">
        <v>2106</v>
      </c>
      <c r="E1023" s="36" t="s">
        <v>2107</v>
      </c>
      <c r="F1023" s="42" t="s">
        <v>3618</v>
      </c>
    </row>
    <row r="1024" spans="2:6">
      <c r="B1024" s="41" t="str">
        <f>IFERROR(VLOOKUP($D1024,'CLIENTES NUEVA ID ZONA'!$A:$F,5,0),"INACTIVO")</f>
        <v>E-COMMERCE</v>
      </c>
      <c r="C1024" s="36" t="str">
        <f>IFERROR(VLOOKUP($D1024,'CLIENTES NUEVA ID ZONA'!$A:$F,6,0),"INACTIVO")</f>
        <v>E-COMMERCE</v>
      </c>
      <c r="D1024" s="36" t="s">
        <v>2109</v>
      </c>
      <c r="E1024" s="36" t="s">
        <v>2110</v>
      </c>
      <c r="F1024" s="42" t="s">
        <v>80</v>
      </c>
    </row>
    <row r="1025" spans="2:6">
      <c r="B1025" s="41" t="str">
        <f>IFERROR(VLOOKUP($D1025,'CLIENTES NUEVA ID ZONA'!$A:$F,5,0),"INACTIVO")</f>
        <v>DIANA DELGADO 52</v>
      </c>
      <c r="C1025" s="36" t="str">
        <f>IFERROR(VLOOKUP($D1025,'CLIENTES NUEVA ID ZONA'!$A:$F,6,0),"INACTIVO")</f>
        <v>DIANA DELGADO</v>
      </c>
      <c r="D1025" s="36" t="s">
        <v>2112</v>
      </c>
      <c r="E1025" s="36" t="s">
        <v>2113</v>
      </c>
      <c r="F1025" s="42" t="s">
        <v>14</v>
      </c>
    </row>
    <row r="1026" spans="2:6">
      <c r="B1026" s="41" t="str">
        <f>IFERROR(VLOOKUP($D1026,'CLIENTES NUEVA ID ZONA'!$A:$F,5,0),"INACTIVO")</f>
        <v>JUAN LEÓN 20</v>
      </c>
      <c r="C1026" s="36" t="str">
        <f>IFERROR(VLOOKUP($D1026,'CLIENTES NUEVA ID ZONA'!$A:$F,6,0),"INACTIVO")</f>
        <v>DUBRASKA PÉREZ</v>
      </c>
      <c r="D1026" s="36" t="s">
        <v>2115</v>
      </c>
      <c r="E1026" s="36" t="s">
        <v>2116</v>
      </c>
      <c r="F1026" s="42" t="s">
        <v>14</v>
      </c>
    </row>
    <row r="1027" spans="2:6">
      <c r="B1027" s="41" t="str">
        <f>IFERROR(VLOOKUP($D1027,'CLIENTES NUEVA ID ZONA'!$A:$F,5,0),"INACTIVO")</f>
        <v>MARTHA VILORIA</v>
      </c>
      <c r="C1027" s="36" t="str">
        <f>IFERROR(VLOOKUP($D1027,'CLIENTES NUEVA ID ZONA'!$A:$F,6,0),"INACTIVO")</f>
        <v>DUBRASKA PÉREZ</v>
      </c>
      <c r="D1027" s="36" t="s">
        <v>2118</v>
      </c>
      <c r="E1027" s="36" t="s">
        <v>2119</v>
      </c>
      <c r="F1027" s="42" t="s">
        <v>3618</v>
      </c>
    </row>
    <row r="1028" spans="2:6">
      <c r="B1028" s="41" t="str">
        <f>IFERROR(VLOOKUP($D1028,'CLIENTES NUEVA ID ZONA'!$A:$F,5,0),"INACTIVO")</f>
        <v>JOSEPH PADILLA</v>
      </c>
      <c r="C1028" s="36" t="str">
        <f>IFERROR(VLOOKUP($D1028,'CLIENTES NUEVA ID ZONA'!$A:$F,6,0),"INACTIVO")</f>
        <v>ANDREINA RANGEL</v>
      </c>
      <c r="D1028" s="36" t="s">
        <v>2121</v>
      </c>
      <c r="E1028" s="36" t="s">
        <v>2122</v>
      </c>
      <c r="F1028" s="42" t="s">
        <v>3618</v>
      </c>
    </row>
    <row r="1029" spans="2:6">
      <c r="B1029" s="41" t="str">
        <f>IFERROR(VLOOKUP($D1029,'CLIENTES NUEVA ID ZONA'!$A:$F,5,0),"INACTIVO")</f>
        <v>E-COMMERCE</v>
      </c>
      <c r="C1029" s="36" t="str">
        <f>IFERROR(VLOOKUP($D1029,'CLIENTES NUEVA ID ZONA'!$A:$F,6,0),"INACTIVO")</f>
        <v>E-COMMERCE</v>
      </c>
      <c r="D1029" s="36" t="s">
        <v>2124</v>
      </c>
      <c r="E1029" s="36" t="s">
        <v>2125</v>
      </c>
      <c r="F1029" s="42" t="s">
        <v>80</v>
      </c>
    </row>
    <row r="1030" spans="2:6">
      <c r="B1030" s="41" t="str">
        <f>IFERROR(VLOOKUP($D1030,'CLIENTES NUEVA ID ZONA'!$A:$F,5,0),"INACTIVO")</f>
        <v>JUAN LEÓN 12</v>
      </c>
      <c r="C1030" s="36" t="str">
        <f>IFERROR(VLOOKUP($D1030,'CLIENTES NUEVA ID ZONA'!$A:$F,6,0),"INACTIVO")</f>
        <v>DUBRASKA PÉREZ</v>
      </c>
      <c r="D1030" s="36" t="s">
        <v>2127</v>
      </c>
      <c r="E1030" s="36" t="s">
        <v>2128</v>
      </c>
      <c r="F1030" s="42" t="s">
        <v>14</v>
      </c>
    </row>
    <row r="1031" spans="2:6" ht="15">
      <c r="B1031" s="41" t="str">
        <f>IFERROR(VLOOKUP($D1031,'CLIENTES NUEVA ID ZONA'!$A:$F,5,0),"INACTIVO")</f>
        <v>MARTHA VILORIA</v>
      </c>
      <c r="C1031" s="36" t="str">
        <f>IFERROR(VLOOKUP($D1031,'CLIENTES NUEVA ID ZONA'!$A:$F,6,0),"INACTIVO")</f>
        <v>DUBRASKA PÉREZ</v>
      </c>
      <c r="D1031" t="s">
        <v>2130</v>
      </c>
      <c r="E1031" t="s">
        <v>2131</v>
      </c>
      <c r="F1031" s="42" t="s">
        <v>3618</v>
      </c>
    </row>
    <row r="1032" spans="2:6">
      <c r="B1032" s="41" t="str">
        <f>IFERROR(VLOOKUP($D1032,'CLIENTES NUEVA ID ZONA'!$A:$F,5,0),"INACTIVO")</f>
        <v>E-COMMERCE</v>
      </c>
      <c r="C1032" s="36" t="str">
        <f>IFERROR(VLOOKUP($D1032,'CLIENTES NUEVA ID ZONA'!$A:$F,6,0),"INACTIVO")</f>
        <v>E-COMMERCE</v>
      </c>
      <c r="D1032" s="36" t="s">
        <v>2133</v>
      </c>
      <c r="E1032" s="36" t="s">
        <v>2134</v>
      </c>
      <c r="F1032" s="42" t="s">
        <v>80</v>
      </c>
    </row>
    <row r="1033" spans="2:6">
      <c r="B1033" s="41" t="str">
        <f>IFERROR(VLOOKUP($D1033,'CLIENTES NUEVA ID ZONA'!$A:$F,5,0),"INACTIVO")</f>
        <v>MARTHA VILORIA</v>
      </c>
      <c r="C1033" s="36" t="str">
        <f>IFERROR(VLOOKUP($D1033,'CLIENTES NUEVA ID ZONA'!$A:$F,6,0),"INACTIVO")</f>
        <v>DUBRASKA PÉREZ</v>
      </c>
      <c r="D1033" s="36" t="s">
        <v>2136</v>
      </c>
      <c r="E1033" s="36" t="s">
        <v>2137</v>
      </c>
      <c r="F1033" s="42" t="s">
        <v>14</v>
      </c>
    </row>
    <row r="1034" spans="2:6">
      <c r="B1034" s="41" t="str">
        <f>IFERROR(VLOOKUP($D1034,'CLIENTES NUEVA ID ZONA'!$A:$F,5,0),"INACTIVO")</f>
        <v>E-COMMERCE</v>
      </c>
      <c r="C1034" s="36" t="str">
        <f>IFERROR(VLOOKUP($D1034,'CLIENTES NUEVA ID ZONA'!$A:$F,6,0),"INACTIVO")</f>
        <v>E-COMMERCE</v>
      </c>
      <c r="D1034" s="36" t="s">
        <v>2139</v>
      </c>
      <c r="E1034" s="36" t="s">
        <v>2140</v>
      </c>
      <c r="F1034" s="42" t="s">
        <v>80</v>
      </c>
    </row>
    <row r="1035" spans="2:6">
      <c r="B1035" s="41" t="str">
        <f>IFERROR(VLOOKUP($D1035,'CLIENTES NUEVA ID ZONA'!$A:$F,5,0),"INACTIVO")</f>
        <v>MARTHA VILORIA</v>
      </c>
      <c r="C1035" s="36" t="str">
        <f>IFERROR(VLOOKUP($D1035,'CLIENTES NUEVA ID ZONA'!$A:$F,6,0),"INACTIVO")</f>
        <v>DUBRASKA PÉREZ</v>
      </c>
      <c r="D1035" s="36" t="s">
        <v>2141</v>
      </c>
      <c r="E1035" s="36" t="s">
        <v>2142</v>
      </c>
      <c r="F1035" s="42" t="s">
        <v>14</v>
      </c>
    </row>
    <row r="1036" spans="2:6">
      <c r="B1036" s="41" t="str">
        <f>IFERROR(VLOOKUP($D1036,'CLIENTES NUEVA ID ZONA'!$A:$F,5,0),"INACTIVO")</f>
        <v>E-COMMERCE</v>
      </c>
      <c r="C1036" s="36" t="str">
        <f>IFERROR(VLOOKUP($D1036,'CLIENTES NUEVA ID ZONA'!$A:$F,6,0),"INACTIVO")</f>
        <v>E-COMMERCE</v>
      </c>
      <c r="D1036" s="36" t="s">
        <v>2143</v>
      </c>
      <c r="E1036" s="36" t="s">
        <v>2144</v>
      </c>
      <c r="F1036" s="42" t="s">
        <v>80</v>
      </c>
    </row>
    <row r="1037" spans="2:6">
      <c r="B1037" s="41" t="str">
        <f>IFERROR(VLOOKUP($D1037,'CLIENTES NUEVA ID ZONA'!$A:$F,5,0),"INACTIVO")</f>
        <v>JOSEPH PADILLA</v>
      </c>
      <c r="C1037" s="36" t="str">
        <f>IFERROR(VLOOKUP($D1037,'CLIENTES NUEVA ID ZONA'!$A:$F,6,0),"INACTIVO")</f>
        <v>ANDREINA RANGEL</v>
      </c>
      <c r="D1037" s="36" t="s">
        <v>2146</v>
      </c>
      <c r="E1037" s="36" t="s">
        <v>2147</v>
      </c>
      <c r="F1037" s="42" t="s">
        <v>3618</v>
      </c>
    </row>
    <row r="1038" spans="2:6">
      <c r="B1038" s="41" t="str">
        <f>IFERROR(VLOOKUP($D1038,'CLIENTES NUEVA ID ZONA'!$A:$F,5,0),"INACTIVO")</f>
        <v>MARTHA VILORIA</v>
      </c>
      <c r="C1038" s="36" t="str">
        <f>IFERROR(VLOOKUP($D1038,'CLIENTES NUEVA ID ZONA'!$A:$F,6,0),"INACTIVO")</f>
        <v>DUBRASKA PÉREZ</v>
      </c>
      <c r="D1038" s="36" t="s">
        <v>2149</v>
      </c>
      <c r="E1038" s="36" t="s">
        <v>2150</v>
      </c>
      <c r="F1038" s="42" t="s">
        <v>3618</v>
      </c>
    </row>
    <row r="1039" spans="2:6">
      <c r="B1039" s="41" t="str">
        <f>IFERROR(VLOOKUP($D1039,'CLIENTES NUEVA ID ZONA'!$A:$F,5,0),"INACTIVO")</f>
        <v>E-COMMERCE</v>
      </c>
      <c r="C1039" s="36" t="str">
        <f>IFERROR(VLOOKUP($D1039,'CLIENTES NUEVA ID ZONA'!$A:$F,6,0),"INACTIVO")</f>
        <v>E-COMMERCE</v>
      </c>
      <c r="D1039" s="36" t="s">
        <v>2152</v>
      </c>
      <c r="E1039" s="36" t="s">
        <v>2153</v>
      </c>
      <c r="F1039" s="42" t="s">
        <v>80</v>
      </c>
    </row>
    <row r="1040" spans="2:6">
      <c r="B1040" s="41" t="str">
        <f>IFERROR(VLOOKUP($D1040,'CLIENTES NUEVA ID ZONA'!$A:$F,5,0),"INACTIVO")</f>
        <v>E-COMMERCE</v>
      </c>
      <c r="C1040" s="36" t="str">
        <f>IFERROR(VLOOKUP($D1040,'CLIENTES NUEVA ID ZONA'!$A:$F,6,0),"INACTIVO")</f>
        <v>E-COMMERCE</v>
      </c>
      <c r="D1040" s="36" t="s">
        <v>2154</v>
      </c>
      <c r="E1040" s="36" t="s">
        <v>2155</v>
      </c>
      <c r="F1040" s="42" t="s">
        <v>80</v>
      </c>
    </row>
    <row r="1041" spans="2:6">
      <c r="B1041" s="41" t="str">
        <f>IFERROR(VLOOKUP($D1041,'CLIENTES NUEVA ID ZONA'!$A:$F,5,0),"INACTIVO")</f>
        <v>E-COMMERCE</v>
      </c>
      <c r="C1041" s="36" t="str">
        <f>IFERROR(VLOOKUP($D1041,'CLIENTES NUEVA ID ZONA'!$A:$F,6,0),"INACTIVO")</f>
        <v>E-COMMERCE</v>
      </c>
      <c r="D1041" s="36" t="s">
        <v>2157</v>
      </c>
      <c r="E1041" s="36" t="s">
        <v>2158</v>
      </c>
      <c r="F1041" s="42" t="s">
        <v>80</v>
      </c>
    </row>
    <row r="1042" spans="2:6">
      <c r="B1042" s="41" t="str">
        <f>IFERROR(VLOOKUP($D1042,'CLIENTES NUEVA ID ZONA'!$A:$F,5,0),"INACTIVO")</f>
        <v>E-COMMERCE</v>
      </c>
      <c r="C1042" s="36" t="str">
        <f>IFERROR(VLOOKUP($D1042,'CLIENTES NUEVA ID ZONA'!$A:$F,6,0),"INACTIVO")</f>
        <v>E-COMMERCE</v>
      </c>
      <c r="D1042" s="36" t="s">
        <v>2160</v>
      </c>
      <c r="E1042" s="36" t="s">
        <v>2161</v>
      </c>
      <c r="F1042" s="42" t="s">
        <v>80</v>
      </c>
    </row>
    <row r="1043" spans="2:6">
      <c r="B1043" s="41" t="str">
        <f>IFERROR(VLOOKUP($D1043,'CLIENTES NUEVA ID ZONA'!$A:$F,5,0),"INACTIVO")</f>
        <v>E-COMMERCE</v>
      </c>
      <c r="C1043" s="36" t="str">
        <f>IFERROR(VLOOKUP($D1043,'CLIENTES NUEVA ID ZONA'!$A:$F,6,0),"INACTIVO")</f>
        <v>E-COMMERCE</v>
      </c>
      <c r="D1043" s="36" t="s">
        <v>2163</v>
      </c>
      <c r="E1043" s="36" t="s">
        <v>2164</v>
      </c>
      <c r="F1043" s="42" t="s">
        <v>80</v>
      </c>
    </row>
    <row r="1044" spans="2:6">
      <c r="B1044" s="41" t="str">
        <f>IFERROR(VLOOKUP($D1044,'CLIENTES NUEVA ID ZONA'!$A:$F,5,0),"INACTIVO")</f>
        <v>E-COMMERCE</v>
      </c>
      <c r="C1044" s="36" t="str">
        <f>IFERROR(VLOOKUP($D1044,'CLIENTES NUEVA ID ZONA'!$A:$F,6,0),"INACTIVO")</f>
        <v>E-COMMERCE</v>
      </c>
      <c r="D1044" s="36" t="s">
        <v>2166</v>
      </c>
      <c r="E1044" s="36" t="s">
        <v>2167</v>
      </c>
      <c r="F1044" s="42" t="s">
        <v>80</v>
      </c>
    </row>
    <row r="1045" spans="2:6">
      <c r="B1045" s="41" t="str">
        <f>IFERROR(VLOOKUP($D1045,'CLIENTES NUEVA ID ZONA'!$A:$F,5,0),"INACTIVO")</f>
        <v>E-COMMERCE</v>
      </c>
      <c r="C1045" s="36" t="str">
        <f>IFERROR(VLOOKUP($D1045,'CLIENTES NUEVA ID ZONA'!$A:$F,6,0),"INACTIVO")</f>
        <v>E-COMMERCE</v>
      </c>
      <c r="D1045" s="36" t="s">
        <v>2169</v>
      </c>
      <c r="E1045" s="36" t="s">
        <v>2170</v>
      </c>
      <c r="F1045" s="42" t="s">
        <v>80</v>
      </c>
    </row>
    <row r="1046" spans="2:6">
      <c r="B1046" s="41" t="str">
        <f>IFERROR(VLOOKUP($D1046,'CLIENTES NUEVA ID ZONA'!$A:$F,5,0),"INACTIVO")</f>
        <v>DIANA DELGADO 51</v>
      </c>
      <c r="C1046" s="36" t="str">
        <f>IFERROR(VLOOKUP($D1046,'CLIENTES NUEVA ID ZONA'!$A:$F,6,0),"INACTIVO")</f>
        <v>DIANA DELGADO</v>
      </c>
      <c r="D1046" s="36" t="s">
        <v>2172</v>
      </c>
      <c r="E1046" s="36" t="s">
        <v>2173</v>
      </c>
      <c r="F1046" s="42" t="s">
        <v>14</v>
      </c>
    </row>
    <row r="1047" spans="2:6">
      <c r="B1047" s="41" t="str">
        <f>IFERROR(VLOOKUP($D1047,'CLIENTES NUEVA ID ZONA'!$A:$F,5,0),"INACTIVO")</f>
        <v>E-COMMERCE</v>
      </c>
      <c r="C1047" s="36" t="str">
        <f>IFERROR(VLOOKUP($D1047,'CLIENTES NUEVA ID ZONA'!$A:$F,6,0),"INACTIVO")</f>
        <v>E-COMMERCE</v>
      </c>
      <c r="D1047" s="36" t="s">
        <v>2174</v>
      </c>
      <c r="E1047" s="36" t="s">
        <v>2175</v>
      </c>
      <c r="F1047" s="42" t="s">
        <v>80</v>
      </c>
    </row>
    <row r="1048" spans="2:6">
      <c r="B1048" s="41" t="str">
        <f>IFERROR(VLOOKUP($D1048,'CLIENTES NUEVA ID ZONA'!$A:$F,5,0),"INACTIVO")</f>
        <v>E-COMMERCE</v>
      </c>
      <c r="C1048" s="36" t="str">
        <f>IFERROR(VLOOKUP($D1048,'CLIENTES NUEVA ID ZONA'!$A:$F,6,0),"INACTIVO")</f>
        <v>E-COMMERCE</v>
      </c>
      <c r="D1048" s="36" t="s">
        <v>2177</v>
      </c>
      <c r="E1048" s="36" t="s">
        <v>2178</v>
      </c>
      <c r="F1048" s="42" t="s">
        <v>80</v>
      </c>
    </row>
    <row r="1049" spans="2:6">
      <c r="B1049" s="41" t="str">
        <f>IFERROR(VLOOKUP($D1049,'CLIENTES NUEVA ID ZONA'!$A:$F,5,0),"INACTIVO")</f>
        <v>ANDREINA RANGEL 21</v>
      </c>
      <c r="C1049" s="36" t="str">
        <f>IFERROR(VLOOKUP($D1049,'CLIENTES NUEVA ID ZONA'!$A:$F,6,0),"INACTIVO")</f>
        <v>ANDREINA RANGEL</v>
      </c>
      <c r="D1049" s="36" t="s">
        <v>2182</v>
      </c>
      <c r="E1049" s="36" t="s">
        <v>2183</v>
      </c>
      <c r="F1049" s="42" t="s">
        <v>3618</v>
      </c>
    </row>
    <row r="1050" spans="2:6">
      <c r="B1050" s="41" t="str">
        <f>IFERROR(VLOOKUP($D1050,'CLIENTES NUEVA ID ZONA'!$A:$F,5,0),"INACTIVO")</f>
        <v>E-COMMERCE</v>
      </c>
      <c r="C1050" s="36" t="str">
        <f>IFERROR(VLOOKUP($D1050,'CLIENTES NUEVA ID ZONA'!$A:$F,6,0),"INACTIVO")</f>
        <v>E-COMMERCE</v>
      </c>
      <c r="D1050" s="36" t="s">
        <v>2185</v>
      </c>
      <c r="E1050" s="36" t="s">
        <v>2186</v>
      </c>
      <c r="F1050" s="42" t="s">
        <v>80</v>
      </c>
    </row>
    <row r="1051" spans="2:6">
      <c r="B1051" s="41" t="str">
        <f>IFERROR(VLOOKUP($D1051,'CLIENTES NUEVA ID ZONA'!$A:$F,5,0),"INACTIVO")</f>
        <v>JOSEPH PADILLA 61</v>
      </c>
      <c r="C1051" s="36" t="str">
        <f>IFERROR(VLOOKUP($D1051,'CLIENTES NUEVA ID ZONA'!$A:$F,6,0),"INACTIVO")</f>
        <v>ANDREINA RANGEL</v>
      </c>
      <c r="D1051" s="36" t="s">
        <v>2188</v>
      </c>
      <c r="E1051" s="36" t="s">
        <v>2189</v>
      </c>
      <c r="F1051" s="42" t="s">
        <v>14</v>
      </c>
    </row>
    <row r="1052" spans="2:6">
      <c r="B1052" s="41" t="str">
        <f>IFERROR(VLOOKUP($D1052,'CLIENTES NUEVA ID ZONA'!$A:$F,5,0),"INACTIVO")</f>
        <v>MILAGROS FERNANDEZ 10</v>
      </c>
      <c r="C1052" s="36" t="str">
        <f>IFERROR(VLOOKUP($D1052,'CLIENTES NUEVA ID ZONA'!$A:$F,6,0),"INACTIVO")</f>
        <v>MILAGROS FERNANDEZ</v>
      </c>
      <c r="D1052" s="36" t="s">
        <v>2193</v>
      </c>
      <c r="E1052" s="36" t="s">
        <v>2194</v>
      </c>
      <c r="F1052" s="61" t="s">
        <v>6870</v>
      </c>
    </row>
    <row r="1053" spans="2:6">
      <c r="B1053" s="41" t="str">
        <f>IFERROR(VLOOKUP($D1053,'CLIENTES NUEVA ID ZONA'!$A:$F,5,0),"INACTIVO")</f>
        <v>BETSY CASTRO</v>
      </c>
      <c r="C1053" s="36" t="str">
        <f>IFERROR(VLOOKUP($D1053,'CLIENTES NUEVA ID ZONA'!$A:$F,6,0),"INACTIVO")</f>
        <v>MILAGROS FERNANDEZ</v>
      </c>
      <c r="D1053" s="36" t="s">
        <v>2195</v>
      </c>
      <c r="E1053" s="36" t="s">
        <v>2196</v>
      </c>
      <c r="F1053" s="61" t="s">
        <v>14</v>
      </c>
    </row>
    <row r="1054" spans="2:6">
      <c r="B1054" s="41" t="str">
        <f>IFERROR(VLOOKUP($D1054,'CLIENTES NUEVA ID ZONA'!$A:$F,5,0),"INACTIVO")</f>
        <v>JOSEPH PADILLA 61</v>
      </c>
      <c r="C1054" s="36" t="str">
        <f>IFERROR(VLOOKUP($D1054,'CLIENTES NUEVA ID ZONA'!$A:$F,6,0),"INACTIVO")</f>
        <v>ANDREINA RANGEL</v>
      </c>
      <c r="D1054" s="36" t="s">
        <v>2197</v>
      </c>
      <c r="E1054" s="36" t="s">
        <v>2198</v>
      </c>
      <c r="F1054" s="42" t="s">
        <v>3618</v>
      </c>
    </row>
    <row r="1055" spans="2:6">
      <c r="B1055" s="41" t="str">
        <f>IFERROR(VLOOKUP($D1055,'CLIENTES NUEVA ID ZONA'!$A:$F,5,0),"INACTIVO")</f>
        <v>DUBRASKA PÉREZ 11</v>
      </c>
      <c r="C1055" s="36" t="str">
        <f>IFERROR(VLOOKUP($D1055,'CLIENTES NUEVA ID ZONA'!$A:$F,6,0),"INACTIVO")</f>
        <v>DUBRASKA PÉREZ</v>
      </c>
      <c r="D1055" s="36" t="s">
        <v>2200</v>
      </c>
      <c r="E1055" s="36" t="s">
        <v>2201</v>
      </c>
      <c r="F1055" s="61" t="s">
        <v>3623</v>
      </c>
    </row>
    <row r="1056" spans="2:6">
      <c r="B1056" s="41" t="str">
        <f>IFERROR(VLOOKUP($D1056,'CLIENTES NUEVA ID ZONA'!$A:$F,5,0),"INACTIVO")</f>
        <v>DUBRASKA PÉREZ 11</v>
      </c>
      <c r="C1056" s="36" t="str">
        <f>IFERROR(VLOOKUP($D1056,'CLIENTES NUEVA ID ZONA'!$A:$F,6,0),"INACTIVO")</f>
        <v>DUBRASKA PÉREZ</v>
      </c>
      <c r="D1056" s="36" t="s">
        <v>2204</v>
      </c>
      <c r="E1056" s="36" t="s">
        <v>2205</v>
      </c>
      <c r="F1056" s="61" t="s">
        <v>3623</v>
      </c>
    </row>
    <row r="1057" spans="2:6">
      <c r="B1057" s="41" t="str">
        <f>IFERROR(VLOOKUP($D1057,'CLIENTES NUEVA ID ZONA'!$A:$F,5,0),"INACTIVO")</f>
        <v>DUBRASKA PÉREZ 11</v>
      </c>
      <c r="C1057" s="36" t="str">
        <f>IFERROR(VLOOKUP($D1057,'CLIENTES NUEVA ID ZONA'!$A:$F,6,0),"INACTIVO")</f>
        <v>DUBRASKA PÉREZ</v>
      </c>
      <c r="D1057" s="36" t="s">
        <v>2206</v>
      </c>
      <c r="E1057" s="36" t="s">
        <v>2207</v>
      </c>
      <c r="F1057" s="61" t="s">
        <v>3623</v>
      </c>
    </row>
    <row r="1058" spans="2:6">
      <c r="B1058" s="41" t="str">
        <f>IFERROR(VLOOKUP($D1058,'CLIENTES NUEVA ID ZONA'!$A:$F,5,0),"INACTIVO")</f>
        <v>E-COMMERCE</v>
      </c>
      <c r="C1058" s="36" t="str">
        <f>IFERROR(VLOOKUP($D1058,'CLIENTES NUEVA ID ZONA'!$A:$F,6,0),"INACTIVO")</f>
        <v>E-COMMERCE</v>
      </c>
      <c r="D1058" s="36" t="s">
        <v>2208</v>
      </c>
      <c r="E1058" s="36" t="s">
        <v>2209</v>
      </c>
      <c r="F1058" s="42" t="s">
        <v>80</v>
      </c>
    </row>
    <row r="1059" spans="2:6">
      <c r="B1059" s="41" t="str">
        <f>IFERROR(VLOOKUP($D1059,'CLIENTES NUEVA ID ZONA'!$A:$F,5,0),"INACTIVO")</f>
        <v>E-COMMERCE</v>
      </c>
      <c r="C1059" s="36" t="str">
        <f>IFERROR(VLOOKUP($D1059,'CLIENTES NUEVA ID ZONA'!$A:$F,6,0),"INACTIVO")</f>
        <v>E-COMMERCE</v>
      </c>
      <c r="D1059" s="36" t="s">
        <v>6005</v>
      </c>
      <c r="E1059" s="36" t="s">
        <v>6006</v>
      </c>
      <c r="F1059" s="42" t="s">
        <v>80</v>
      </c>
    </row>
    <row r="1060" spans="2:6">
      <c r="B1060" s="41" t="str">
        <f>IFERROR(VLOOKUP($D1060,'CLIENTES NUEVA ID ZONA'!$A:$F,5,0),"INACTIVO")</f>
        <v>JOSEPH PADILLA 61</v>
      </c>
      <c r="C1060" s="36" t="str">
        <f>IFERROR(VLOOKUP($D1060,'CLIENTES NUEVA ID ZONA'!$A:$F,6,0),"INACTIVO")</f>
        <v>ANDREINA RANGEL</v>
      </c>
      <c r="D1060" s="36" t="s">
        <v>6014</v>
      </c>
      <c r="E1060" s="36" t="s">
        <v>6015</v>
      </c>
      <c r="F1060" s="42" t="s">
        <v>3618</v>
      </c>
    </row>
    <row r="1061" spans="2:6">
      <c r="B1061" s="41" t="str">
        <f>IFERROR(VLOOKUP($D1061,'CLIENTES NUEVA ID ZONA'!$A:$F,5,0),"INACTIVO")</f>
        <v>DIANA DELGADO 52</v>
      </c>
      <c r="C1061" s="36" t="str">
        <f>IFERROR(VLOOKUP($D1061,'CLIENTES NUEVA ID ZONA'!$A:$F,6,0),"INACTIVO")</f>
        <v>DIANA DELGADO</v>
      </c>
      <c r="D1061" s="36" t="s">
        <v>6018</v>
      </c>
      <c r="E1061" s="36" t="s">
        <v>6019</v>
      </c>
      <c r="F1061" s="61" t="s">
        <v>14</v>
      </c>
    </row>
    <row r="1062" spans="2:6">
      <c r="B1062" s="41" t="str">
        <f>IFERROR(VLOOKUP($D1062,'CLIENTES NUEVA ID ZONA'!$A:$F,5,0),"INACTIVO")</f>
        <v>JUAN LEÓN 20</v>
      </c>
      <c r="C1062" s="36" t="str">
        <f>IFERROR(VLOOKUP($D1062,'CLIENTES NUEVA ID ZONA'!$A:$F,6,0),"INACTIVO")</f>
        <v>DUBRASKA PÉREZ</v>
      </c>
      <c r="D1062" s="36" t="s">
        <v>6021</v>
      </c>
      <c r="E1062" s="36" t="s">
        <v>6022</v>
      </c>
      <c r="F1062" s="61" t="s">
        <v>3623</v>
      </c>
    </row>
    <row r="1063" spans="2:6">
      <c r="B1063" s="41" t="str">
        <f>IFERROR(VLOOKUP($D1063,'CLIENTES NUEVA ID ZONA'!$A:$F,5,0),"INACTIVO")</f>
        <v>ANDREINA RANGEL 21</v>
      </c>
      <c r="C1063" s="36" t="str">
        <f>IFERROR(VLOOKUP($D1063,'CLIENTES NUEVA ID ZONA'!$A:$F,6,0),"INACTIVO")</f>
        <v>ANDREINA RANGEL</v>
      </c>
      <c r="D1063" s="36" t="s">
        <v>6024</v>
      </c>
      <c r="E1063" s="36" t="s">
        <v>6025</v>
      </c>
      <c r="F1063" s="61" t="s">
        <v>3618</v>
      </c>
    </row>
    <row r="1064" spans="2:6">
      <c r="B1064" s="41" t="str">
        <f>IFERROR(VLOOKUP($D1064,'CLIENTES NUEVA ID ZONA'!$A:$F,5,0),"INACTIVO")</f>
        <v>MARTHA VILORIA</v>
      </c>
      <c r="C1064" s="36" t="str">
        <f>IFERROR(VLOOKUP($D1064,'CLIENTES NUEVA ID ZONA'!$A:$F,6,0),"INACTIVO")</f>
        <v>DUBRASKA PÉREZ</v>
      </c>
      <c r="D1064" s="36" t="s">
        <v>6033</v>
      </c>
      <c r="E1064" s="36" t="s">
        <v>6031</v>
      </c>
      <c r="F1064" s="61" t="s">
        <v>14</v>
      </c>
    </row>
    <row r="1065" spans="2:6">
      <c r="B1065" s="41" t="str">
        <f>IFERROR(VLOOKUP($D1065,'CLIENTES NUEVA ID ZONA'!$A:$F,5,0),"INACTIVO")</f>
        <v>E-COMMERCE</v>
      </c>
      <c r="C1065" s="36" t="str">
        <f>IFERROR(VLOOKUP($D1065,'CLIENTES NUEVA ID ZONA'!$A:$F,6,0),"INACTIVO")</f>
        <v>E-COMMERCE</v>
      </c>
      <c r="D1065" s="36" t="s">
        <v>6034</v>
      </c>
      <c r="E1065" s="36" t="s">
        <v>6035</v>
      </c>
      <c r="F1065" s="42" t="s">
        <v>80</v>
      </c>
    </row>
    <row r="1066" spans="2:6">
      <c r="B1066" s="41" t="str">
        <f>IFERROR(VLOOKUP($D1066,'CLIENTES NUEVA ID ZONA'!$A:$F,5,0),"INACTIVO")</f>
        <v>JOSEPH PADILLA 61</v>
      </c>
      <c r="C1066" s="36" t="str">
        <f>IFERROR(VLOOKUP($D1066,'CLIENTES NUEVA ID ZONA'!$A:$F,6,0),"INACTIVO")</f>
        <v>ANDREINA RANGEL</v>
      </c>
      <c r="D1066" s="36" t="s">
        <v>6037</v>
      </c>
      <c r="E1066" s="36" t="s">
        <v>6038</v>
      </c>
      <c r="F1066" s="61" t="s">
        <v>3618</v>
      </c>
    </row>
    <row r="1067" spans="2:6">
      <c r="B1067" s="41" t="str">
        <f>IFERROR(VLOOKUP($D1067,'CLIENTES NUEVA ID ZONA'!$A:$F,5,0),"INACTIVO")</f>
        <v>E-COMMERCE</v>
      </c>
      <c r="C1067" s="36" t="str">
        <f>IFERROR(VLOOKUP($D1067,'CLIENTES NUEVA ID ZONA'!$A:$F,6,0),"INACTIVO")</f>
        <v>E-COMMERCE</v>
      </c>
      <c r="D1067" s="36" t="s">
        <v>6654</v>
      </c>
      <c r="E1067" s="36" t="s">
        <v>6655</v>
      </c>
      <c r="F1067" s="42" t="s">
        <v>80</v>
      </c>
    </row>
    <row r="1068" spans="2:6">
      <c r="B1068" s="41" t="str">
        <f>IFERROR(VLOOKUP($D1068,'CLIENTES NUEVA ID ZONA'!$A:$F,5,0),"INACTIVO")</f>
        <v>E-COMMERCE</v>
      </c>
      <c r="C1068" s="36" t="str">
        <f>IFERROR(VLOOKUP($D1068,'CLIENTES NUEVA ID ZONA'!$A:$F,6,0),"INACTIVO")</f>
        <v>E-COMMERCE</v>
      </c>
      <c r="D1068" s="36" t="s">
        <v>6658</v>
      </c>
      <c r="E1068" s="36" t="s">
        <v>6656</v>
      </c>
      <c r="F1068" s="42" t="s">
        <v>80</v>
      </c>
    </row>
    <row r="1069" spans="2:6">
      <c r="B1069" s="41" t="str">
        <f>IFERROR(VLOOKUP($D1069,'CLIENTES NUEVA ID ZONA'!$A:$F,5,0),"INACTIVO")</f>
        <v>JOSEPH PADILLA 61</v>
      </c>
      <c r="C1069" s="36" t="str">
        <f>IFERROR(VLOOKUP($D1069,'CLIENTES NUEVA ID ZONA'!$A:$F,6,0),"INACTIVO")</f>
        <v>ANDREINA RANGEL</v>
      </c>
      <c r="D1069" s="36" t="s">
        <v>6659</v>
      </c>
      <c r="E1069" s="36" t="s">
        <v>6660</v>
      </c>
      <c r="F1069" s="61" t="s">
        <v>3618</v>
      </c>
    </row>
    <row r="1070" spans="2:6">
      <c r="B1070" s="41" t="str">
        <f>IFERROR(VLOOKUP($D1070,'CLIENTES NUEVA ID ZONA'!$A:$F,5,0),"INACTIVO")</f>
        <v>EVENTUALES</v>
      </c>
      <c r="C1070" s="36" t="str">
        <f>IFERROR(VLOOKUP($D1070,'CLIENTES NUEVA ID ZONA'!$A:$F,6,0),"INACTIVO")</f>
        <v>ROSLI APONTE</v>
      </c>
      <c r="D1070" s="36" t="s">
        <v>6661</v>
      </c>
      <c r="E1070" s="36" t="s">
        <v>6662</v>
      </c>
      <c r="F1070" s="61" t="s">
        <v>3618</v>
      </c>
    </row>
    <row r="1071" spans="2:6">
      <c r="B1071" s="41" t="str">
        <f>IFERROR(VLOOKUP($D1071,'CLIENTES NUEVA ID ZONA'!$A:$F,5,0),"INACTIVO")</f>
        <v>JUAN LEÓN 20</v>
      </c>
      <c r="C1071" s="36" t="str">
        <f>IFERROR(VLOOKUP($D1071,'CLIENTES NUEVA ID ZONA'!$A:$F,6,0),"INACTIVO")</f>
        <v>DUBRASKA PÉREZ</v>
      </c>
      <c r="D1071" s="36" t="s">
        <v>6664</v>
      </c>
      <c r="E1071" s="36" t="s">
        <v>6665</v>
      </c>
      <c r="F1071" s="61" t="s">
        <v>3623</v>
      </c>
    </row>
    <row r="1072" spans="2:6">
      <c r="B1072" s="41" t="str">
        <f>IFERROR(VLOOKUP($D1072,'CLIENTES NUEVA ID ZONA'!$A:$F,5,0),"INACTIVO")</f>
        <v>JOSEPH PADILLA</v>
      </c>
      <c r="C1072" s="36" t="str">
        <f>IFERROR(VLOOKUP($D1072,'CLIENTES NUEVA ID ZONA'!$A:$F,6,0),"INACTIVO")</f>
        <v>ANDREINA RANGEL</v>
      </c>
      <c r="D1072" s="36" t="s">
        <v>6667</v>
      </c>
      <c r="E1072" s="36" t="s">
        <v>6668</v>
      </c>
      <c r="F1072" s="61" t="s">
        <v>3618</v>
      </c>
    </row>
    <row r="1073" spans="2:6">
      <c r="B1073" s="41" t="str">
        <f>IFERROR(VLOOKUP($D1073,'CLIENTES NUEVA ID ZONA'!$A:$F,5,0),"INACTIVO")</f>
        <v>E-COMMERCE</v>
      </c>
      <c r="C1073" s="36" t="str">
        <f>IFERROR(VLOOKUP($D1073,'CLIENTES NUEVA ID ZONA'!$A:$F,6,0),"INACTIVO")</f>
        <v>E-COMMERCE</v>
      </c>
      <c r="D1073" s="36" t="s">
        <v>6671</v>
      </c>
      <c r="E1073" s="36" t="s">
        <v>6672</v>
      </c>
      <c r="F1073" s="42" t="s">
        <v>80</v>
      </c>
    </row>
    <row r="1074" spans="2:6">
      <c r="B1074" s="41" t="str">
        <f>IFERROR(VLOOKUP($D1074,'CLIENTES NUEVA ID ZONA'!$A:$F,5,0),"INACTIVO")</f>
        <v>E-COMMERCE</v>
      </c>
      <c r="C1074" s="36" t="str">
        <f>IFERROR(VLOOKUP($D1074,'CLIENTES NUEVA ID ZONA'!$A:$F,6,0),"INACTIVO")</f>
        <v>E-COMMERCE</v>
      </c>
      <c r="D1074" s="36" t="s">
        <v>6674</v>
      </c>
      <c r="E1074" s="36" t="s">
        <v>6675</v>
      </c>
      <c r="F1074" s="42" t="s">
        <v>80</v>
      </c>
    </row>
    <row r="1075" spans="2:6">
      <c r="B1075" s="41" t="str">
        <f>IFERROR(VLOOKUP($D1075,'CLIENTES NUEVA ID ZONA'!$A:$F,5,0),"INACTIVO")</f>
        <v>DUBRASKA PÉREZ 11</v>
      </c>
      <c r="C1075" s="36" t="str">
        <f>IFERROR(VLOOKUP($D1075,'CLIENTES NUEVA ID ZONA'!$A:$F,6,0),"INACTIVO")</f>
        <v>DUBRASKA PÉREZ</v>
      </c>
      <c r="D1075" s="36" t="s">
        <v>6677</v>
      </c>
      <c r="E1075" s="36" t="s">
        <v>6678</v>
      </c>
      <c r="F1075" s="61" t="s">
        <v>3623</v>
      </c>
    </row>
    <row r="1076" spans="2:6">
      <c r="B1076" s="41" t="str">
        <f>IFERROR(VLOOKUP($D1076,'CLIENTES NUEVA ID ZONA'!$A:$F,5,0),"INACTIVO")</f>
        <v>DUBRASKA PÉREZ 11</v>
      </c>
      <c r="C1076" s="36" t="str">
        <f>IFERROR(VLOOKUP($D1076,'CLIENTES NUEVA ID ZONA'!$A:$F,6,0),"INACTIVO")</f>
        <v>DUBRASKA PÉREZ</v>
      </c>
      <c r="D1076" s="36" t="s">
        <v>6686</v>
      </c>
      <c r="E1076" s="36" t="s">
        <v>6680</v>
      </c>
      <c r="F1076" s="61" t="s">
        <v>3623</v>
      </c>
    </row>
    <row r="1077" spans="2:6">
      <c r="B1077" s="41" t="str">
        <f>IFERROR(VLOOKUP($D1077,'CLIENTES NUEVA ID ZONA'!$A:$F,5,0),"INACTIVO")</f>
        <v>DUBRASKA PÉREZ 11</v>
      </c>
      <c r="C1077" s="36" t="str">
        <f>IFERROR(VLOOKUP($D1077,'CLIENTES NUEVA ID ZONA'!$A:$F,6,0),"INACTIVO")</f>
        <v>DUBRASKA PÉREZ</v>
      </c>
      <c r="D1077" s="36" t="s">
        <v>6681</v>
      </c>
      <c r="E1077" s="36" t="s">
        <v>6682</v>
      </c>
      <c r="F1077" s="61" t="s">
        <v>3623</v>
      </c>
    </row>
    <row r="1078" spans="2:6">
      <c r="B1078" s="41" t="str">
        <f>IFERROR(VLOOKUP($D1078,'CLIENTES NUEVA ID ZONA'!$A:$F,5,0),"INACTIVO")</f>
        <v>DIANA DELGADO 51</v>
      </c>
      <c r="C1078" s="36" t="str">
        <f>IFERROR(VLOOKUP($D1078,'CLIENTES NUEVA ID ZONA'!$A:$F,6,0),"INACTIVO")</f>
        <v>DIANA DELGADO</v>
      </c>
      <c r="D1078" s="36" t="s">
        <v>6683</v>
      </c>
      <c r="E1078" s="36" t="s">
        <v>6684</v>
      </c>
      <c r="F1078" s="61" t="s">
        <v>3618</v>
      </c>
    </row>
    <row r="1079" spans="2:6">
      <c r="B1079" s="41" t="str">
        <f>IFERROR(VLOOKUP($D1079,'CLIENTES NUEVA ID ZONA'!$A:$F,5,0),"INACTIVO")</f>
        <v>DUBRASKA PÉREZ 11</v>
      </c>
      <c r="C1079" s="36" t="str">
        <f>IFERROR(VLOOKUP($D1079,'CLIENTES NUEVA ID ZONA'!$A:$F,6,0),"INACTIVO")</f>
        <v>DUBRASKA PÉREZ</v>
      </c>
      <c r="D1079" s="36" t="s">
        <v>6687</v>
      </c>
      <c r="E1079" s="36" t="s">
        <v>6688</v>
      </c>
      <c r="F1079" s="61" t="s">
        <v>14</v>
      </c>
    </row>
    <row r="1080" spans="2:6">
      <c r="B1080" s="41" t="str">
        <f>IFERROR(VLOOKUP($D1080,'CLIENTES NUEVA ID ZONA'!$A:$F,5,0),"INACTIVO")</f>
        <v>MARTHA VILORIA</v>
      </c>
      <c r="C1080" s="36" t="str">
        <f>IFERROR(VLOOKUP($D1080,'CLIENTES NUEVA ID ZONA'!$A:$F,6,0),"INACTIVO")</f>
        <v>DUBRASKA PÉREZ</v>
      </c>
      <c r="D1080" s="36" t="s">
        <v>6690</v>
      </c>
      <c r="E1080" s="36" t="s">
        <v>6691</v>
      </c>
      <c r="F1080" s="61" t="s">
        <v>3618</v>
      </c>
    </row>
    <row r="1081" spans="2:6">
      <c r="B1081" s="41" t="str">
        <f>IFERROR(VLOOKUP($D1081,'CLIENTES NUEVA ID ZONA'!$A:$F,5,0),"INACTIVO")</f>
        <v>MARTHA VILORIA</v>
      </c>
      <c r="C1081" s="36" t="str">
        <f>IFERROR(VLOOKUP($D1081,'CLIENTES NUEVA ID ZONA'!$A:$F,6,0),"INACTIVO")</f>
        <v>DUBRASKA PÉREZ</v>
      </c>
      <c r="D1081" s="36" t="s">
        <v>6765</v>
      </c>
      <c r="E1081" s="36" t="s">
        <v>6766</v>
      </c>
      <c r="F1081" s="61" t="s">
        <v>14</v>
      </c>
    </row>
    <row r="1082" spans="2:6">
      <c r="B1082" s="41" t="str">
        <f>IFERROR(VLOOKUP($D1082,'CLIENTES NUEVA ID ZONA'!$A:$F,5,0),"INACTIVO")</f>
        <v>E-COMMERCE</v>
      </c>
      <c r="C1082" s="36" t="str">
        <f>IFERROR(VLOOKUP($D1082,'CLIENTES NUEVA ID ZONA'!$A:$F,6,0),"INACTIVO")</f>
        <v>E-COMMERCE</v>
      </c>
      <c r="D1082" s="36" t="s">
        <v>6779</v>
      </c>
      <c r="E1082" s="36" t="s">
        <v>6780</v>
      </c>
      <c r="F1082" s="42" t="s">
        <v>80</v>
      </c>
    </row>
    <row r="1083" spans="2:6">
      <c r="B1083" s="41" t="str">
        <f>IFERROR(VLOOKUP($D1083,'CLIENTES NUEVA ID ZONA'!$A:$F,5,0),"INACTIVO")</f>
        <v>E-COMMERCE</v>
      </c>
      <c r="C1083" s="36" t="str">
        <f>IFERROR(VLOOKUP($D1083,'CLIENTES NUEVA ID ZONA'!$A:$F,6,0),"INACTIVO")</f>
        <v>E-COMMERCE</v>
      </c>
      <c r="D1083" s="36" t="s">
        <v>6784</v>
      </c>
      <c r="E1083" s="36" t="s">
        <v>6785</v>
      </c>
      <c r="F1083" s="42" t="s">
        <v>80</v>
      </c>
    </row>
    <row r="1084" spans="2:6">
      <c r="B1084" s="41" t="str">
        <f>IFERROR(VLOOKUP($D1084,'CLIENTES NUEVA ID ZONA'!$A:$F,5,0),"INACTIVO")</f>
        <v>E-COMMERCE</v>
      </c>
      <c r="C1084" s="36" t="str">
        <f>IFERROR(VLOOKUP($D1084,'CLIENTES NUEVA ID ZONA'!$A:$F,6,0),"INACTIVO")</f>
        <v>E-COMMERCE</v>
      </c>
      <c r="D1084" s="36" t="s">
        <v>6788</v>
      </c>
      <c r="E1084" s="36" t="s">
        <v>6787</v>
      </c>
      <c r="F1084" s="42" t="s">
        <v>80</v>
      </c>
    </row>
    <row r="1085" spans="2:6">
      <c r="B1085" s="41" t="str">
        <f>IFERROR(VLOOKUP($D1085,'CLIENTES NUEVA ID ZONA'!$A:$F,5,0),"INACTIVO")</f>
        <v>JOSEPH PADILLA</v>
      </c>
      <c r="C1085" s="36" t="str">
        <f>IFERROR(VLOOKUP($D1085,'CLIENTES NUEVA ID ZONA'!$A:$F,6,0),"INACTIVO")</f>
        <v>ANDREINA RANGEL</v>
      </c>
      <c r="D1085" s="36" t="s">
        <v>6790</v>
      </c>
      <c r="E1085" s="36" t="s">
        <v>6791</v>
      </c>
      <c r="F1085" s="61" t="s">
        <v>3618</v>
      </c>
    </row>
    <row r="1086" spans="2:6">
      <c r="B1086" s="41" t="str">
        <f>IFERROR(VLOOKUP($D1086,'CLIENTES NUEVA ID ZONA'!$A:$F,5,0),"INACTIVO")</f>
        <v>E-COMMERCE</v>
      </c>
      <c r="C1086" s="36" t="str">
        <f>IFERROR(VLOOKUP($D1086,'CLIENTES NUEVA ID ZONA'!$A:$F,6,0),"INACTIVO")</f>
        <v>E-COMMERCE</v>
      </c>
      <c r="D1086" s="36" t="s">
        <v>6800</v>
      </c>
      <c r="E1086" s="36" t="s">
        <v>6801</v>
      </c>
      <c r="F1086" s="42" t="s">
        <v>80</v>
      </c>
    </row>
    <row r="1087" spans="2:6">
      <c r="B1087" s="41" t="str">
        <f>IFERROR(VLOOKUP($D1087,'CLIENTES NUEVA ID ZONA'!$A:$F,5,0),"INACTIVO")</f>
        <v>E-COMMERCE</v>
      </c>
      <c r="C1087" s="36" t="str">
        <f>IFERROR(VLOOKUP($D1087,'CLIENTES NUEVA ID ZONA'!$A:$F,6,0),"INACTIVO")</f>
        <v>E-COMMERCE</v>
      </c>
      <c r="D1087" s="36" t="s">
        <v>6803</v>
      </c>
      <c r="E1087" s="36" t="s">
        <v>6804</v>
      </c>
      <c r="F1087" s="42" t="s">
        <v>80</v>
      </c>
    </row>
    <row r="1088" spans="2:6">
      <c r="B1088" s="41" t="str">
        <f>IFERROR(VLOOKUP($D1088,'CLIENTES NUEVA ID ZONA'!$A:$F,5,0),"INACTIVO")</f>
        <v>E-COMMERCE</v>
      </c>
      <c r="C1088" s="36" t="str">
        <f>IFERROR(VLOOKUP($D1088,'CLIENTES NUEVA ID ZONA'!$A:$F,6,0),"INACTIVO")</f>
        <v>E-COMMERCE</v>
      </c>
      <c r="D1088" s="36" t="s">
        <v>6806</v>
      </c>
      <c r="E1088" s="36" t="s">
        <v>6807</v>
      </c>
      <c r="F1088" s="42" t="s">
        <v>80</v>
      </c>
    </row>
    <row r="1089" spans="2:6">
      <c r="B1089" s="41" t="str">
        <f>IFERROR(VLOOKUP($D1089,'CLIENTES NUEVA ID ZONA'!$A:$F,5,0),"INACTIVO")</f>
        <v>EVENTUALES</v>
      </c>
      <c r="C1089" s="36" t="str">
        <f>IFERROR(VLOOKUP($D1089,'CLIENTES NUEVA ID ZONA'!$A:$F,6,0),"INACTIVO")</f>
        <v>ROSLI APONTE</v>
      </c>
      <c r="D1089" s="36" t="s">
        <v>6809</v>
      </c>
      <c r="E1089" s="36" t="s">
        <v>6810</v>
      </c>
      <c r="F1089" s="61" t="s">
        <v>14</v>
      </c>
    </row>
    <row r="1090" spans="2:6">
      <c r="B1090" s="41" t="str">
        <f>IFERROR(VLOOKUP($D1090,'CLIENTES NUEVA ID ZONA'!$A:$F,5,0),"INACTIVO")</f>
        <v>E-COMMERCE</v>
      </c>
      <c r="C1090" s="36" t="str">
        <f>IFERROR(VLOOKUP($D1090,'CLIENTES NUEVA ID ZONA'!$A:$F,6,0),"INACTIVO")</f>
        <v>E-COMMERCE</v>
      </c>
      <c r="D1090" s="36" t="s">
        <v>6816</v>
      </c>
      <c r="E1090" s="36" t="s">
        <v>6815</v>
      </c>
      <c r="F1090" s="42" t="s">
        <v>80</v>
      </c>
    </row>
    <row r="1091" spans="2:6">
      <c r="B1091" s="41" t="str">
        <f>IFERROR(VLOOKUP($D1091,'CLIENTES NUEVA ID ZONA'!$A:$F,5,0),"INACTIVO")</f>
        <v>E-COMMERCE</v>
      </c>
      <c r="C1091" s="36" t="str">
        <f>IFERROR(VLOOKUP($D1091,'CLIENTES NUEVA ID ZONA'!$A:$F,6,0),"INACTIVO")</f>
        <v>E-COMMERCE</v>
      </c>
      <c r="D1091" s="36" t="s">
        <v>6818</v>
      </c>
      <c r="E1091" s="36" t="s">
        <v>6819</v>
      </c>
      <c r="F1091" s="42" t="s">
        <v>80</v>
      </c>
    </row>
    <row r="1092" spans="2:6">
      <c r="B1092" s="41" t="str">
        <f>IFERROR(VLOOKUP($D1092,'CLIENTES NUEVA ID ZONA'!$A:$F,5,0),"INACTIVO")</f>
        <v>E-COMMERCE</v>
      </c>
      <c r="C1092" s="36" t="str">
        <f>IFERROR(VLOOKUP($D1092,'CLIENTES NUEVA ID ZONA'!$A:$F,6,0),"INACTIVO")</f>
        <v>E-COMMERCE</v>
      </c>
      <c r="D1092" s="36" t="s">
        <v>6821</v>
      </c>
      <c r="E1092" s="36" t="s">
        <v>6822</v>
      </c>
      <c r="F1092" s="42" t="s">
        <v>80</v>
      </c>
    </row>
    <row r="1093" spans="2:6">
      <c r="B1093" s="41" t="str">
        <f>IFERROR(VLOOKUP($D1093,'CLIENTES NUEVA ID ZONA'!$A:$F,5,0),"INACTIVO")</f>
        <v>E-COMMERCE</v>
      </c>
      <c r="C1093" s="36" t="str">
        <f>IFERROR(VLOOKUP($D1093,'CLIENTES NUEVA ID ZONA'!$A:$F,6,0),"INACTIVO")</f>
        <v>E-COMMERCE</v>
      </c>
      <c r="D1093" s="36" t="s">
        <v>6824</v>
      </c>
      <c r="E1093" s="36" t="s">
        <v>6825</v>
      </c>
      <c r="F1093" s="42" t="s">
        <v>80</v>
      </c>
    </row>
    <row r="1094" spans="2:6">
      <c r="B1094" s="41" t="str">
        <f>IFERROR(VLOOKUP($D1094,'CLIENTES NUEVA ID ZONA'!$A:$F,5,0),"INACTIVO")</f>
        <v>JOSEPH PADILLA</v>
      </c>
      <c r="C1094" s="36" t="str">
        <f>IFERROR(VLOOKUP($D1094,'CLIENTES NUEVA ID ZONA'!$A:$F,6,0),"INACTIVO")</f>
        <v>ANDREINA RANGEL</v>
      </c>
      <c r="D1094" s="36" t="s">
        <v>6827</v>
      </c>
      <c r="E1094" s="36" t="s">
        <v>6828</v>
      </c>
      <c r="F1094" s="61" t="s">
        <v>3618</v>
      </c>
    </row>
    <row r="1095" spans="2:6">
      <c r="B1095" s="41" t="str">
        <f>IFERROR(VLOOKUP($D1095,'CLIENTES NUEVA ID ZONA'!$A:$F,5,0),"INACTIVO")</f>
        <v>E-COMMERCE</v>
      </c>
      <c r="C1095" s="36" t="str">
        <f>IFERROR(VLOOKUP($D1095,'CLIENTES NUEVA ID ZONA'!$A:$F,6,0),"INACTIVO")</f>
        <v>E-COMMERCE</v>
      </c>
      <c r="D1095" s="36" t="s">
        <v>6831</v>
      </c>
      <c r="E1095" s="36" t="s">
        <v>6830</v>
      </c>
      <c r="F1095" s="42" t="s">
        <v>80</v>
      </c>
    </row>
    <row r="1096" spans="2:6">
      <c r="B1096" s="41" t="str">
        <f>IFERROR(VLOOKUP($D1096,'CLIENTES NUEVA ID ZONA'!$A:$F,5,0),"INACTIVO")</f>
        <v>E-COMMERCE</v>
      </c>
      <c r="C1096" s="36" t="str">
        <f>IFERROR(VLOOKUP($D1096,'CLIENTES NUEVA ID ZONA'!$A:$F,6,0),"INACTIVO")</f>
        <v>E-COMMERCE</v>
      </c>
      <c r="D1096" s="36" t="s">
        <v>6839</v>
      </c>
      <c r="E1096" s="36" t="s">
        <v>6833</v>
      </c>
      <c r="F1096" s="42" t="s">
        <v>80</v>
      </c>
    </row>
    <row r="1097" spans="2:6" ht="12.75">
      <c r="B1097" s="41" t="str">
        <f>IFERROR(VLOOKUP($D1097,'CLIENTES NUEVA ID ZONA'!$A:$F,5,0),"INACTIVO")</f>
        <v>ANDREINA RANGEL 62</v>
      </c>
      <c r="C1097" s="36" t="str">
        <f>IFERROR(VLOOKUP($D1097,'CLIENTES NUEVA ID ZONA'!$A:$F,6,0),"INACTIVO")</f>
        <v>ANDREINA RANGEL</v>
      </c>
      <c r="D1097" s="195" t="s">
        <v>6835</v>
      </c>
      <c r="E1097" s="195" t="s">
        <v>6836</v>
      </c>
      <c r="F1097" s="61" t="s">
        <v>3623</v>
      </c>
    </row>
    <row r="1098" spans="2:6" ht="12.75">
      <c r="B1098" s="41" t="str">
        <f>IFERROR(VLOOKUP($D1098,'CLIENTES NUEVA ID ZONA'!$A:$F,5,0),"INACTIVO")</f>
        <v>DIANA DELGADO 52</v>
      </c>
      <c r="C1098" s="36" t="str">
        <f>IFERROR(VLOOKUP($D1098,'CLIENTES NUEVA ID ZONA'!$A:$F,6,0),"INACTIVO")</f>
        <v>DIANA DELGADO</v>
      </c>
      <c r="D1098" s="195" t="s">
        <v>6841</v>
      </c>
      <c r="E1098" s="195" t="s">
        <v>6842</v>
      </c>
      <c r="F1098" s="61" t="s">
        <v>14</v>
      </c>
    </row>
    <row r="1099" spans="2:6">
      <c r="B1099" s="41" t="str">
        <f>IFERROR(VLOOKUP($D1099,'CLIENTES NUEVA ID ZONA'!$A:$F,5,0),"INACTIVO")</f>
        <v>E-COMMERCE</v>
      </c>
      <c r="C1099" s="36" t="str">
        <f>IFERROR(VLOOKUP($D1099,'CLIENTES NUEVA ID ZONA'!$A:$F,6,0),"INACTIVO")</f>
        <v>E-COMMERCE</v>
      </c>
      <c r="D1099" s="36" t="s">
        <v>6846</v>
      </c>
      <c r="E1099" s="36" t="s">
        <v>6847</v>
      </c>
      <c r="F1099" s="42" t="s">
        <v>80</v>
      </c>
    </row>
    <row r="1100" spans="2:6">
      <c r="B1100" s="41" t="str">
        <f>IFERROR(VLOOKUP($D1100,'CLIENTES NUEVA ID ZONA'!$A:$F,5,0),"INACTIVO")</f>
        <v>BETSY CASTRO</v>
      </c>
      <c r="C1100" s="36" t="str">
        <f>IFERROR(VLOOKUP($D1100,'CLIENTES NUEVA ID ZONA'!$A:$F,6,0),"INACTIVO")</f>
        <v>MILAGROS FERNANDEZ</v>
      </c>
      <c r="D1100" s="36" t="s">
        <v>6849</v>
      </c>
      <c r="E1100" s="36" t="s">
        <v>6850</v>
      </c>
      <c r="F1100" s="61" t="s">
        <v>3623</v>
      </c>
    </row>
    <row r="1101" spans="2:6">
      <c r="B1101" s="41" t="str">
        <f>IFERROR(VLOOKUP($D1101,'CLIENTES NUEVA ID ZONA'!$A:$F,5,0),"INACTIVO")</f>
        <v>E-COMMERCE</v>
      </c>
      <c r="C1101" s="36" t="str">
        <f>IFERROR(VLOOKUP($D1101,'CLIENTES NUEVA ID ZONA'!$A:$F,6,0),"INACTIVO")</f>
        <v>E-COMMERCE</v>
      </c>
      <c r="D1101" s="36" t="s">
        <v>6852</v>
      </c>
      <c r="E1101" s="36" t="s">
        <v>6853</v>
      </c>
      <c r="F1101" s="42" t="s">
        <v>80</v>
      </c>
    </row>
    <row r="1102" spans="2:6">
      <c r="B1102" s="41" t="str">
        <f>IFERROR(VLOOKUP($D1102,'CLIENTES NUEVA ID ZONA'!$A:$F,5,0),"INACTIVO")</f>
        <v>ANDREINA RANGEL 21</v>
      </c>
      <c r="C1102" s="36" t="str">
        <f>IFERROR(VLOOKUP($D1102,'CLIENTES NUEVA ID ZONA'!$A:$F,6,0),"INACTIVO")</f>
        <v>ANDREINA RANGEL</v>
      </c>
      <c r="D1102" s="36" t="s">
        <v>6855</v>
      </c>
      <c r="E1102" s="36" t="s">
        <v>6856</v>
      </c>
      <c r="F1102" s="42" t="s">
        <v>14</v>
      </c>
    </row>
    <row r="1103" spans="2:6">
      <c r="B1103" s="41" t="str">
        <f>IFERROR(VLOOKUP($D1103,'CLIENTES NUEVA ID ZONA'!$A:$F,5,0),"INACTIVO")</f>
        <v>WILLIAN FERMIN</v>
      </c>
      <c r="C1103" s="36" t="str">
        <f>IFERROR(VLOOKUP($D1103,'CLIENTES NUEVA ID ZONA'!$A:$F,6,0),"INACTIVO")</f>
        <v>MILAGROS FERNANDEZ</v>
      </c>
      <c r="D1103" s="36" t="s">
        <v>6857</v>
      </c>
      <c r="E1103" s="36" t="s">
        <v>6858</v>
      </c>
      <c r="F1103" s="61" t="s">
        <v>3623</v>
      </c>
    </row>
    <row r="1104" spans="2:6">
      <c r="B1104" s="41" t="str">
        <f>IFERROR(VLOOKUP($D1104,'CLIENTES NUEVA ID ZONA'!$A:$F,5,0),"INACTIVO")</f>
        <v>BETSY CASTRO</v>
      </c>
      <c r="C1104" s="36" t="str">
        <f>IFERROR(VLOOKUP($D1104,'CLIENTES NUEVA ID ZONA'!$A:$F,6,0),"INACTIVO")</f>
        <v>MILAGROS FERNANDEZ</v>
      </c>
      <c r="D1104" s="36" t="s">
        <v>6859</v>
      </c>
      <c r="E1104" s="36" t="s">
        <v>6860</v>
      </c>
      <c r="F1104" s="61" t="s">
        <v>6870</v>
      </c>
    </row>
    <row r="1105" spans="2:6">
      <c r="B1105" s="41" t="str">
        <f>IFERROR(VLOOKUP($D1105,'CLIENTES NUEVA ID ZONA'!$A:$F,5,0),"INACTIVO")</f>
        <v>E-COMMERCE</v>
      </c>
      <c r="C1105" s="36" t="str">
        <f>IFERROR(VLOOKUP($D1105,'CLIENTES NUEVA ID ZONA'!$A:$F,6,0),"INACTIVO")</f>
        <v>E-COMMERCE</v>
      </c>
      <c r="D1105" s="36" t="s">
        <v>6862</v>
      </c>
      <c r="E1105" s="36" t="s">
        <v>6863</v>
      </c>
      <c r="F1105" s="42" t="s">
        <v>80</v>
      </c>
    </row>
    <row r="1106" spans="2:6">
      <c r="B1106" s="41" t="str">
        <f>IFERROR(VLOOKUP($D1106,'CLIENTES NUEVA ID ZONA'!$A:$F,5,0),"INACTIVO")</f>
        <v>ANDREINA RANGEL 62</v>
      </c>
      <c r="C1106" s="36" t="str">
        <f>IFERROR(VLOOKUP($D1106,'CLIENTES NUEVA ID ZONA'!$A:$F,6,0),"INACTIVO")</f>
        <v>ANDREINA RANGEL</v>
      </c>
      <c r="D1106" s="36" t="s">
        <v>6867</v>
      </c>
      <c r="E1106" s="36" t="s">
        <v>6866</v>
      </c>
      <c r="F1106" s="61" t="s">
        <v>14</v>
      </c>
    </row>
    <row r="1107" spans="2:6">
      <c r="B1107" s="41" t="str">
        <f>IFERROR(VLOOKUP($D1107,'CLIENTES NUEVA ID ZONA'!$A:$F,5,0),"INACTIVO")</f>
        <v>ANDREINA RANGEL 62</v>
      </c>
      <c r="C1107" s="36" t="str">
        <f>IFERROR(VLOOKUP($D1107,'CLIENTES NUEVA ID ZONA'!$A:$F,6,0),"INACTIVO")</f>
        <v>ANDREINA RANGEL</v>
      </c>
      <c r="D1107" s="36" t="s">
        <v>6868</v>
      </c>
      <c r="E1107" s="36" t="s">
        <v>6869</v>
      </c>
      <c r="F1107" s="61" t="s">
        <v>3623</v>
      </c>
    </row>
    <row r="1108" spans="2:6">
      <c r="B1108" s="41" t="str">
        <f>IFERROR(VLOOKUP($D1108,'CLIENTES NUEVA ID ZONA'!$A:$F,5,0),"INACTIVO")</f>
        <v>BETSY CASTRO</v>
      </c>
      <c r="C1108" s="36" t="str">
        <f>IFERROR(VLOOKUP($D1108,'CLIENTES NUEVA ID ZONA'!$A:$F,6,0),"INACTIVO")</f>
        <v>MILAGROS FERNANDEZ</v>
      </c>
      <c r="D1108" s="36" t="s">
        <v>6872</v>
      </c>
      <c r="E1108" s="36" t="s">
        <v>6873</v>
      </c>
      <c r="F1108" s="61" t="s">
        <v>6870</v>
      </c>
    </row>
    <row r="1109" spans="2:6">
      <c r="B1109" s="41" t="str">
        <f>IFERROR(VLOOKUP($D1109,'CLIENTES NUEVA ID ZONA'!$A:$F,5,0),"INACTIVO")</f>
        <v>E-COMMERCE</v>
      </c>
      <c r="C1109" s="36" t="str">
        <f>IFERROR(VLOOKUP($D1109,'CLIENTES NUEVA ID ZONA'!$A:$F,6,0),"INACTIVO")</f>
        <v>E-COMMERCE</v>
      </c>
      <c r="D1109" s="36" t="s">
        <v>6877</v>
      </c>
      <c r="E1109" s="36" t="s">
        <v>6878</v>
      </c>
      <c r="F1109" s="42" t="s">
        <v>80</v>
      </c>
    </row>
    <row r="1110" spans="2:6">
      <c r="B1110" s="41" t="str">
        <f>IFERROR(VLOOKUP($D1110,'CLIENTES NUEVA ID ZONA'!$A:$F,5,0),"INACTIVO")</f>
        <v>WILLIAN FERMIN</v>
      </c>
      <c r="C1110" s="36" t="str">
        <f>IFERROR(VLOOKUP($D1110,'CLIENTES NUEVA ID ZONA'!$A:$F,6,0),"INACTIVO")</f>
        <v>MILAGROS FERNANDEZ</v>
      </c>
      <c r="D1110" s="36" t="s">
        <v>6881</v>
      </c>
      <c r="E1110" s="36" t="s">
        <v>6882</v>
      </c>
      <c r="F1110" s="61" t="s">
        <v>3618</v>
      </c>
    </row>
    <row r="1111" spans="2:6">
      <c r="B1111" s="41" t="str">
        <f>IFERROR(VLOOKUP($D1111,'CLIENTES NUEVA ID ZONA'!$A:$F,5,0),"INACTIVO")</f>
        <v>JOSEPH PADILLA 61</v>
      </c>
      <c r="C1111" s="36" t="str">
        <f>IFERROR(VLOOKUP($D1111,'CLIENTES NUEVA ID ZONA'!$A:$F,6,0),"INACTIVO")</f>
        <v>ANDREINA RANGEL</v>
      </c>
      <c r="D1111" s="36" t="s">
        <v>6883</v>
      </c>
      <c r="E1111" s="36" t="s">
        <v>6884</v>
      </c>
      <c r="F1111" s="61" t="s">
        <v>14</v>
      </c>
    </row>
    <row r="1112" spans="2:6">
      <c r="B1112" s="41" t="str">
        <f>IFERROR(VLOOKUP($D1112,'CLIENTES NUEVA ID ZONA'!$A:$F,5,0),"INACTIVO")</f>
        <v>DUBRASKA PÉREZ 53</v>
      </c>
      <c r="C1112" s="36" t="str">
        <f>IFERROR(VLOOKUP($D1112,'CLIENTES NUEVA ID ZONA'!$A:$F,6,0),"INACTIVO")</f>
        <v>DUBRASKA PÉREZ</v>
      </c>
      <c r="D1112" s="36" t="s">
        <v>6890</v>
      </c>
      <c r="E1112" s="36" t="s">
        <v>6886</v>
      </c>
      <c r="F1112" s="61" t="s">
        <v>3618</v>
      </c>
    </row>
    <row r="1113" spans="2:6">
      <c r="B1113" s="41" t="str">
        <f>IFERROR(VLOOKUP($D1113,'CLIENTES NUEVA ID ZONA'!$A:$F,5,0),"INACTIVO")</f>
        <v>E-COMMERCE</v>
      </c>
      <c r="C1113" s="36" t="str">
        <f>IFERROR(VLOOKUP($D1113,'CLIENTES NUEVA ID ZONA'!$A:$F,6,0),"INACTIVO")</f>
        <v>E-COMMERCE</v>
      </c>
      <c r="D1113" s="36" t="s">
        <v>6891</v>
      </c>
      <c r="E1113" s="36" t="s">
        <v>6892</v>
      </c>
      <c r="F1113" s="42" t="s">
        <v>80</v>
      </c>
    </row>
    <row r="1114" spans="2:6">
      <c r="B1114" s="41" t="str">
        <f>IFERROR(VLOOKUP($D1114,'CLIENTES NUEVA ID ZONA'!$A:$F,5,0),"INACTIVO")</f>
        <v>JUAN LEÓN 20</v>
      </c>
      <c r="C1114" s="36" t="str">
        <f>IFERROR(VLOOKUP($D1114,'CLIENTES NUEVA ID ZONA'!$A:$F,6,0),"INACTIVO")</f>
        <v>DUBRASKA PÉREZ</v>
      </c>
      <c r="D1114" s="244" t="s">
        <v>6895</v>
      </c>
      <c r="E1114" s="244" t="s">
        <v>6896</v>
      </c>
      <c r="F1114" s="61" t="s">
        <v>14</v>
      </c>
    </row>
    <row r="1115" spans="2:6">
      <c r="B1115" s="41" t="str">
        <f>IFERROR(VLOOKUP($D1115,'CLIENTES NUEVA ID ZONA'!$A:$F,5,0),"INACTIVO")</f>
        <v>JOSEPH PADILLA 61</v>
      </c>
      <c r="C1115" s="36" t="str">
        <f>IFERROR(VLOOKUP($D1115,'CLIENTES NUEVA ID ZONA'!$A:$F,6,0),"INACTIVO")</f>
        <v>ANDREINA RANGEL</v>
      </c>
      <c r="D1115" s="36" t="s">
        <v>6958</v>
      </c>
      <c r="E1115" s="36" t="s">
        <v>6959</v>
      </c>
      <c r="F1115" s="61" t="s">
        <v>3623</v>
      </c>
    </row>
    <row r="1116" spans="2:6">
      <c r="B1116" s="41" t="str">
        <f>IFERROR(VLOOKUP($D1116,'CLIENTES NUEVA ID ZONA'!$A:$F,5,0),"INACTIVO")</f>
        <v>E-COMMERCE</v>
      </c>
      <c r="C1116" s="36" t="str">
        <f>IFERROR(VLOOKUP($D1116,'CLIENTES NUEVA ID ZONA'!$A:$F,6,0),"INACTIVO")</f>
        <v>E-COMMERCE</v>
      </c>
      <c r="D1116" s="36" t="s">
        <v>6969</v>
      </c>
      <c r="E1116" s="36" t="s">
        <v>6970</v>
      </c>
      <c r="F1116" s="42" t="s">
        <v>80</v>
      </c>
    </row>
    <row r="1117" spans="2:6">
      <c r="B1117" s="41" t="str">
        <f>IFERROR(VLOOKUP($D1117,'CLIENTES NUEVA ID ZONA'!$A:$F,5,0),"INACTIVO")</f>
        <v>JOSEPH PADILLA</v>
      </c>
      <c r="C1117" s="36" t="str">
        <f>IFERROR(VLOOKUP($D1117,'CLIENTES NUEVA ID ZONA'!$A:$F,6,0),"INACTIVO")</f>
        <v>ANDREINA RANGEL</v>
      </c>
      <c r="D1117" s="36" t="s">
        <v>6973</v>
      </c>
      <c r="E1117" s="36" t="s">
        <v>6974</v>
      </c>
      <c r="F1117" s="61" t="s">
        <v>3618</v>
      </c>
    </row>
    <row r="1118" spans="2:6">
      <c r="B1118" s="36" t="s">
        <v>4393</v>
      </c>
      <c r="C1118" s="36" t="s">
        <v>4393</v>
      </c>
      <c r="D1118" s="36" t="s">
        <v>6976</v>
      </c>
      <c r="E1118" s="36" t="s">
        <v>6977</v>
      </c>
      <c r="F1118" s="42" t="s">
        <v>80</v>
      </c>
    </row>
    <row r="1119" spans="2:6">
      <c r="B1119" s="41" t="str">
        <f>IFERROR(VLOOKUP($D1119,'CLIENTES NUEVA ID ZONA'!$A:$F,5,0),"INACTIVO")</f>
        <v>DUBRASKA PÉREZ 53</v>
      </c>
      <c r="C1119" s="36" t="str">
        <f>IFERROR(VLOOKUP($D1119,'CLIENTES NUEVA ID ZONA'!$A:$F,6,0),"INACTIVO")</f>
        <v>DUBRASKA PÉREZ</v>
      </c>
      <c r="D1119" s="36" t="s">
        <v>6979</v>
      </c>
      <c r="E1119" s="36" t="s">
        <v>6980</v>
      </c>
      <c r="F1119" s="61" t="s">
        <v>14</v>
      </c>
    </row>
  </sheetData>
  <autoFilter ref="B2:J1115" xr:uid="{00000000-0009-0000-0000-000002000000}"/>
  <sortState xmlns:xlrd2="http://schemas.microsoft.com/office/spreadsheetml/2017/richdata2" ref="J1116:J1135">
    <sortCondition ref="J1116"/>
  </sortState>
  <conditionalFormatting sqref="B2:F2">
    <cfRule type="duplicateValues" dxfId="63" priority="1497"/>
  </conditionalFormatting>
  <conditionalFormatting sqref="D15">
    <cfRule type="duplicateValues" dxfId="62" priority="46"/>
    <cfRule type="duplicateValues" dxfId="61" priority="47"/>
  </conditionalFormatting>
  <conditionalFormatting sqref="D16">
    <cfRule type="duplicateValues" dxfId="60" priority="132"/>
  </conditionalFormatting>
  <conditionalFormatting sqref="D151">
    <cfRule type="duplicateValues" dxfId="59" priority="41"/>
  </conditionalFormatting>
  <conditionalFormatting sqref="D168">
    <cfRule type="duplicateValues" dxfId="58" priority="43"/>
  </conditionalFormatting>
  <conditionalFormatting sqref="D244">
    <cfRule type="duplicateValues" dxfId="57" priority="130"/>
  </conditionalFormatting>
  <conditionalFormatting sqref="D353">
    <cfRule type="duplicateValues" dxfId="56" priority="76"/>
  </conditionalFormatting>
  <conditionalFormatting sqref="D458:D459">
    <cfRule type="duplicateValues" dxfId="55" priority="69"/>
  </conditionalFormatting>
  <conditionalFormatting sqref="D460">
    <cfRule type="duplicateValues" dxfId="54" priority="53"/>
  </conditionalFormatting>
  <conditionalFormatting sqref="D462">
    <cfRule type="duplicateValues" dxfId="53" priority="67"/>
  </conditionalFormatting>
  <conditionalFormatting sqref="D547">
    <cfRule type="duplicateValues" dxfId="52" priority="103"/>
  </conditionalFormatting>
  <conditionalFormatting sqref="D712">
    <cfRule type="duplicateValues" dxfId="51" priority="32"/>
  </conditionalFormatting>
  <conditionalFormatting sqref="D719">
    <cfRule type="duplicateValues" dxfId="50" priority="42"/>
  </conditionalFormatting>
  <conditionalFormatting sqref="D729">
    <cfRule type="duplicateValues" dxfId="49" priority="37"/>
  </conditionalFormatting>
  <conditionalFormatting sqref="D790">
    <cfRule type="duplicateValues" dxfId="48" priority="44"/>
  </conditionalFormatting>
  <conditionalFormatting sqref="D821">
    <cfRule type="duplicateValues" dxfId="47" priority="138"/>
  </conditionalFormatting>
  <conditionalFormatting sqref="D822">
    <cfRule type="duplicateValues" dxfId="46" priority="136"/>
  </conditionalFormatting>
  <conditionalFormatting sqref="D823">
    <cfRule type="duplicateValues" dxfId="45" priority="140"/>
  </conditionalFormatting>
  <conditionalFormatting sqref="D843">
    <cfRule type="duplicateValues" dxfId="44" priority="34"/>
  </conditionalFormatting>
  <conditionalFormatting sqref="D844">
    <cfRule type="duplicateValues" dxfId="43" priority="26"/>
  </conditionalFormatting>
  <conditionalFormatting sqref="D864">
    <cfRule type="duplicateValues" dxfId="42" priority="71"/>
  </conditionalFormatting>
  <conditionalFormatting sqref="D866:D867">
    <cfRule type="duplicateValues" dxfId="41" priority="79"/>
  </conditionalFormatting>
  <conditionalFormatting sqref="D868:D874">
    <cfRule type="duplicateValues" dxfId="40" priority="48"/>
  </conditionalFormatting>
  <conditionalFormatting sqref="D871">
    <cfRule type="duplicateValues" dxfId="39" priority="36"/>
  </conditionalFormatting>
  <conditionalFormatting sqref="D873">
    <cfRule type="duplicateValues" dxfId="38" priority="30"/>
  </conditionalFormatting>
  <conditionalFormatting sqref="D954">
    <cfRule type="duplicateValues" dxfId="37" priority="7"/>
  </conditionalFormatting>
  <conditionalFormatting sqref="D1031">
    <cfRule type="duplicateValues" dxfId="36" priority="6"/>
  </conditionalFormatting>
  <conditionalFormatting sqref="D461:E461">
    <cfRule type="duplicateValues" dxfId="35" priority="54"/>
  </conditionalFormatting>
  <conditionalFormatting sqref="D834:E834">
    <cfRule type="duplicateValues" dxfId="34" priority="128"/>
  </conditionalFormatting>
  <conditionalFormatting sqref="D835:E835">
    <cfRule type="duplicateValues" dxfId="33" priority="125"/>
  </conditionalFormatting>
  <conditionalFormatting sqref="D836:E836">
    <cfRule type="duplicateValues" dxfId="32" priority="122"/>
  </conditionalFormatting>
  <conditionalFormatting sqref="D837:E837">
    <cfRule type="duplicateValues" dxfId="31" priority="119"/>
  </conditionalFormatting>
  <conditionalFormatting sqref="D838:E839">
    <cfRule type="duplicateValues" dxfId="30" priority="114"/>
  </conditionalFormatting>
  <conditionalFormatting sqref="D840:E841">
    <cfRule type="duplicateValues" dxfId="29" priority="106"/>
  </conditionalFormatting>
  <conditionalFormatting sqref="D849:E852">
    <cfRule type="duplicateValues" dxfId="28" priority="91"/>
  </conditionalFormatting>
  <conditionalFormatting sqref="D853:E853">
    <cfRule type="duplicateValues" dxfId="27" priority="81"/>
  </conditionalFormatting>
  <conditionalFormatting sqref="E15">
    <cfRule type="duplicateValues" dxfId="26" priority="45"/>
  </conditionalFormatting>
  <conditionalFormatting sqref="E16">
    <cfRule type="duplicateValues" dxfId="25" priority="131"/>
  </conditionalFormatting>
  <conditionalFormatting sqref="E51">
    <cfRule type="duplicateValues" dxfId="24" priority="101"/>
  </conditionalFormatting>
  <conditionalFormatting sqref="E460">
    <cfRule type="duplicateValues" dxfId="23" priority="52"/>
  </conditionalFormatting>
  <conditionalFormatting sqref="E547">
    <cfRule type="duplicateValues" dxfId="22" priority="102"/>
  </conditionalFormatting>
  <conditionalFormatting sqref="E712">
    <cfRule type="duplicateValues" dxfId="21" priority="31"/>
  </conditionalFormatting>
  <conditionalFormatting sqref="E821">
    <cfRule type="duplicateValues" dxfId="20" priority="137"/>
  </conditionalFormatting>
  <conditionalFormatting sqref="E822">
    <cfRule type="duplicateValues" dxfId="19" priority="135"/>
  </conditionalFormatting>
  <conditionalFormatting sqref="E823">
    <cfRule type="duplicateValues" dxfId="18" priority="139"/>
  </conditionalFormatting>
  <conditionalFormatting sqref="E843">
    <cfRule type="duplicateValues" dxfId="17" priority="33"/>
  </conditionalFormatting>
  <conditionalFormatting sqref="E844">
    <cfRule type="duplicateValues" dxfId="16" priority="25"/>
  </conditionalFormatting>
  <conditionalFormatting sqref="E871">
    <cfRule type="duplicateValues" dxfId="15" priority="35"/>
  </conditionalFormatting>
  <conditionalFormatting sqref="E873">
    <cfRule type="duplicateValues" dxfId="14" priority="29"/>
  </conditionalFormatting>
  <conditionalFormatting sqref="E954">
    <cfRule type="duplicateValues" dxfId="13" priority="8"/>
  </conditionalFormatting>
  <conditionalFormatting sqref="E1031">
    <cfRule type="duplicateValues" dxfId="12" priority="5"/>
  </conditionalFormatting>
  <conditionalFormatting sqref="G3:H1081">
    <cfRule type="cellIs" dxfId="11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00B050"/>
  </sheetPr>
  <dimension ref="B2:J113"/>
  <sheetViews>
    <sheetView showGridLines="0" workbookViewId="0">
      <pane xSplit="1" ySplit="2" topLeftCell="B3" activePane="bottomRight" state="frozen"/>
      <selection activeCell="L2" sqref="L2"/>
      <selection pane="topRight" activeCell="L2" sqref="L2"/>
      <selection pane="bottomLeft" activeCell="L2" sqref="L2"/>
      <selection pane="bottomRight" activeCell="D22" sqref="D22"/>
    </sheetView>
  </sheetViews>
  <sheetFormatPr baseColWidth="10" defaultColWidth="11" defaultRowHeight="15"/>
  <cols>
    <col min="1" max="1" width="3.42578125" customWidth="1"/>
    <col min="2" max="2" width="23.140625" customWidth="1"/>
    <col min="3" max="3" width="22.28515625" customWidth="1"/>
    <col min="4" max="4" width="42.42578125" customWidth="1"/>
    <col min="5" max="5" width="17.85546875" customWidth="1"/>
    <col min="6" max="6" width="10.28515625" customWidth="1"/>
    <col min="7" max="7" width="17.7109375" customWidth="1"/>
    <col min="8" max="8" width="14.5703125" customWidth="1"/>
    <col min="9" max="9" width="37.85546875" customWidth="1"/>
    <col min="10" max="10" width="15.7109375" customWidth="1"/>
  </cols>
  <sheetData>
    <row r="2" spans="2:9">
      <c r="B2" s="32" t="s">
        <v>3797</v>
      </c>
      <c r="C2" s="32" t="s">
        <v>0</v>
      </c>
      <c r="D2" s="32" t="s">
        <v>3798</v>
      </c>
      <c r="E2" s="32" t="s">
        <v>2</v>
      </c>
      <c r="F2" s="32" t="s">
        <v>3799</v>
      </c>
      <c r="G2" s="32" t="s">
        <v>3800</v>
      </c>
      <c r="H2" s="32" t="s">
        <v>3614</v>
      </c>
      <c r="I2" s="32" t="s">
        <v>3801</v>
      </c>
    </row>
    <row r="3" spans="2:9">
      <c r="B3" s="33">
        <v>10018</v>
      </c>
      <c r="C3" s="20" t="s">
        <v>933</v>
      </c>
      <c r="D3" s="20" t="s">
        <v>934</v>
      </c>
      <c r="E3" s="20" t="s">
        <v>935</v>
      </c>
      <c r="F3" s="20">
        <v>57</v>
      </c>
      <c r="G3" s="20" t="s">
        <v>3802</v>
      </c>
      <c r="H3" s="20" t="s">
        <v>3803</v>
      </c>
      <c r="I3" s="20" t="s">
        <v>3804</v>
      </c>
    </row>
    <row r="4" spans="2:9">
      <c r="B4" s="33">
        <v>10019</v>
      </c>
      <c r="C4" s="20" t="s">
        <v>933</v>
      </c>
      <c r="D4" s="20" t="s">
        <v>934</v>
      </c>
      <c r="E4" s="20" t="s">
        <v>935</v>
      </c>
      <c r="F4" s="20">
        <v>57</v>
      </c>
      <c r="G4" s="20" t="s">
        <v>3802</v>
      </c>
      <c r="H4" s="20" t="s">
        <v>3803</v>
      </c>
      <c r="I4" s="20" t="s">
        <v>3805</v>
      </c>
    </row>
    <row r="5" spans="2:9">
      <c r="B5" s="33">
        <v>10020</v>
      </c>
      <c r="C5" s="20" t="s">
        <v>933</v>
      </c>
      <c r="D5" s="20" t="s">
        <v>934</v>
      </c>
      <c r="E5" s="20" t="s">
        <v>935</v>
      </c>
      <c r="F5" s="20">
        <v>57</v>
      </c>
      <c r="G5" s="20" t="s">
        <v>3802</v>
      </c>
      <c r="H5" s="20" t="s">
        <v>3803</v>
      </c>
      <c r="I5" s="20" t="s">
        <v>3806</v>
      </c>
    </row>
    <row r="6" spans="2:9">
      <c r="B6" s="33">
        <v>10021</v>
      </c>
      <c r="C6" s="20" t="s">
        <v>933</v>
      </c>
      <c r="D6" s="20" t="s">
        <v>934</v>
      </c>
      <c r="E6" s="20" t="s">
        <v>935</v>
      </c>
      <c r="F6" s="20">
        <v>58</v>
      </c>
      <c r="G6" s="20" t="s">
        <v>3807</v>
      </c>
      <c r="H6" s="20" t="s">
        <v>3803</v>
      </c>
      <c r="I6" s="20" t="s">
        <v>3808</v>
      </c>
    </row>
    <row r="7" spans="2:9">
      <c r="B7" s="33">
        <v>10022</v>
      </c>
      <c r="C7" s="20" t="s">
        <v>933</v>
      </c>
      <c r="D7" s="20" t="s">
        <v>934</v>
      </c>
      <c r="E7" s="20" t="s">
        <v>935</v>
      </c>
      <c r="F7" s="20">
        <v>58</v>
      </c>
      <c r="G7" s="20" t="s">
        <v>3807</v>
      </c>
      <c r="H7" s="20" t="s">
        <v>3803</v>
      </c>
      <c r="I7" s="20" t="s">
        <v>3809</v>
      </c>
    </row>
    <row r="8" spans="2:9">
      <c r="B8" s="33">
        <v>10023</v>
      </c>
      <c r="C8" s="20" t="s">
        <v>933</v>
      </c>
      <c r="D8" s="20" t="s">
        <v>934</v>
      </c>
      <c r="E8" s="20" t="s">
        <v>935</v>
      </c>
      <c r="F8" s="20">
        <v>58</v>
      </c>
      <c r="G8" s="20" t="s">
        <v>3807</v>
      </c>
      <c r="H8" s="20" t="s">
        <v>3803</v>
      </c>
      <c r="I8" s="20" t="s">
        <v>3810</v>
      </c>
    </row>
    <row r="9" spans="2:9">
      <c r="B9" s="33">
        <v>10024</v>
      </c>
      <c r="C9" s="20" t="s">
        <v>933</v>
      </c>
      <c r="D9" s="20" t="s">
        <v>934</v>
      </c>
      <c r="E9" s="20" t="s">
        <v>935</v>
      </c>
      <c r="F9" s="20">
        <v>58</v>
      </c>
      <c r="G9" s="20" t="s">
        <v>3807</v>
      </c>
      <c r="H9" s="20" t="s">
        <v>3803</v>
      </c>
      <c r="I9" s="20" t="s">
        <v>936</v>
      </c>
    </row>
    <row r="10" spans="2:9">
      <c r="B10" s="33">
        <v>50002</v>
      </c>
      <c r="C10" s="20" t="s">
        <v>78</v>
      </c>
      <c r="D10" s="20" t="s">
        <v>79</v>
      </c>
      <c r="E10" s="20" t="s">
        <v>6232</v>
      </c>
      <c r="F10" s="20">
        <v>58</v>
      </c>
      <c r="G10" s="20" t="s">
        <v>3811</v>
      </c>
      <c r="H10" s="20" t="s">
        <v>3803</v>
      </c>
      <c r="I10" s="20" t="s">
        <v>3812</v>
      </c>
    </row>
    <row r="11" spans="2:9">
      <c r="B11" s="33">
        <v>50019</v>
      </c>
      <c r="C11" s="20" t="s">
        <v>78</v>
      </c>
      <c r="D11" s="20" t="s">
        <v>79</v>
      </c>
      <c r="E11" s="20" t="s">
        <v>6232</v>
      </c>
      <c r="F11" s="20">
        <v>58</v>
      </c>
      <c r="G11" s="20" t="s">
        <v>3811</v>
      </c>
      <c r="H11" s="20" t="s">
        <v>3803</v>
      </c>
      <c r="I11" s="20" t="s">
        <v>3813</v>
      </c>
    </row>
    <row r="12" spans="2:9">
      <c r="B12" s="33">
        <v>11043</v>
      </c>
      <c r="C12" s="20" t="s">
        <v>1115</v>
      </c>
      <c r="D12" s="20" t="s">
        <v>1116</v>
      </c>
      <c r="E12" s="20" t="s">
        <v>1117</v>
      </c>
      <c r="F12" s="20">
        <v>57</v>
      </c>
      <c r="G12" s="20" t="s">
        <v>3802</v>
      </c>
      <c r="H12" s="20" t="s">
        <v>3803</v>
      </c>
      <c r="I12" s="20" t="s">
        <v>3814</v>
      </c>
    </row>
    <row r="13" spans="2:9">
      <c r="B13" s="33">
        <v>11044</v>
      </c>
      <c r="C13" s="20" t="s">
        <v>1115</v>
      </c>
      <c r="D13" s="20" t="s">
        <v>1116</v>
      </c>
      <c r="E13" s="20" t="s">
        <v>1117</v>
      </c>
      <c r="F13" s="20">
        <v>57</v>
      </c>
      <c r="G13" s="20" t="s">
        <v>3802</v>
      </c>
      <c r="H13" s="20" t="s">
        <v>3803</v>
      </c>
      <c r="I13" s="20" t="s">
        <v>3815</v>
      </c>
    </row>
    <row r="14" spans="2:9">
      <c r="B14" s="33">
        <v>11045</v>
      </c>
      <c r="C14" s="20" t="s">
        <v>1115</v>
      </c>
      <c r="D14" s="20" t="s">
        <v>1116</v>
      </c>
      <c r="E14" s="20" t="s">
        <v>1117</v>
      </c>
      <c r="F14" s="20">
        <v>57</v>
      </c>
      <c r="G14" s="20" t="s">
        <v>3802</v>
      </c>
      <c r="H14" s="20" t="s">
        <v>3803</v>
      </c>
      <c r="I14" s="20" t="s">
        <v>3816</v>
      </c>
    </row>
    <row r="15" spans="2:9">
      <c r="B15" s="33">
        <v>54057</v>
      </c>
      <c r="C15" s="20" t="s">
        <v>1115</v>
      </c>
      <c r="D15" s="20" t="s">
        <v>1116</v>
      </c>
      <c r="E15" s="20" t="s">
        <v>1117</v>
      </c>
      <c r="F15" s="20">
        <v>57</v>
      </c>
      <c r="G15" s="20" t="s">
        <v>3802</v>
      </c>
      <c r="H15" s="20" t="s">
        <v>3803</v>
      </c>
      <c r="I15" s="20" t="s">
        <v>3817</v>
      </c>
    </row>
    <row r="16" spans="2:9">
      <c r="B16" s="33">
        <v>10001</v>
      </c>
      <c r="C16" s="20" t="s">
        <v>93</v>
      </c>
      <c r="D16" s="20" t="s">
        <v>94</v>
      </c>
      <c r="E16" s="20" t="s">
        <v>95</v>
      </c>
      <c r="F16" s="20">
        <v>57</v>
      </c>
      <c r="G16" s="20" t="s">
        <v>3802</v>
      </c>
      <c r="H16" s="20" t="s">
        <v>3803</v>
      </c>
      <c r="I16" s="20" t="s">
        <v>3818</v>
      </c>
    </row>
    <row r="17" spans="2:10">
      <c r="B17" s="33">
        <v>10002</v>
      </c>
      <c r="C17" s="20" t="s">
        <v>93</v>
      </c>
      <c r="D17" s="20" t="s">
        <v>94</v>
      </c>
      <c r="E17" s="20" t="s">
        <v>95</v>
      </c>
      <c r="F17" s="20">
        <v>57</v>
      </c>
      <c r="G17" s="20" t="s">
        <v>3802</v>
      </c>
      <c r="H17" s="20" t="s">
        <v>3803</v>
      </c>
      <c r="I17" s="20" t="s">
        <v>3819</v>
      </c>
    </row>
    <row r="18" spans="2:10">
      <c r="B18" s="33">
        <v>10003</v>
      </c>
      <c r="C18" s="20" t="s">
        <v>93</v>
      </c>
      <c r="D18" s="20" t="s">
        <v>94</v>
      </c>
      <c r="E18" s="20" t="s">
        <v>95</v>
      </c>
      <c r="F18" s="20">
        <v>58</v>
      </c>
      <c r="G18" s="20" t="s">
        <v>3807</v>
      </c>
      <c r="H18" s="20" t="s">
        <v>3803</v>
      </c>
      <c r="I18" s="20" t="s">
        <v>3820</v>
      </c>
      <c r="J18" s="16"/>
    </row>
    <row r="19" spans="2:10">
      <c r="B19" s="33">
        <v>10004</v>
      </c>
      <c r="C19" s="20" t="s">
        <v>93</v>
      </c>
      <c r="D19" s="20" t="s">
        <v>94</v>
      </c>
      <c r="E19" s="20" t="s">
        <v>95</v>
      </c>
      <c r="F19" s="20">
        <v>57</v>
      </c>
      <c r="G19" s="20" t="s">
        <v>3802</v>
      </c>
      <c r="H19" s="20" t="s">
        <v>3803</v>
      </c>
      <c r="I19" s="20" t="s">
        <v>3821</v>
      </c>
      <c r="J19" s="16"/>
    </row>
    <row r="20" spans="2:10">
      <c r="B20" s="33">
        <v>10005</v>
      </c>
      <c r="C20" s="20" t="s">
        <v>93</v>
      </c>
      <c r="D20" s="20" t="s">
        <v>94</v>
      </c>
      <c r="E20" s="20" t="s">
        <v>95</v>
      </c>
      <c r="F20" s="20">
        <v>58</v>
      </c>
      <c r="G20" s="20" t="s">
        <v>3807</v>
      </c>
      <c r="H20" s="20" t="s">
        <v>3803</v>
      </c>
      <c r="I20" s="20" t="s">
        <v>3822</v>
      </c>
      <c r="J20" s="16"/>
    </row>
    <row r="21" spans="2:10">
      <c r="B21" s="33">
        <v>10006</v>
      </c>
      <c r="C21" s="20" t="s">
        <v>93</v>
      </c>
      <c r="D21" s="20" t="s">
        <v>94</v>
      </c>
      <c r="E21" s="20" t="s">
        <v>95</v>
      </c>
      <c r="F21" s="20">
        <v>58</v>
      </c>
      <c r="G21" s="20" t="s">
        <v>3807</v>
      </c>
      <c r="H21" s="20" t="s">
        <v>3803</v>
      </c>
      <c r="I21" s="20" t="s">
        <v>3823</v>
      </c>
      <c r="J21" s="16"/>
    </row>
    <row r="22" spans="2:10">
      <c r="B22" s="33">
        <v>10007</v>
      </c>
      <c r="C22" s="20" t="s">
        <v>93</v>
      </c>
      <c r="D22" s="20" t="s">
        <v>94</v>
      </c>
      <c r="E22" s="20" t="s">
        <v>95</v>
      </c>
      <c r="F22" s="20">
        <v>57</v>
      </c>
      <c r="G22" s="20" t="s">
        <v>3802</v>
      </c>
      <c r="H22" s="20" t="s">
        <v>3803</v>
      </c>
      <c r="I22" s="20" t="s">
        <v>3824</v>
      </c>
      <c r="J22" s="16"/>
    </row>
    <row r="23" spans="2:10">
      <c r="B23" s="33">
        <v>10008</v>
      </c>
      <c r="C23" s="20" t="s">
        <v>93</v>
      </c>
      <c r="D23" s="20" t="s">
        <v>94</v>
      </c>
      <c r="E23" s="20" t="s">
        <v>95</v>
      </c>
      <c r="F23" s="20">
        <v>57</v>
      </c>
      <c r="G23" s="20" t="s">
        <v>3802</v>
      </c>
      <c r="H23" s="20" t="s">
        <v>3803</v>
      </c>
      <c r="I23" s="20" t="s">
        <v>3825</v>
      </c>
      <c r="J23" s="16"/>
    </row>
    <row r="24" spans="2:10">
      <c r="B24" s="33">
        <v>10009</v>
      </c>
      <c r="C24" s="20" t="s">
        <v>93</v>
      </c>
      <c r="D24" s="20" t="s">
        <v>94</v>
      </c>
      <c r="E24" s="20" t="s">
        <v>95</v>
      </c>
      <c r="F24" s="20">
        <v>58</v>
      </c>
      <c r="G24" s="20" t="s">
        <v>3807</v>
      </c>
      <c r="H24" s="20" t="s">
        <v>3803</v>
      </c>
      <c r="I24" s="20" t="s">
        <v>3826</v>
      </c>
      <c r="J24" s="16"/>
    </row>
    <row r="25" spans="2:10">
      <c r="B25" s="33">
        <v>10010</v>
      </c>
      <c r="C25" s="20" t="s">
        <v>93</v>
      </c>
      <c r="D25" s="20" t="s">
        <v>94</v>
      </c>
      <c r="E25" s="20" t="s">
        <v>95</v>
      </c>
      <c r="F25" s="20">
        <v>57</v>
      </c>
      <c r="G25" s="20" t="s">
        <v>3802</v>
      </c>
      <c r="H25" s="20" t="s">
        <v>3803</v>
      </c>
      <c r="I25" s="20" t="s">
        <v>3827</v>
      </c>
      <c r="J25" s="16"/>
    </row>
    <row r="26" spans="2:10">
      <c r="B26" s="33">
        <v>10093</v>
      </c>
      <c r="C26" s="20" t="s">
        <v>93</v>
      </c>
      <c r="D26" s="20" t="s">
        <v>94</v>
      </c>
      <c r="E26" s="20" t="s">
        <v>95</v>
      </c>
      <c r="F26" s="20">
        <v>58</v>
      </c>
      <c r="G26" s="20" t="s">
        <v>3807</v>
      </c>
      <c r="H26" s="20" t="s">
        <v>3803</v>
      </c>
      <c r="I26" s="20" t="s">
        <v>3828</v>
      </c>
      <c r="J26" s="16"/>
    </row>
    <row r="27" spans="2:10">
      <c r="B27" s="33">
        <v>1050</v>
      </c>
      <c r="C27" s="20" t="s">
        <v>93</v>
      </c>
      <c r="D27" s="20" t="s">
        <v>94</v>
      </c>
      <c r="E27" s="20" t="s">
        <v>95</v>
      </c>
      <c r="F27" s="20">
        <v>57</v>
      </c>
      <c r="G27" s="20" t="s">
        <v>3802</v>
      </c>
      <c r="H27" s="20" t="s">
        <v>3803</v>
      </c>
      <c r="I27" s="20" t="s">
        <v>3829</v>
      </c>
      <c r="J27" s="16"/>
    </row>
    <row r="28" spans="2:10">
      <c r="B28" s="33">
        <v>10011</v>
      </c>
      <c r="C28" s="20" t="s">
        <v>93</v>
      </c>
      <c r="D28" s="20" t="s">
        <v>94</v>
      </c>
      <c r="E28" s="20" t="s">
        <v>95</v>
      </c>
      <c r="F28" s="20">
        <v>58</v>
      </c>
      <c r="G28" s="20" t="s">
        <v>3807</v>
      </c>
      <c r="H28" s="20" t="s">
        <v>3803</v>
      </c>
      <c r="I28" s="20" t="s">
        <v>3830</v>
      </c>
      <c r="J28" s="16"/>
    </row>
    <row r="29" spans="2:10">
      <c r="B29" s="33">
        <v>10012</v>
      </c>
      <c r="C29" s="20" t="s">
        <v>93</v>
      </c>
      <c r="D29" s="20" t="s">
        <v>94</v>
      </c>
      <c r="E29" s="20" t="s">
        <v>95</v>
      </c>
      <c r="F29" s="20">
        <v>57</v>
      </c>
      <c r="G29" s="20" t="s">
        <v>3802</v>
      </c>
      <c r="H29" s="20" t="s">
        <v>3803</v>
      </c>
      <c r="I29" s="20" t="s">
        <v>3831</v>
      </c>
      <c r="J29" s="16"/>
    </row>
    <row r="30" spans="2:10">
      <c r="B30" s="33">
        <v>10013</v>
      </c>
      <c r="C30" s="20" t="s">
        <v>93</v>
      </c>
      <c r="D30" s="20" t="s">
        <v>94</v>
      </c>
      <c r="E30" s="20" t="s">
        <v>95</v>
      </c>
      <c r="F30" s="20">
        <v>57</v>
      </c>
      <c r="G30" s="20" t="s">
        <v>3802</v>
      </c>
      <c r="H30" s="20" t="s">
        <v>3803</v>
      </c>
      <c r="I30" s="20" t="s">
        <v>3832</v>
      </c>
      <c r="J30" s="16"/>
    </row>
    <row r="31" spans="2:10">
      <c r="B31" s="33">
        <v>10014</v>
      </c>
      <c r="C31" s="20" t="s">
        <v>93</v>
      </c>
      <c r="D31" s="20" t="s">
        <v>94</v>
      </c>
      <c r="E31" s="20" t="s">
        <v>95</v>
      </c>
      <c r="F31" s="20">
        <v>57</v>
      </c>
      <c r="G31" s="20" t="s">
        <v>3802</v>
      </c>
      <c r="H31" s="20" t="s">
        <v>3803</v>
      </c>
      <c r="I31" s="20" t="s">
        <v>3833</v>
      </c>
      <c r="J31" s="16"/>
    </row>
    <row r="32" spans="2:10">
      <c r="B32" s="33">
        <v>10015</v>
      </c>
      <c r="C32" s="20" t="s">
        <v>93</v>
      </c>
      <c r="D32" s="20" t="s">
        <v>94</v>
      </c>
      <c r="E32" s="20" t="s">
        <v>95</v>
      </c>
      <c r="F32" s="20">
        <v>57</v>
      </c>
      <c r="G32" s="20" t="s">
        <v>3802</v>
      </c>
      <c r="H32" s="20" t="s">
        <v>3803</v>
      </c>
      <c r="I32" s="20" t="s">
        <v>3834</v>
      </c>
      <c r="J32" s="16"/>
    </row>
    <row r="33" spans="2:10">
      <c r="B33" s="33">
        <v>10029</v>
      </c>
      <c r="C33" s="20" t="s">
        <v>93</v>
      </c>
      <c r="D33" s="20" t="s">
        <v>94</v>
      </c>
      <c r="E33" s="20" t="s">
        <v>95</v>
      </c>
      <c r="F33" s="20">
        <v>10</v>
      </c>
      <c r="G33" s="20" t="s">
        <v>3835</v>
      </c>
      <c r="H33" s="20" t="s">
        <v>3803</v>
      </c>
      <c r="I33" s="20" t="s">
        <v>3836</v>
      </c>
      <c r="J33" s="16"/>
    </row>
    <row r="34" spans="2:10">
      <c r="B34" s="33">
        <v>10040</v>
      </c>
      <c r="C34" s="20" t="s">
        <v>93</v>
      </c>
      <c r="D34" s="20" t="s">
        <v>94</v>
      </c>
      <c r="E34" s="20" t="s">
        <v>95</v>
      </c>
      <c r="F34" s="20">
        <v>10</v>
      </c>
      <c r="G34" s="20" t="s">
        <v>3835</v>
      </c>
      <c r="H34" s="20" t="s">
        <v>3803</v>
      </c>
      <c r="I34" s="20" t="s">
        <v>3837</v>
      </c>
      <c r="J34" s="16"/>
    </row>
    <row r="35" spans="2:10">
      <c r="B35" s="33">
        <v>10041</v>
      </c>
      <c r="C35" s="20" t="s">
        <v>93</v>
      </c>
      <c r="D35" s="20" t="s">
        <v>94</v>
      </c>
      <c r="E35" s="20" t="s">
        <v>95</v>
      </c>
      <c r="F35" s="20">
        <v>10</v>
      </c>
      <c r="G35" s="20" t="s">
        <v>3835</v>
      </c>
      <c r="H35" s="20" t="s">
        <v>3803</v>
      </c>
      <c r="I35" s="20" t="s">
        <v>3838</v>
      </c>
      <c r="J35" s="16"/>
    </row>
    <row r="36" spans="2:10">
      <c r="B36" s="33">
        <v>10047</v>
      </c>
      <c r="C36" s="20" t="s">
        <v>93</v>
      </c>
      <c r="D36" s="20" t="s">
        <v>94</v>
      </c>
      <c r="E36" s="20" t="s">
        <v>95</v>
      </c>
      <c r="F36" s="20">
        <v>57</v>
      </c>
      <c r="G36" s="20" t="s">
        <v>3802</v>
      </c>
      <c r="H36" s="20" t="s">
        <v>3803</v>
      </c>
      <c r="I36" s="20" t="s">
        <v>3839</v>
      </c>
      <c r="J36" s="16"/>
    </row>
    <row r="37" spans="2:10">
      <c r="B37" s="33">
        <v>10048</v>
      </c>
      <c r="C37" s="20" t="s">
        <v>93</v>
      </c>
      <c r="D37" s="20" t="s">
        <v>94</v>
      </c>
      <c r="E37" s="20" t="s">
        <v>95</v>
      </c>
      <c r="F37" s="20">
        <v>58</v>
      </c>
      <c r="G37" s="20" t="s">
        <v>3807</v>
      </c>
      <c r="H37" s="20" t="s">
        <v>3803</v>
      </c>
      <c r="I37" s="20" t="s">
        <v>3840</v>
      </c>
      <c r="J37" s="16"/>
    </row>
    <row r="38" spans="2:10">
      <c r="B38" s="33">
        <v>10112</v>
      </c>
      <c r="C38" s="20" t="s">
        <v>93</v>
      </c>
      <c r="D38" s="20" t="s">
        <v>94</v>
      </c>
      <c r="E38" s="20" t="s">
        <v>95</v>
      </c>
      <c r="F38" s="20">
        <v>57</v>
      </c>
      <c r="G38" s="20" t="s">
        <v>3802</v>
      </c>
      <c r="H38" s="20" t="s">
        <v>3803</v>
      </c>
      <c r="I38" s="20" t="s">
        <v>3841</v>
      </c>
      <c r="J38" s="16"/>
    </row>
    <row r="39" spans="2:10">
      <c r="B39" s="33">
        <v>10120</v>
      </c>
      <c r="C39" t="s">
        <v>93</v>
      </c>
      <c r="D39" t="s">
        <v>94</v>
      </c>
      <c r="E39" t="s">
        <v>95</v>
      </c>
      <c r="F39" s="20">
        <v>57</v>
      </c>
      <c r="G39" s="20" t="s">
        <v>3802</v>
      </c>
      <c r="H39" s="20" t="s">
        <v>3803</v>
      </c>
      <c r="I39" s="20" t="s">
        <v>3841</v>
      </c>
      <c r="J39" s="16"/>
    </row>
    <row r="40" spans="2:10">
      <c r="B40" s="33">
        <v>10123</v>
      </c>
      <c r="C40" t="s">
        <v>93</v>
      </c>
      <c r="D40" t="s">
        <v>94</v>
      </c>
      <c r="E40" t="s">
        <v>95</v>
      </c>
      <c r="F40" s="20">
        <v>57</v>
      </c>
      <c r="G40" s="20" t="s">
        <v>3802</v>
      </c>
      <c r="H40" s="20" t="s">
        <v>3803</v>
      </c>
      <c r="I40" s="20" t="s">
        <v>3842</v>
      </c>
      <c r="J40" s="16"/>
    </row>
    <row r="41" spans="2:10">
      <c r="B41" s="33">
        <v>50007</v>
      </c>
      <c r="C41" t="s">
        <v>250</v>
      </c>
      <c r="D41" t="s">
        <v>251</v>
      </c>
      <c r="E41" s="20" t="s">
        <v>6252</v>
      </c>
      <c r="F41" s="20">
        <v>56</v>
      </c>
      <c r="G41" s="20" t="s">
        <v>3843</v>
      </c>
      <c r="H41" s="20" t="s">
        <v>3803</v>
      </c>
      <c r="I41" s="20" t="s">
        <v>3844</v>
      </c>
      <c r="J41" s="16"/>
    </row>
    <row r="42" spans="2:10">
      <c r="B42" s="33">
        <v>50076</v>
      </c>
      <c r="C42" t="s">
        <v>250</v>
      </c>
      <c r="D42" t="s">
        <v>251</v>
      </c>
      <c r="E42" s="20" t="s">
        <v>6252</v>
      </c>
      <c r="F42" s="20">
        <v>56</v>
      </c>
      <c r="G42" s="20" t="s">
        <v>3843</v>
      </c>
      <c r="H42" s="20" t="s">
        <v>3803</v>
      </c>
      <c r="I42" s="20" t="s">
        <v>3845</v>
      </c>
      <c r="J42" s="16"/>
    </row>
    <row r="43" spans="2:10">
      <c r="B43" s="33">
        <v>50098</v>
      </c>
      <c r="C43" t="s">
        <v>250</v>
      </c>
      <c r="D43" t="s">
        <v>251</v>
      </c>
      <c r="E43" s="20" t="s">
        <v>6252</v>
      </c>
      <c r="F43" s="20">
        <v>56</v>
      </c>
      <c r="G43" s="20" t="s">
        <v>3843</v>
      </c>
      <c r="H43" s="20" t="s">
        <v>3803</v>
      </c>
      <c r="I43" s="20" t="s">
        <v>3846</v>
      </c>
      <c r="J43" s="16"/>
    </row>
    <row r="44" spans="2:10">
      <c r="B44" s="33">
        <v>10114</v>
      </c>
      <c r="C44" t="s">
        <v>250</v>
      </c>
      <c r="D44" t="s">
        <v>251</v>
      </c>
      <c r="E44" s="20" t="s">
        <v>6252</v>
      </c>
      <c r="F44" s="20">
        <v>56</v>
      </c>
      <c r="G44" s="20" t="s">
        <v>3843</v>
      </c>
      <c r="H44" s="20" t="s">
        <v>3803</v>
      </c>
      <c r="I44" s="20" t="s">
        <v>3847</v>
      </c>
      <c r="J44" s="16"/>
    </row>
    <row r="45" spans="2:10">
      <c r="B45" s="33">
        <v>10115</v>
      </c>
      <c r="C45" t="s">
        <v>250</v>
      </c>
      <c r="D45" t="s">
        <v>251</v>
      </c>
      <c r="E45" s="20" t="s">
        <v>6252</v>
      </c>
      <c r="F45" s="20">
        <v>56</v>
      </c>
      <c r="G45" s="20" t="s">
        <v>3843</v>
      </c>
      <c r="H45" s="20" t="s">
        <v>3803</v>
      </c>
      <c r="I45" s="20" t="s">
        <v>47</v>
      </c>
      <c r="J45" s="16"/>
    </row>
    <row r="46" spans="2:10">
      <c r="B46" s="16">
        <v>50073</v>
      </c>
      <c r="C46" t="s">
        <v>1536</v>
      </c>
      <c r="D46" t="s">
        <v>1537</v>
      </c>
      <c r="E46" t="s">
        <v>6507</v>
      </c>
      <c r="F46" s="20">
        <v>58</v>
      </c>
      <c r="G46" s="20" t="s">
        <v>3807</v>
      </c>
      <c r="H46" s="20" t="s">
        <v>3803</v>
      </c>
      <c r="I46" s="20" t="s">
        <v>3849</v>
      </c>
      <c r="J46" s="16"/>
    </row>
    <row r="47" spans="2:10">
      <c r="B47" s="16">
        <v>500066</v>
      </c>
      <c r="C47" t="s">
        <v>1536</v>
      </c>
      <c r="D47" t="s">
        <v>1537</v>
      </c>
      <c r="E47" t="s">
        <v>6507</v>
      </c>
      <c r="F47" s="20">
        <v>58</v>
      </c>
      <c r="G47" s="20" t="s">
        <v>3807</v>
      </c>
      <c r="H47" s="20" t="s">
        <v>3803</v>
      </c>
      <c r="I47" s="20" t="s">
        <v>3850</v>
      </c>
      <c r="J47" s="16"/>
    </row>
    <row r="48" spans="2:10">
      <c r="B48" s="16">
        <v>10028</v>
      </c>
      <c r="C48" t="s">
        <v>1294</v>
      </c>
      <c r="D48" t="s">
        <v>1295</v>
      </c>
      <c r="E48" t="s">
        <v>1296</v>
      </c>
      <c r="F48" s="20">
        <v>58</v>
      </c>
      <c r="G48" s="20" t="s">
        <v>3811</v>
      </c>
      <c r="H48" s="20" t="s">
        <v>3803</v>
      </c>
      <c r="I48" s="20" t="s">
        <v>3848</v>
      </c>
      <c r="J48" s="16"/>
    </row>
    <row r="49" spans="2:10">
      <c r="B49" s="16">
        <v>12021</v>
      </c>
      <c r="C49" t="s">
        <v>1550</v>
      </c>
      <c r="D49" t="s">
        <v>1551</v>
      </c>
      <c r="E49" t="s">
        <v>851</v>
      </c>
      <c r="F49" s="20">
        <v>12</v>
      </c>
      <c r="G49" s="20" t="s">
        <v>3852</v>
      </c>
      <c r="H49" s="72" t="s">
        <v>3868</v>
      </c>
      <c r="I49" s="20" t="s">
        <v>3851</v>
      </c>
      <c r="J49" s="16"/>
    </row>
    <row r="50" spans="2:10">
      <c r="B50" s="16">
        <v>12038</v>
      </c>
      <c r="C50" t="s">
        <v>1550</v>
      </c>
      <c r="D50" t="s">
        <v>1551</v>
      </c>
      <c r="E50" t="s">
        <v>851</v>
      </c>
      <c r="F50" s="20">
        <v>12</v>
      </c>
      <c r="G50" s="20" t="s">
        <v>3852</v>
      </c>
      <c r="H50" s="72" t="s">
        <v>3868</v>
      </c>
      <c r="I50" s="20" t="s">
        <v>3850</v>
      </c>
      <c r="J50" s="16"/>
    </row>
    <row r="51" spans="2:10">
      <c r="B51" s="16">
        <v>12039</v>
      </c>
      <c r="C51" t="s">
        <v>1550</v>
      </c>
      <c r="D51" t="s">
        <v>1551</v>
      </c>
      <c r="E51" t="s">
        <v>851</v>
      </c>
      <c r="F51" s="20">
        <v>12</v>
      </c>
      <c r="G51" s="20" t="s">
        <v>3852</v>
      </c>
      <c r="H51" s="72" t="s">
        <v>3868</v>
      </c>
      <c r="I51" s="114" t="s">
        <v>6670</v>
      </c>
      <c r="J51" s="16"/>
    </row>
    <row r="52" spans="2:10">
      <c r="B52" s="16">
        <v>20103</v>
      </c>
      <c r="C52" t="s">
        <v>1550</v>
      </c>
      <c r="D52" t="s">
        <v>1551</v>
      </c>
      <c r="E52" t="s">
        <v>851</v>
      </c>
      <c r="F52" s="20">
        <v>12</v>
      </c>
      <c r="G52" s="20" t="s">
        <v>3852</v>
      </c>
      <c r="H52" s="72" t="s">
        <v>3868</v>
      </c>
      <c r="I52" s="20" t="s">
        <v>3854</v>
      </c>
      <c r="J52" s="16"/>
    </row>
    <row r="53" spans="2:10">
      <c r="B53" s="16">
        <v>20104</v>
      </c>
      <c r="C53" t="s">
        <v>1550</v>
      </c>
      <c r="D53" t="s">
        <v>1551</v>
      </c>
      <c r="E53" t="s">
        <v>851</v>
      </c>
      <c r="F53" s="20">
        <v>12</v>
      </c>
      <c r="G53" s="20" t="s">
        <v>3852</v>
      </c>
      <c r="H53" s="72" t="s">
        <v>3868</v>
      </c>
      <c r="I53" s="20" t="s">
        <v>3855</v>
      </c>
      <c r="J53" s="16"/>
    </row>
    <row r="54" spans="2:10">
      <c r="B54" s="16">
        <v>12023</v>
      </c>
      <c r="C54" t="s">
        <v>1550</v>
      </c>
      <c r="D54" t="s">
        <v>1551</v>
      </c>
      <c r="E54" t="s">
        <v>851</v>
      </c>
      <c r="F54" s="20">
        <v>12</v>
      </c>
      <c r="G54" s="20" t="s">
        <v>3852</v>
      </c>
      <c r="H54" s="72" t="s">
        <v>3868</v>
      </c>
      <c r="I54" s="114" t="s">
        <v>6670</v>
      </c>
      <c r="J54" s="16"/>
    </row>
    <row r="55" spans="2:10">
      <c r="B55" s="16">
        <v>10110</v>
      </c>
      <c r="C55" t="s">
        <v>1550</v>
      </c>
      <c r="D55" t="s">
        <v>1551</v>
      </c>
      <c r="E55" t="s">
        <v>851</v>
      </c>
      <c r="F55" s="20">
        <v>12</v>
      </c>
      <c r="G55" s="20" t="s">
        <v>3852</v>
      </c>
      <c r="H55" s="72" t="s">
        <v>3868</v>
      </c>
      <c r="I55" s="20" t="s">
        <v>3856</v>
      </c>
      <c r="J55" s="16"/>
    </row>
    <row r="56" spans="2:10">
      <c r="B56" s="16">
        <v>10092</v>
      </c>
      <c r="C56" t="s">
        <v>1536</v>
      </c>
      <c r="D56" t="s">
        <v>1537</v>
      </c>
      <c r="E56" t="s">
        <v>6507</v>
      </c>
      <c r="F56" s="20">
        <v>10</v>
      </c>
      <c r="G56" s="20"/>
      <c r="H56" s="20"/>
      <c r="I56" s="20" t="s">
        <v>3857</v>
      </c>
      <c r="J56" s="16"/>
    </row>
    <row r="57" spans="2:10">
      <c r="B57" s="16">
        <v>10098</v>
      </c>
      <c r="C57" t="s">
        <v>1536</v>
      </c>
      <c r="D57" t="s">
        <v>1537</v>
      </c>
      <c r="E57" t="s">
        <v>6507</v>
      </c>
      <c r="F57" s="20">
        <v>10</v>
      </c>
      <c r="G57" s="20"/>
      <c r="H57" s="20"/>
      <c r="I57" s="20" t="s">
        <v>252</v>
      </c>
      <c r="J57" s="16"/>
    </row>
    <row r="58" spans="2:10">
      <c r="B58" s="16">
        <v>10099</v>
      </c>
      <c r="C58" t="s">
        <v>1536</v>
      </c>
      <c r="D58" t="s">
        <v>1537</v>
      </c>
      <c r="E58" t="s">
        <v>6507</v>
      </c>
      <c r="F58" s="20">
        <v>10</v>
      </c>
      <c r="G58" s="20"/>
      <c r="H58" s="20"/>
      <c r="I58" s="20" t="s">
        <v>1734</v>
      </c>
      <c r="J58" s="16"/>
    </row>
    <row r="59" spans="2:10">
      <c r="B59" s="16">
        <v>10100</v>
      </c>
      <c r="C59" t="s">
        <v>1536</v>
      </c>
      <c r="D59" t="s">
        <v>1537</v>
      </c>
      <c r="E59" t="s">
        <v>6507</v>
      </c>
      <c r="F59" s="20">
        <v>10</v>
      </c>
      <c r="G59" s="20"/>
      <c r="H59" s="20"/>
      <c r="I59" s="20" t="s">
        <v>1578</v>
      </c>
      <c r="J59" s="16"/>
    </row>
    <row r="60" spans="2:10">
      <c r="B60" s="16">
        <v>10103</v>
      </c>
      <c r="C60" t="s">
        <v>1536</v>
      </c>
      <c r="D60" t="s">
        <v>1537</v>
      </c>
      <c r="E60" t="s">
        <v>6507</v>
      </c>
      <c r="F60" s="20">
        <v>10</v>
      </c>
      <c r="G60" s="20"/>
      <c r="H60" s="20"/>
      <c r="I60" s="20" t="s">
        <v>537</v>
      </c>
      <c r="J60" s="16"/>
    </row>
    <row r="61" spans="2:10">
      <c r="B61" s="16">
        <v>10104</v>
      </c>
      <c r="C61" t="s">
        <v>1536</v>
      </c>
      <c r="D61" t="s">
        <v>1537</v>
      </c>
      <c r="E61" t="s">
        <v>6507</v>
      </c>
      <c r="F61" s="20">
        <v>10</v>
      </c>
      <c r="G61" s="20"/>
      <c r="H61" s="20"/>
      <c r="I61" s="20" t="s">
        <v>3858</v>
      </c>
      <c r="J61" s="16"/>
    </row>
    <row r="62" spans="2:10">
      <c r="B62" s="16">
        <v>10105</v>
      </c>
      <c r="C62" t="s">
        <v>1536</v>
      </c>
      <c r="D62" t="s">
        <v>1537</v>
      </c>
      <c r="E62" t="s">
        <v>6507</v>
      </c>
      <c r="F62" s="20">
        <v>10</v>
      </c>
      <c r="G62" s="20"/>
      <c r="H62" s="20"/>
      <c r="I62" s="20" t="s">
        <v>3859</v>
      </c>
      <c r="J62" s="16"/>
    </row>
    <row r="63" spans="2:10">
      <c r="B63" s="16">
        <v>10106</v>
      </c>
      <c r="C63" t="s">
        <v>1536</v>
      </c>
      <c r="D63" t="s">
        <v>1537</v>
      </c>
      <c r="E63" t="s">
        <v>6507</v>
      </c>
      <c r="F63" s="20">
        <v>10</v>
      </c>
      <c r="G63" s="20"/>
      <c r="H63" s="20"/>
      <c r="I63" s="20" t="s">
        <v>3860</v>
      </c>
      <c r="J63" s="16"/>
    </row>
    <row r="64" spans="2:10">
      <c r="B64" s="16">
        <v>50078</v>
      </c>
      <c r="C64" t="s">
        <v>1536</v>
      </c>
      <c r="D64" t="s">
        <v>1537</v>
      </c>
      <c r="E64" t="s">
        <v>6507</v>
      </c>
      <c r="F64" s="20">
        <v>10</v>
      </c>
      <c r="G64" s="20"/>
      <c r="H64" s="20"/>
      <c r="I64" s="20" t="s">
        <v>1245</v>
      </c>
      <c r="J64" s="16"/>
    </row>
    <row r="65" spans="2:10">
      <c r="B65" s="16">
        <v>10108</v>
      </c>
      <c r="C65" t="s">
        <v>1536</v>
      </c>
      <c r="D65" t="s">
        <v>1537</v>
      </c>
      <c r="E65" t="s">
        <v>6507</v>
      </c>
      <c r="F65" s="20">
        <v>10</v>
      </c>
      <c r="G65" s="20"/>
      <c r="H65" s="20"/>
      <c r="I65" s="20" t="s">
        <v>255</v>
      </c>
      <c r="J65" s="16"/>
    </row>
    <row r="66" spans="2:10">
      <c r="B66" s="16">
        <v>10107</v>
      </c>
      <c r="C66" t="s">
        <v>1536</v>
      </c>
      <c r="D66" t="s">
        <v>1537</v>
      </c>
      <c r="E66" t="s">
        <v>6507</v>
      </c>
      <c r="F66" s="20">
        <v>10</v>
      </c>
      <c r="G66" s="20"/>
      <c r="H66" s="20"/>
      <c r="I66" s="20" t="s">
        <v>3861</v>
      </c>
      <c r="J66" s="16"/>
    </row>
    <row r="67" spans="2:10">
      <c r="B67" s="16">
        <v>10111</v>
      </c>
      <c r="C67" t="s">
        <v>1536</v>
      </c>
      <c r="D67" t="s">
        <v>1537</v>
      </c>
      <c r="E67" t="s">
        <v>6507</v>
      </c>
      <c r="F67" s="20">
        <v>10</v>
      </c>
      <c r="G67" s="20"/>
      <c r="H67" s="20"/>
      <c r="I67" s="20" t="s">
        <v>1652</v>
      </c>
      <c r="J67" s="16"/>
    </row>
    <row r="68" spans="2:10">
      <c r="B68" s="16">
        <v>10118</v>
      </c>
      <c r="C68" t="s">
        <v>1536</v>
      </c>
      <c r="D68" t="s">
        <v>1537</v>
      </c>
      <c r="E68" t="s">
        <v>6507</v>
      </c>
      <c r="F68" s="20">
        <v>10</v>
      </c>
      <c r="G68" s="20"/>
      <c r="H68" s="20"/>
      <c r="I68" s="20" t="s">
        <v>3862</v>
      </c>
    </row>
    <row r="69" spans="2:10">
      <c r="B69" s="16">
        <v>23042</v>
      </c>
      <c r="C69" t="s">
        <v>1846</v>
      </c>
      <c r="D69" t="s">
        <v>3506</v>
      </c>
      <c r="E69" t="s">
        <v>1848</v>
      </c>
      <c r="F69" s="20">
        <v>23</v>
      </c>
      <c r="G69" s="20" t="s">
        <v>3863</v>
      </c>
      <c r="H69" s="72" t="s">
        <v>3868</v>
      </c>
      <c r="I69" s="20" t="s">
        <v>3864</v>
      </c>
    </row>
    <row r="70" spans="2:10">
      <c r="B70" s="16">
        <v>23043</v>
      </c>
      <c r="C70" t="s">
        <v>1846</v>
      </c>
      <c r="D70" t="s">
        <v>3506</v>
      </c>
      <c r="E70" t="s">
        <v>1848</v>
      </c>
      <c r="F70" s="20">
        <v>23</v>
      </c>
      <c r="G70" s="20" t="s">
        <v>3863</v>
      </c>
      <c r="H70" s="72" t="s">
        <v>3868</v>
      </c>
      <c r="I70" s="20" t="s">
        <v>3865</v>
      </c>
    </row>
    <row r="71" spans="2:10">
      <c r="B71" s="16">
        <v>23044</v>
      </c>
      <c r="C71" t="s">
        <v>1846</v>
      </c>
      <c r="D71" t="s">
        <v>3506</v>
      </c>
      <c r="E71" t="s">
        <v>1848</v>
      </c>
      <c r="F71" s="20">
        <v>23</v>
      </c>
      <c r="G71" s="20" t="s">
        <v>3863</v>
      </c>
      <c r="H71" s="72" t="s">
        <v>3868</v>
      </c>
      <c r="I71" s="20" t="s">
        <v>3866</v>
      </c>
    </row>
    <row r="72" spans="2:10">
      <c r="B72" s="16">
        <v>23045</v>
      </c>
      <c r="C72" t="s">
        <v>1846</v>
      </c>
      <c r="D72" t="s">
        <v>3506</v>
      </c>
      <c r="E72" t="s">
        <v>1848</v>
      </c>
      <c r="F72" s="20">
        <v>23</v>
      </c>
      <c r="G72" s="20" t="s">
        <v>3863</v>
      </c>
      <c r="H72" s="72" t="s">
        <v>3868</v>
      </c>
      <c r="I72" s="20" t="s">
        <v>113</v>
      </c>
    </row>
    <row r="73" spans="2:10">
      <c r="B73" s="16">
        <v>23062</v>
      </c>
      <c r="C73" t="s">
        <v>1846</v>
      </c>
      <c r="D73" t="s">
        <v>3506</v>
      </c>
      <c r="E73" t="s">
        <v>1848</v>
      </c>
      <c r="F73" s="20">
        <v>23</v>
      </c>
      <c r="G73" s="20" t="s">
        <v>3863</v>
      </c>
      <c r="H73" s="72" t="s">
        <v>3868</v>
      </c>
      <c r="I73" s="20" t="s">
        <v>210</v>
      </c>
    </row>
    <row r="74" spans="2:10">
      <c r="B74" s="16">
        <v>11082</v>
      </c>
      <c r="C74" t="s">
        <v>2200</v>
      </c>
      <c r="D74" t="s">
        <v>2201</v>
      </c>
      <c r="E74" s="34" t="s">
        <v>2202</v>
      </c>
      <c r="F74" s="20">
        <v>11</v>
      </c>
      <c r="G74" s="20" t="s">
        <v>3867</v>
      </c>
      <c r="H74" s="20" t="s">
        <v>3868</v>
      </c>
      <c r="I74" s="35" t="s">
        <v>3869</v>
      </c>
    </row>
    <row r="75" spans="2:10">
      <c r="B75" s="16">
        <v>11083</v>
      </c>
      <c r="C75" t="s">
        <v>2200</v>
      </c>
      <c r="D75" t="s">
        <v>2201</v>
      </c>
      <c r="E75" s="34" t="s">
        <v>2202</v>
      </c>
      <c r="F75" s="20">
        <v>11</v>
      </c>
      <c r="G75" s="20" t="s">
        <v>3867</v>
      </c>
      <c r="H75" s="20" t="s">
        <v>3868</v>
      </c>
      <c r="I75" s="35" t="s">
        <v>1245</v>
      </c>
    </row>
    <row r="76" spans="2:10">
      <c r="B76" s="16">
        <v>11084</v>
      </c>
      <c r="C76" t="s">
        <v>2200</v>
      </c>
      <c r="D76" t="s">
        <v>2201</v>
      </c>
      <c r="E76" s="34" t="s">
        <v>2202</v>
      </c>
      <c r="F76" s="20">
        <v>11</v>
      </c>
      <c r="G76" s="20" t="s">
        <v>3867</v>
      </c>
      <c r="H76" s="20" t="s">
        <v>3868</v>
      </c>
      <c r="I76" s="35" t="s">
        <v>51</v>
      </c>
    </row>
    <row r="77" spans="2:10">
      <c r="B77" s="16">
        <v>11085</v>
      </c>
      <c r="C77" t="s">
        <v>2200</v>
      </c>
      <c r="D77" t="s">
        <v>2201</v>
      </c>
      <c r="E77" s="34" t="s">
        <v>2202</v>
      </c>
      <c r="F77" s="20">
        <v>11</v>
      </c>
      <c r="G77" s="20" t="s">
        <v>3867</v>
      </c>
      <c r="H77" s="20" t="s">
        <v>3868</v>
      </c>
      <c r="I77" s="35" t="s">
        <v>456</v>
      </c>
    </row>
    <row r="78" spans="2:10">
      <c r="B78" s="16">
        <v>11090</v>
      </c>
      <c r="C78" t="s">
        <v>2204</v>
      </c>
      <c r="D78" t="s">
        <v>2205</v>
      </c>
      <c r="E78" s="34" t="s">
        <v>2202</v>
      </c>
      <c r="F78" s="20">
        <v>11</v>
      </c>
      <c r="G78" s="20" t="s">
        <v>3867</v>
      </c>
      <c r="H78" s="20" t="s">
        <v>3868</v>
      </c>
      <c r="I78" t="s">
        <v>3870</v>
      </c>
    </row>
    <row r="79" spans="2:10">
      <c r="B79" s="16">
        <v>11091</v>
      </c>
      <c r="C79" t="s">
        <v>2204</v>
      </c>
      <c r="D79" t="s">
        <v>2205</v>
      </c>
      <c r="E79" s="34" t="s">
        <v>2202</v>
      </c>
      <c r="F79" s="20">
        <v>11</v>
      </c>
      <c r="G79" s="20" t="s">
        <v>3867</v>
      </c>
      <c r="H79" s="20" t="s">
        <v>3868</v>
      </c>
      <c r="I79" t="s">
        <v>3871</v>
      </c>
    </row>
    <row r="80" spans="2:10">
      <c r="B80" s="16">
        <v>11092</v>
      </c>
      <c r="C80" t="s">
        <v>2204</v>
      </c>
      <c r="D80" t="s">
        <v>2205</v>
      </c>
      <c r="E80" s="34" t="s">
        <v>2202</v>
      </c>
      <c r="F80" s="20">
        <v>11</v>
      </c>
      <c r="G80" s="20" t="s">
        <v>3867</v>
      </c>
      <c r="H80" s="20" t="s">
        <v>3868</v>
      </c>
      <c r="I80" t="s">
        <v>495</v>
      </c>
    </row>
    <row r="81" spans="2:9">
      <c r="B81" s="16">
        <v>11093</v>
      </c>
      <c r="C81" t="s">
        <v>2204</v>
      </c>
      <c r="D81" t="s">
        <v>2205</v>
      </c>
      <c r="E81" s="34" t="s">
        <v>2202</v>
      </c>
      <c r="F81" s="20">
        <v>11</v>
      </c>
      <c r="G81" s="20" t="s">
        <v>3867</v>
      </c>
      <c r="H81" s="20" t="s">
        <v>3868</v>
      </c>
      <c r="I81" t="s">
        <v>210</v>
      </c>
    </row>
    <row r="82" spans="2:9">
      <c r="B82" s="16">
        <v>11094</v>
      </c>
      <c r="C82" t="s">
        <v>2204</v>
      </c>
      <c r="D82" t="s">
        <v>2205</v>
      </c>
      <c r="E82" s="34" t="s">
        <v>2202</v>
      </c>
      <c r="F82" s="20">
        <v>11</v>
      </c>
      <c r="G82" s="20" t="s">
        <v>3867</v>
      </c>
      <c r="H82" s="20" t="s">
        <v>3868</v>
      </c>
      <c r="I82" t="s">
        <v>1114</v>
      </c>
    </row>
    <row r="83" spans="2:9">
      <c r="B83" s="16">
        <v>11095</v>
      </c>
      <c r="C83" t="s">
        <v>2204</v>
      </c>
      <c r="D83" t="s">
        <v>2205</v>
      </c>
      <c r="E83" s="34" t="s">
        <v>2202</v>
      </c>
      <c r="F83" s="20">
        <v>11</v>
      </c>
      <c r="G83" s="20" t="s">
        <v>3867</v>
      </c>
      <c r="H83" s="20" t="s">
        <v>3868</v>
      </c>
      <c r="I83" t="s">
        <v>854</v>
      </c>
    </row>
    <row r="84" spans="2:9">
      <c r="B84" s="16">
        <v>11096</v>
      </c>
      <c r="C84" t="s">
        <v>2204</v>
      </c>
      <c r="D84" t="s">
        <v>2205</v>
      </c>
      <c r="E84" s="34" t="s">
        <v>2202</v>
      </c>
      <c r="F84" s="20">
        <v>11</v>
      </c>
      <c r="G84" s="20" t="s">
        <v>3867</v>
      </c>
      <c r="H84" s="20" t="s">
        <v>3868</v>
      </c>
      <c r="I84" t="s">
        <v>260</v>
      </c>
    </row>
    <row r="85" spans="2:9">
      <c r="B85" s="16">
        <v>11086</v>
      </c>
      <c r="C85" t="s">
        <v>2206</v>
      </c>
      <c r="D85" t="s">
        <v>2207</v>
      </c>
      <c r="E85" s="34" t="s">
        <v>2202</v>
      </c>
      <c r="F85" s="20">
        <v>11</v>
      </c>
      <c r="G85" s="20" t="s">
        <v>3867</v>
      </c>
      <c r="H85" s="20" t="s">
        <v>3868</v>
      </c>
      <c r="I85" t="s">
        <v>3872</v>
      </c>
    </row>
    <row r="86" spans="2:9">
      <c r="B86" s="16">
        <v>11087</v>
      </c>
      <c r="C86" t="s">
        <v>2206</v>
      </c>
      <c r="D86" t="s">
        <v>2207</v>
      </c>
      <c r="E86" s="34" t="s">
        <v>2202</v>
      </c>
      <c r="F86" s="20">
        <v>11</v>
      </c>
      <c r="G86" s="20" t="s">
        <v>3867</v>
      </c>
      <c r="H86" s="20" t="s">
        <v>3868</v>
      </c>
      <c r="I86" t="s">
        <v>3873</v>
      </c>
    </row>
    <row r="87" spans="2:9">
      <c r="B87" s="16">
        <v>11088</v>
      </c>
      <c r="C87" t="s">
        <v>2206</v>
      </c>
      <c r="D87" t="s">
        <v>2207</v>
      </c>
      <c r="E87" s="34" t="s">
        <v>2202</v>
      </c>
      <c r="F87" s="20">
        <v>11</v>
      </c>
      <c r="G87" s="20" t="s">
        <v>3867</v>
      </c>
      <c r="H87" s="20" t="s">
        <v>3868</v>
      </c>
      <c r="I87" t="s">
        <v>3874</v>
      </c>
    </row>
    <row r="88" spans="2:9">
      <c r="B88" s="16">
        <v>11089</v>
      </c>
      <c r="C88" t="s">
        <v>2206</v>
      </c>
      <c r="D88" t="s">
        <v>2207</v>
      </c>
      <c r="E88" s="34" t="s">
        <v>2202</v>
      </c>
      <c r="F88" s="20">
        <v>11</v>
      </c>
      <c r="G88" s="20" t="s">
        <v>3867</v>
      </c>
      <c r="H88" s="20" t="s">
        <v>3868</v>
      </c>
      <c r="I88" t="s">
        <v>537</v>
      </c>
    </row>
    <row r="89" spans="2:9">
      <c r="B89" s="16">
        <v>20119</v>
      </c>
      <c r="C89" t="s">
        <v>6021</v>
      </c>
      <c r="D89" t="s">
        <v>6022</v>
      </c>
      <c r="E89" t="s">
        <v>6023</v>
      </c>
      <c r="F89" s="20">
        <f>VLOOKUP($C89,Tabla3[[#All],[Número de cliente]:[Ciudad]],4,0)</f>
        <v>20</v>
      </c>
      <c r="G89" s="20" t="str">
        <f>VLOOKUP($C89,Tabla3[[#All],[Número de cliente]:[Ciudad]],5,0)</f>
        <v>JUAN LEÓN 20</v>
      </c>
      <c r="H89" s="20" t="str">
        <f>VLOOKUP($C89,Tabla3[[#All],[Número de cliente]:[Ciudad]],6,0)</f>
        <v>DUBRASKA PÉREZ</v>
      </c>
      <c r="I89" t="s">
        <v>6767</v>
      </c>
    </row>
    <row r="90" spans="2:9">
      <c r="B90" s="16">
        <v>20120</v>
      </c>
      <c r="C90" t="s">
        <v>6021</v>
      </c>
      <c r="D90" t="s">
        <v>6022</v>
      </c>
      <c r="E90" t="s">
        <v>6023</v>
      </c>
      <c r="F90" s="20">
        <f>VLOOKUP($C90,Tabla3[[#All],[Número de cliente]:[Ciudad]],4,0)</f>
        <v>20</v>
      </c>
      <c r="G90" s="20" t="str">
        <f>VLOOKUP($C90,Tabla3[[#All],[Número de cliente]:[Ciudad]],5,0)</f>
        <v>JUAN LEÓN 20</v>
      </c>
      <c r="H90" s="20" t="str">
        <f>VLOOKUP($C90,Tabla3[[#All],[Número de cliente]:[Ciudad]],6,0)</f>
        <v>DUBRASKA PÉREZ</v>
      </c>
      <c r="I90" t="s">
        <v>6768</v>
      </c>
    </row>
    <row r="91" spans="2:9">
      <c r="B91" s="16">
        <v>20121</v>
      </c>
      <c r="C91" t="s">
        <v>6021</v>
      </c>
      <c r="D91" t="s">
        <v>6022</v>
      </c>
      <c r="E91" t="s">
        <v>6023</v>
      </c>
      <c r="F91" s="20">
        <f>VLOOKUP($C91,Tabla3[[#All],[Número de cliente]:[Ciudad]],4,0)</f>
        <v>20</v>
      </c>
      <c r="G91" s="20" t="str">
        <f>VLOOKUP($C91,Tabla3[[#All],[Número de cliente]:[Ciudad]],5,0)</f>
        <v>JUAN LEÓN 20</v>
      </c>
      <c r="H91" s="20" t="str">
        <f>VLOOKUP($C91,Tabla3[[#All],[Número de cliente]:[Ciudad]],6,0)</f>
        <v>DUBRASKA PÉREZ</v>
      </c>
      <c r="I91" t="s">
        <v>210</v>
      </c>
    </row>
    <row r="92" spans="2:9">
      <c r="B92" s="16">
        <v>20122</v>
      </c>
      <c r="C92" t="s">
        <v>6021</v>
      </c>
      <c r="D92" t="s">
        <v>6022</v>
      </c>
      <c r="E92" t="s">
        <v>6023</v>
      </c>
      <c r="F92" s="20">
        <f>VLOOKUP($C92,Tabla3[[#All],[Número de cliente]:[Ciudad]],4,0)</f>
        <v>20</v>
      </c>
      <c r="G92" s="20" t="str">
        <f>VLOOKUP($C92,Tabla3[[#All],[Número de cliente]:[Ciudad]],5,0)</f>
        <v>JUAN LEÓN 20</v>
      </c>
      <c r="H92" s="20" t="str">
        <f>VLOOKUP($C92,Tabla3[[#All],[Número de cliente]:[Ciudad]],6,0)</f>
        <v>DUBRASKA PÉREZ</v>
      </c>
      <c r="I92" t="s">
        <v>6731</v>
      </c>
    </row>
    <row r="93" spans="2:9">
      <c r="B93" s="16">
        <v>20123</v>
      </c>
      <c r="C93" t="s">
        <v>6021</v>
      </c>
      <c r="D93" t="s">
        <v>6022</v>
      </c>
      <c r="E93" t="s">
        <v>6023</v>
      </c>
      <c r="F93" s="20">
        <f>VLOOKUP($C93,Tabla3[[#All],[Número de cliente]:[Ciudad]],4,0)</f>
        <v>20</v>
      </c>
      <c r="G93" s="20" t="str">
        <f>VLOOKUP($C93,Tabla3[[#All],[Número de cliente]:[Ciudad]],5,0)</f>
        <v>JUAN LEÓN 20</v>
      </c>
      <c r="H93" s="20" t="str">
        <f>VLOOKUP($C93,Tabla3[[#All],[Número de cliente]:[Ciudad]],6,0)</f>
        <v>DUBRASKA PÉREZ</v>
      </c>
      <c r="I93" t="s">
        <v>252</v>
      </c>
    </row>
    <row r="94" spans="2:9">
      <c r="B94" s="16">
        <v>20124</v>
      </c>
      <c r="C94" t="s">
        <v>6021</v>
      </c>
      <c r="D94" t="s">
        <v>6022</v>
      </c>
      <c r="E94" t="s">
        <v>6023</v>
      </c>
      <c r="F94" s="20">
        <f>VLOOKUP($C94,Tabla3[[#All],[Número de cliente]:[Ciudad]],4,0)</f>
        <v>20</v>
      </c>
      <c r="G94" s="20" t="str">
        <f>VLOOKUP($C94,Tabla3[[#All],[Número de cliente]:[Ciudad]],5,0)</f>
        <v>JUAN LEÓN 20</v>
      </c>
      <c r="H94" s="20" t="str">
        <f>VLOOKUP($C94,Tabla3[[#All],[Número de cliente]:[Ciudad]],6,0)</f>
        <v>DUBRASKA PÉREZ</v>
      </c>
      <c r="I94" t="s">
        <v>366</v>
      </c>
    </row>
    <row r="95" spans="2:9">
      <c r="B95" s="16">
        <v>20125</v>
      </c>
      <c r="C95" t="s">
        <v>6021</v>
      </c>
      <c r="D95" t="s">
        <v>6022</v>
      </c>
      <c r="E95" t="s">
        <v>6023</v>
      </c>
      <c r="F95" s="20">
        <f>VLOOKUP($C95,Tabla3[[#All],[Número de cliente]:[Ciudad]],4,0)</f>
        <v>20</v>
      </c>
      <c r="G95" s="20" t="str">
        <f>VLOOKUP($C95,Tabla3[[#All],[Número de cliente]:[Ciudad]],5,0)</f>
        <v>JUAN LEÓN 20</v>
      </c>
      <c r="H95" s="20" t="str">
        <f>VLOOKUP($C95,Tabla3[[#All],[Número de cliente]:[Ciudad]],6,0)</f>
        <v>DUBRASKA PÉREZ</v>
      </c>
      <c r="I95" t="s">
        <v>1652</v>
      </c>
    </row>
    <row r="96" spans="2:9">
      <c r="B96" s="16">
        <v>20126</v>
      </c>
      <c r="C96" t="s">
        <v>6021</v>
      </c>
      <c r="D96" t="s">
        <v>6022</v>
      </c>
      <c r="E96" t="s">
        <v>6023</v>
      </c>
      <c r="F96" s="20">
        <f>VLOOKUP($C96,Tabla3[[#All],[Número de cliente]:[Ciudad]],4,0)</f>
        <v>20</v>
      </c>
      <c r="G96" s="20" t="str">
        <f>VLOOKUP($C96,Tabla3[[#All],[Número de cliente]:[Ciudad]],5,0)</f>
        <v>JUAN LEÓN 20</v>
      </c>
      <c r="H96" s="20" t="str">
        <f>VLOOKUP($C96,Tabla3[[#All],[Número de cliente]:[Ciudad]],6,0)</f>
        <v>DUBRASKA PÉREZ</v>
      </c>
      <c r="I96" t="s">
        <v>6719</v>
      </c>
    </row>
    <row r="97" spans="2:10">
      <c r="B97" s="16">
        <v>20127</v>
      </c>
      <c r="C97" t="s">
        <v>6021</v>
      </c>
      <c r="D97" t="s">
        <v>6022</v>
      </c>
      <c r="E97" t="s">
        <v>6023</v>
      </c>
      <c r="F97" s="20">
        <f>VLOOKUP($C97,Tabla3[[#All],[Número de cliente]:[Ciudad]],4,0)</f>
        <v>20</v>
      </c>
      <c r="G97" s="20" t="str">
        <f>VLOOKUP($C97,Tabla3[[#All],[Número de cliente]:[Ciudad]],5,0)</f>
        <v>JUAN LEÓN 20</v>
      </c>
      <c r="H97" s="20" t="str">
        <f>VLOOKUP($C97,Tabla3[[#All],[Número de cliente]:[Ciudad]],6,0)</f>
        <v>DUBRASKA PÉREZ</v>
      </c>
      <c r="I97" t="s">
        <v>6769</v>
      </c>
    </row>
    <row r="98" spans="2:10">
      <c r="B98" s="16">
        <v>20128</v>
      </c>
      <c r="C98" t="s">
        <v>6021</v>
      </c>
      <c r="D98" t="s">
        <v>6022</v>
      </c>
      <c r="E98" t="s">
        <v>6023</v>
      </c>
      <c r="F98" s="20">
        <f>VLOOKUP($C98,Tabla3[[#All],[Número de cliente]:[Ciudad]],4,0)</f>
        <v>20</v>
      </c>
      <c r="G98" s="20" t="str">
        <f>VLOOKUP($C98,Tabla3[[#All],[Número de cliente]:[Ciudad]],5,0)</f>
        <v>JUAN LEÓN 20</v>
      </c>
      <c r="H98" s="20" t="str">
        <f>VLOOKUP($C98,Tabla3[[#All],[Número de cliente]:[Ciudad]],6,0)</f>
        <v>DUBRASKA PÉREZ</v>
      </c>
      <c r="I98" t="s">
        <v>6770</v>
      </c>
    </row>
    <row r="99" spans="2:10">
      <c r="B99" s="16">
        <v>20129</v>
      </c>
      <c r="C99" t="s">
        <v>6021</v>
      </c>
      <c r="D99" t="s">
        <v>6022</v>
      </c>
      <c r="E99" t="s">
        <v>6023</v>
      </c>
      <c r="F99" s="20">
        <f>VLOOKUP($C99,Tabla3[[#All],[Número de cliente]:[Ciudad]],4,0)</f>
        <v>20</v>
      </c>
      <c r="G99" s="20" t="str">
        <f>VLOOKUP($C99,Tabla3[[#All],[Número de cliente]:[Ciudad]],5,0)</f>
        <v>JUAN LEÓN 20</v>
      </c>
      <c r="H99" s="20" t="str">
        <f>VLOOKUP($C99,Tabla3[[#All],[Número de cliente]:[Ciudad]],6,0)</f>
        <v>DUBRASKA PÉREZ</v>
      </c>
      <c r="I99" t="s">
        <v>6771</v>
      </c>
    </row>
    <row r="100" spans="2:10">
      <c r="B100" s="16">
        <v>20130</v>
      </c>
      <c r="C100" t="s">
        <v>6021</v>
      </c>
      <c r="D100" t="s">
        <v>6022</v>
      </c>
      <c r="E100" t="s">
        <v>6023</v>
      </c>
      <c r="F100" s="20">
        <f>VLOOKUP($C100,Tabla3[[#All],[Número de cliente]:[Ciudad]],4,0)</f>
        <v>20</v>
      </c>
      <c r="G100" s="20" t="str">
        <f>VLOOKUP($C100,Tabla3[[#All],[Número de cliente]:[Ciudad]],5,0)</f>
        <v>JUAN LEÓN 20</v>
      </c>
      <c r="H100" s="20" t="str">
        <f>VLOOKUP($C100,Tabla3[[#All],[Número de cliente]:[Ciudad]],6,0)</f>
        <v>DUBRASKA PÉREZ</v>
      </c>
      <c r="I100" t="s">
        <v>456</v>
      </c>
    </row>
    <row r="101" spans="2:10">
      <c r="B101" s="16">
        <v>20131</v>
      </c>
      <c r="C101" t="s">
        <v>6021</v>
      </c>
      <c r="D101" t="s">
        <v>6022</v>
      </c>
      <c r="E101" t="s">
        <v>6023</v>
      </c>
      <c r="F101" s="20">
        <f>VLOOKUP($C101,Tabla3[[#All],[Número de cliente]:[Ciudad]],4,0)</f>
        <v>20</v>
      </c>
      <c r="G101" s="20" t="str">
        <f>VLOOKUP($C101,Tabla3[[#All],[Número de cliente]:[Ciudad]],5,0)</f>
        <v>JUAN LEÓN 20</v>
      </c>
      <c r="H101" s="20" t="str">
        <f>VLOOKUP($C101,Tabla3[[#All],[Número de cliente]:[Ciudad]],6,0)</f>
        <v>DUBRASKA PÉREZ</v>
      </c>
      <c r="I101" t="s">
        <v>6772</v>
      </c>
    </row>
    <row r="102" spans="2:10">
      <c r="B102" s="16">
        <v>20132</v>
      </c>
      <c r="C102" t="s">
        <v>6021</v>
      </c>
      <c r="D102" t="s">
        <v>6022</v>
      </c>
      <c r="E102" t="s">
        <v>6023</v>
      </c>
      <c r="F102" s="20">
        <f>VLOOKUP($C102,Tabla3[[#All],[Número de cliente]:[Ciudad]],4,0)</f>
        <v>20</v>
      </c>
      <c r="G102" s="20" t="str">
        <f>VLOOKUP($C102,Tabla3[[#All],[Número de cliente]:[Ciudad]],5,0)</f>
        <v>JUAN LEÓN 20</v>
      </c>
      <c r="H102" s="20" t="str">
        <f>VLOOKUP($C102,Tabla3[[#All],[Número de cliente]:[Ciudad]],6,0)</f>
        <v>DUBRASKA PÉREZ</v>
      </c>
      <c r="I102" t="s">
        <v>6773</v>
      </c>
    </row>
    <row r="103" spans="2:10">
      <c r="B103" s="16">
        <v>20133</v>
      </c>
      <c r="C103" t="s">
        <v>6021</v>
      </c>
      <c r="D103" t="s">
        <v>6022</v>
      </c>
      <c r="E103" t="s">
        <v>6023</v>
      </c>
      <c r="F103" s="20">
        <f>VLOOKUP($C103,Tabla3[[#All],[Número de cliente]:[Ciudad]],4,0)</f>
        <v>20</v>
      </c>
      <c r="G103" s="20" t="str">
        <f>VLOOKUP($C103,Tabla3[[#All],[Número de cliente]:[Ciudad]],5,0)</f>
        <v>JUAN LEÓN 20</v>
      </c>
      <c r="H103" s="20" t="str">
        <f>VLOOKUP($C103,Tabla3[[#All],[Número de cliente]:[Ciudad]],6,0)</f>
        <v>DUBRASKA PÉREZ</v>
      </c>
      <c r="I103" t="s">
        <v>6774</v>
      </c>
    </row>
    <row r="104" spans="2:10">
      <c r="B104" s="16">
        <v>20134</v>
      </c>
      <c r="C104" t="s">
        <v>6021</v>
      </c>
      <c r="D104" t="s">
        <v>6022</v>
      </c>
      <c r="E104" t="s">
        <v>6023</v>
      </c>
      <c r="F104" s="20">
        <f>VLOOKUP($C104,Tabla3[[#All],[Número de cliente]:[Ciudad]],4,0)</f>
        <v>20</v>
      </c>
      <c r="G104" s="20" t="str">
        <f>VLOOKUP($C104,Tabla3[[#All],[Número de cliente]:[Ciudad]],5,0)</f>
        <v>JUAN LEÓN 20</v>
      </c>
      <c r="H104" s="20" t="str">
        <f>VLOOKUP($C104,Tabla3[[#All],[Número de cliente]:[Ciudad]],6,0)</f>
        <v>DUBRASKA PÉREZ</v>
      </c>
      <c r="I104" t="s">
        <v>6775</v>
      </c>
    </row>
    <row r="105" spans="2:10">
      <c r="B105" s="16">
        <v>20135</v>
      </c>
      <c r="C105" t="s">
        <v>6021</v>
      </c>
      <c r="D105" t="s">
        <v>6022</v>
      </c>
      <c r="E105" t="s">
        <v>6023</v>
      </c>
      <c r="F105" s="20">
        <f>VLOOKUP($C105,Tabla3[[#All],[Número de cliente]:[Ciudad]],4,0)</f>
        <v>20</v>
      </c>
      <c r="G105" s="20" t="str">
        <f>VLOOKUP($C105,Tabla3[[#All],[Número de cliente]:[Ciudad]],5,0)</f>
        <v>JUAN LEÓN 20</v>
      </c>
      <c r="H105" s="20" t="str">
        <f>VLOOKUP($C105,Tabla3[[#All],[Número de cliente]:[Ciudad]],6,0)</f>
        <v>DUBRASKA PÉREZ</v>
      </c>
      <c r="I105" t="s">
        <v>255</v>
      </c>
    </row>
    <row r="106" spans="2:10">
      <c r="B106" s="16">
        <v>20136</v>
      </c>
      <c r="C106" t="s">
        <v>6021</v>
      </c>
      <c r="D106" t="s">
        <v>6022</v>
      </c>
      <c r="E106" t="s">
        <v>6023</v>
      </c>
      <c r="F106" s="20">
        <f>VLOOKUP($C106,Tabla3[[#All],[Número de cliente]:[Ciudad]],4,0)</f>
        <v>20</v>
      </c>
      <c r="G106" s="20" t="str">
        <f>VLOOKUP($C106,Tabla3[[#All],[Número de cliente]:[Ciudad]],5,0)</f>
        <v>JUAN LEÓN 20</v>
      </c>
      <c r="H106" s="20" t="str">
        <f>VLOOKUP($C106,Tabla3[[#All],[Número de cliente]:[Ciudad]],6,0)</f>
        <v>DUBRASKA PÉREZ</v>
      </c>
      <c r="I106" s="140" t="s">
        <v>6776</v>
      </c>
    </row>
    <row r="107" spans="2:10">
      <c r="B107" s="16">
        <v>20082</v>
      </c>
      <c r="C107" t="s">
        <v>6021</v>
      </c>
      <c r="D107" t="s">
        <v>6022</v>
      </c>
      <c r="E107" t="s">
        <v>6023</v>
      </c>
      <c r="F107" s="20">
        <f>VLOOKUP($C107,Tabla3[[#All],[Número de cliente]:[Ciudad]],4,0)</f>
        <v>20</v>
      </c>
      <c r="G107" s="20" t="str">
        <f>VLOOKUP($C107,Tabla3[[#All],[Número de cliente]:[Ciudad]],5,0)</f>
        <v>JUAN LEÓN 20</v>
      </c>
      <c r="H107" s="20" t="str">
        <f>VLOOKUP($C107,Tabla3[[#All],[Número de cliente]:[Ciudad]],6,0)</f>
        <v>DUBRASKA PÉREZ</v>
      </c>
      <c r="I107" s="140" t="s">
        <v>6777</v>
      </c>
      <c r="J107" t="s">
        <v>6865</v>
      </c>
    </row>
    <row r="108" spans="2:10">
      <c r="B108" s="16">
        <v>20099</v>
      </c>
      <c r="C108" t="s">
        <v>6021</v>
      </c>
      <c r="D108" t="s">
        <v>6022</v>
      </c>
      <c r="E108" t="s">
        <v>6023</v>
      </c>
      <c r="F108" s="20">
        <f>VLOOKUP($C108,Tabla3[[#All],[Número de cliente]:[Ciudad]],4,0)</f>
        <v>20</v>
      </c>
      <c r="G108" s="20" t="str">
        <f>VLOOKUP($C108,Tabla3[[#All],[Número de cliente]:[Ciudad]],5,0)</f>
        <v>JUAN LEÓN 20</v>
      </c>
      <c r="H108" s="20" t="str">
        <f>VLOOKUP($C108,Tabla3[[#All],[Número de cliente]:[Ciudad]],6,0)</f>
        <v>DUBRASKA PÉREZ</v>
      </c>
      <c r="I108" s="140" t="s">
        <v>6777</v>
      </c>
    </row>
    <row r="109" spans="2:10">
      <c r="B109" s="16">
        <v>20114</v>
      </c>
      <c r="C109" t="s">
        <v>6021</v>
      </c>
      <c r="D109" t="s">
        <v>6022</v>
      </c>
      <c r="E109" t="s">
        <v>6023</v>
      </c>
      <c r="F109" s="20">
        <f>VLOOKUP($C109,Tabla3[[#All],[Número de cliente]:[Ciudad]],4,0)</f>
        <v>20</v>
      </c>
      <c r="G109" s="20" t="str">
        <f>VLOOKUP($C109,Tabla3[[#All],[Número de cliente]:[Ciudad]],5,0)</f>
        <v>JUAN LEÓN 20</v>
      </c>
      <c r="H109" s="20" t="str">
        <f>VLOOKUP($C109,Tabla3[[#All],[Número de cliente]:[Ciudad]],6,0)</f>
        <v>DUBRASKA PÉREZ</v>
      </c>
      <c r="I109" s="140" t="s">
        <v>6778</v>
      </c>
    </row>
    <row r="110" spans="2:10">
      <c r="B110" s="16">
        <v>20115</v>
      </c>
      <c r="C110" t="s">
        <v>6021</v>
      </c>
      <c r="D110" t="s">
        <v>6022</v>
      </c>
      <c r="E110" t="s">
        <v>6023</v>
      </c>
      <c r="F110" s="20">
        <f>VLOOKUP($C110,Tabla3[[#All],[Número de cliente]:[Ciudad]],4,0)</f>
        <v>20</v>
      </c>
      <c r="G110" s="20" t="str">
        <f>VLOOKUP($C110,Tabla3[[#All],[Número de cliente]:[Ciudad]],5,0)</f>
        <v>JUAN LEÓN 20</v>
      </c>
      <c r="H110" s="20" t="str">
        <f>VLOOKUP($C110,Tabla3[[#All],[Número de cliente]:[Ciudad]],6,0)</f>
        <v>DUBRASKA PÉREZ</v>
      </c>
      <c r="I110" s="140" t="s">
        <v>3488</v>
      </c>
    </row>
    <row r="111" spans="2:10">
      <c r="B111" s="16">
        <v>20137</v>
      </c>
      <c r="C111" t="s">
        <v>6021</v>
      </c>
      <c r="D111" t="s">
        <v>6022</v>
      </c>
      <c r="E111" t="s">
        <v>6023</v>
      </c>
      <c r="F111" s="20">
        <f>VLOOKUP($C111,Tabla3[[#All],[Número de cliente]:[Ciudad]],4,0)</f>
        <v>20</v>
      </c>
      <c r="G111" s="20" t="str">
        <f>VLOOKUP($C111,Tabla3[[#All],[Número de cliente]:[Ciudad]],5,0)</f>
        <v>JUAN LEÓN 20</v>
      </c>
      <c r="H111" s="20" t="str">
        <f>VLOOKUP($C111,Tabla3[[#All],[Número de cliente]:[Ciudad]],6,0)</f>
        <v>DUBRASKA PÉREZ</v>
      </c>
      <c r="I111" s="237" t="s">
        <v>6894</v>
      </c>
    </row>
    <row r="112" spans="2:10">
      <c r="B112" s="16">
        <v>20139</v>
      </c>
      <c r="C112" t="s">
        <v>6021</v>
      </c>
      <c r="D112" t="s">
        <v>6022</v>
      </c>
      <c r="E112" t="s">
        <v>6023</v>
      </c>
      <c r="F112" s="20">
        <f>VLOOKUP($C112,Tabla3[[#All],[Número de cliente]:[Ciudad]],4,0)</f>
        <v>20</v>
      </c>
      <c r="G112" s="20" t="str">
        <f>VLOOKUP($C112,Tabla3[[#All],[Número de cliente]:[Ciudad]],5,0)</f>
        <v>JUAN LEÓN 20</v>
      </c>
      <c r="H112" s="20" t="str">
        <f>VLOOKUP($C112,Tabla3[[#All],[Número de cliente]:[Ciudad]],6,0)</f>
        <v>DUBRASKA PÉREZ</v>
      </c>
      <c r="I112" s="237" t="s">
        <v>6730</v>
      </c>
    </row>
    <row r="113" spans="2:9">
      <c r="B113" s="16">
        <v>20140</v>
      </c>
      <c r="C113" t="s">
        <v>6021</v>
      </c>
      <c r="D113" t="s">
        <v>6022</v>
      </c>
      <c r="E113" t="s">
        <v>6023</v>
      </c>
      <c r="F113" s="20">
        <f>VLOOKUP($C113,Tabla3[[#All],[Número de cliente]:[Ciudad]],4,0)</f>
        <v>20</v>
      </c>
      <c r="G113" s="20" t="str">
        <f>VLOOKUP($C113,Tabla3[[#All],[Número de cliente]:[Ciudad]],5,0)</f>
        <v>JUAN LEÓN 20</v>
      </c>
      <c r="H113" s="20" t="str">
        <f>VLOOKUP($C113,Tabla3[[#All],[Número de cliente]:[Ciudad]],6,0)</f>
        <v>DUBRASKA PÉREZ</v>
      </c>
      <c r="I113" s="237" t="s">
        <v>1758</v>
      </c>
    </row>
  </sheetData>
  <autoFilter ref="B2:I110" xr:uid="{00000000-0009-0000-0000-000003000000}"/>
  <conditionalFormatting sqref="B37">
    <cfRule type="duplicateValues" dxfId="10" priority="2"/>
  </conditionalFormatting>
  <conditionalFormatting sqref="B39:B40">
    <cfRule type="duplicateValues" dxfId="9" priority="1"/>
  </conditionalFormatting>
  <conditionalFormatting sqref="B41">
    <cfRule type="duplicateValues" dxfId="8" priority="12"/>
  </conditionalFormatting>
  <conditionalFormatting sqref="B2:I2">
    <cfRule type="duplicateValues" dxfId="7" priority="14"/>
  </conditionalFormatting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P290"/>
  <sheetViews>
    <sheetView showGridLines="0" workbookViewId="0">
      <pane xSplit="2" topLeftCell="C1" activePane="topRight" state="frozen"/>
      <selection activeCell="L2" sqref="L2"/>
      <selection pane="topRight" activeCell="B35" sqref="B35"/>
    </sheetView>
  </sheetViews>
  <sheetFormatPr baseColWidth="10" defaultColWidth="11" defaultRowHeight="15"/>
  <cols>
    <col min="1" max="1" width="20.5703125" style="16" customWidth="1"/>
    <col min="2" max="2" width="51.140625" customWidth="1"/>
    <col min="3" max="3" width="14.5703125" customWidth="1"/>
    <col min="4" max="4" width="14.7109375" customWidth="1"/>
    <col min="5" max="5" width="13.28515625" customWidth="1"/>
    <col min="6" max="6" width="12" style="16" customWidth="1"/>
    <col min="7" max="7" width="29.5703125" customWidth="1"/>
    <col min="8" max="8" width="25.5703125" customWidth="1"/>
    <col min="9" max="9" width="14.140625" customWidth="1"/>
    <col min="10" max="11" width="19.140625" customWidth="1"/>
    <col min="12" max="12" width="34.7109375" bestFit="1" customWidth="1"/>
  </cols>
  <sheetData>
    <row r="1" spans="1:16">
      <c r="A1" s="32" t="s">
        <v>3875</v>
      </c>
      <c r="B1" s="32" t="s">
        <v>3876</v>
      </c>
      <c r="C1" s="32" t="s">
        <v>3877</v>
      </c>
      <c r="D1" s="32" t="s">
        <v>3878</v>
      </c>
      <c r="E1" s="32" t="s">
        <v>3879</v>
      </c>
      <c r="F1" s="32" t="s">
        <v>3880</v>
      </c>
      <c r="G1" s="32" t="s">
        <v>3881</v>
      </c>
      <c r="H1" s="32" t="s">
        <v>3882</v>
      </c>
      <c r="I1" s="32" t="s">
        <v>3883</v>
      </c>
      <c r="J1" s="32" t="s">
        <v>3884</v>
      </c>
      <c r="K1" s="49" t="s">
        <v>6897</v>
      </c>
      <c r="L1" s="49" t="s">
        <v>2215</v>
      </c>
      <c r="M1" s="49" t="s">
        <v>6007</v>
      </c>
      <c r="N1" s="69" t="s">
        <v>6008</v>
      </c>
      <c r="O1" s="69" t="s">
        <v>6013</v>
      </c>
    </row>
    <row r="2" spans="1:16">
      <c r="A2" s="16">
        <v>1010110021</v>
      </c>
      <c r="B2" t="s">
        <v>3885</v>
      </c>
      <c r="C2" t="s">
        <v>3886</v>
      </c>
      <c r="D2" t="s">
        <v>3887</v>
      </c>
      <c r="E2" t="s">
        <v>3888</v>
      </c>
      <c r="F2" s="16">
        <v>48</v>
      </c>
      <c r="G2" t="s">
        <v>3886</v>
      </c>
      <c r="H2" t="s">
        <v>3889</v>
      </c>
      <c r="I2" s="16" t="s">
        <v>163</v>
      </c>
      <c r="J2" t="s">
        <v>3890</v>
      </c>
      <c r="K2" s="246"/>
      <c r="L2" s="251" t="s">
        <v>6902</v>
      </c>
      <c r="M2">
        <v>20</v>
      </c>
      <c r="N2" t="s">
        <v>6009</v>
      </c>
      <c r="O2">
        <v>48</v>
      </c>
      <c r="P2">
        <f>+A2</f>
        <v>1010110021</v>
      </c>
    </row>
    <row r="3" spans="1:16">
      <c r="A3" s="16">
        <v>1010110041</v>
      </c>
      <c r="B3" t="s">
        <v>3891</v>
      </c>
      <c r="C3" t="s">
        <v>3886</v>
      </c>
      <c r="D3" t="s">
        <v>3887</v>
      </c>
      <c r="E3" t="s">
        <v>3888</v>
      </c>
      <c r="F3" s="16">
        <v>48</v>
      </c>
      <c r="G3" t="s">
        <v>3886</v>
      </c>
      <c r="H3" t="s">
        <v>3889</v>
      </c>
      <c r="I3" s="16" t="s">
        <v>163</v>
      </c>
      <c r="J3" t="s">
        <v>3890</v>
      </c>
      <c r="K3" s="246"/>
      <c r="L3" s="251" t="s">
        <v>6903</v>
      </c>
      <c r="M3">
        <v>40</v>
      </c>
      <c r="N3" t="s">
        <v>6009</v>
      </c>
      <c r="O3">
        <v>48</v>
      </c>
      <c r="P3">
        <f t="shared" ref="P3:P72" si="0">+A3</f>
        <v>1010110041</v>
      </c>
    </row>
    <row r="4" spans="1:16">
      <c r="A4" s="16">
        <v>1010110081</v>
      </c>
      <c r="B4" t="s">
        <v>3892</v>
      </c>
      <c r="C4" t="s">
        <v>3886</v>
      </c>
      <c r="D4" t="s">
        <v>3887</v>
      </c>
      <c r="E4" t="s">
        <v>3888</v>
      </c>
      <c r="F4" s="16">
        <v>48</v>
      </c>
      <c r="G4" t="s">
        <v>3886</v>
      </c>
      <c r="H4" t="s">
        <v>3889</v>
      </c>
      <c r="I4" s="16" t="s">
        <v>163</v>
      </c>
      <c r="J4" t="s">
        <v>3890</v>
      </c>
      <c r="K4" s="246"/>
      <c r="L4" s="251" t="s">
        <v>6904</v>
      </c>
      <c r="M4">
        <v>80</v>
      </c>
      <c r="N4" t="s">
        <v>6009</v>
      </c>
      <c r="O4">
        <v>48</v>
      </c>
      <c r="P4">
        <f t="shared" si="0"/>
        <v>1010110081</v>
      </c>
    </row>
    <row r="5" spans="1:16">
      <c r="A5" s="16">
        <v>1010210041</v>
      </c>
      <c r="B5" t="s">
        <v>3893</v>
      </c>
      <c r="C5" t="s">
        <v>3886</v>
      </c>
      <c r="D5" t="s">
        <v>3887</v>
      </c>
      <c r="E5" t="s">
        <v>3888</v>
      </c>
      <c r="F5" s="16">
        <v>48</v>
      </c>
      <c r="G5" t="s">
        <v>3886</v>
      </c>
      <c r="H5" t="s">
        <v>3889</v>
      </c>
      <c r="I5" s="16" t="s">
        <v>163</v>
      </c>
      <c r="J5" t="s">
        <v>3890</v>
      </c>
      <c r="K5" s="246"/>
      <c r="L5" s="251" t="s">
        <v>6906</v>
      </c>
      <c r="M5">
        <v>40</v>
      </c>
      <c r="N5" t="s">
        <v>6009</v>
      </c>
      <c r="O5">
        <v>48</v>
      </c>
      <c r="P5">
        <f t="shared" si="0"/>
        <v>1010210041</v>
      </c>
    </row>
    <row r="6" spans="1:16">
      <c r="A6" s="16">
        <v>1010210081</v>
      </c>
      <c r="B6" t="s">
        <v>3894</v>
      </c>
      <c r="C6" t="s">
        <v>3886</v>
      </c>
      <c r="D6" t="s">
        <v>3887</v>
      </c>
      <c r="E6" t="s">
        <v>3888</v>
      </c>
      <c r="F6" s="16">
        <v>48</v>
      </c>
      <c r="G6" t="s">
        <v>3886</v>
      </c>
      <c r="H6" t="s">
        <v>3889</v>
      </c>
      <c r="I6" s="16" t="s">
        <v>163</v>
      </c>
      <c r="J6" t="s">
        <v>3890</v>
      </c>
      <c r="K6" s="246"/>
      <c r="L6" s="251" t="s">
        <v>6907</v>
      </c>
      <c r="M6">
        <v>80</v>
      </c>
      <c r="N6" t="s">
        <v>6009</v>
      </c>
      <c r="O6">
        <v>48</v>
      </c>
      <c r="P6">
        <f t="shared" si="0"/>
        <v>1010210081</v>
      </c>
    </row>
    <row r="7" spans="1:16">
      <c r="A7" s="16">
        <v>1010310075</v>
      </c>
      <c r="B7" t="s">
        <v>3895</v>
      </c>
      <c r="C7" t="s">
        <v>3886</v>
      </c>
      <c r="D7" t="s">
        <v>3887</v>
      </c>
      <c r="E7" t="s">
        <v>3888</v>
      </c>
      <c r="F7" s="16">
        <v>24</v>
      </c>
      <c r="G7" t="s">
        <v>3886</v>
      </c>
      <c r="H7" t="s">
        <v>3889</v>
      </c>
      <c r="I7" s="16" t="s">
        <v>163</v>
      </c>
      <c r="J7" t="s">
        <v>3890</v>
      </c>
      <c r="K7" s="246"/>
      <c r="L7" s="251" t="s">
        <v>6905</v>
      </c>
      <c r="M7">
        <v>75</v>
      </c>
      <c r="N7" t="s">
        <v>6009</v>
      </c>
      <c r="O7">
        <v>24</v>
      </c>
      <c r="P7">
        <f t="shared" si="0"/>
        <v>1010310075</v>
      </c>
    </row>
    <row r="8" spans="1:16">
      <c r="A8" s="16">
        <v>1030110020</v>
      </c>
      <c r="B8" t="s">
        <v>3896</v>
      </c>
      <c r="C8" t="s">
        <v>3897</v>
      </c>
      <c r="D8" t="s">
        <v>3887</v>
      </c>
      <c r="E8" t="s">
        <v>3888</v>
      </c>
      <c r="F8" s="16">
        <v>24</v>
      </c>
      <c r="G8" t="s">
        <v>3897</v>
      </c>
      <c r="H8" t="s">
        <v>3889</v>
      </c>
      <c r="I8" s="96" t="s">
        <v>3920</v>
      </c>
      <c r="J8" t="s">
        <v>3890</v>
      </c>
      <c r="K8" s="246">
        <v>7591309003296</v>
      </c>
      <c r="L8" s="251" t="s">
        <v>6899</v>
      </c>
      <c r="M8">
        <v>20</v>
      </c>
      <c r="N8" t="s">
        <v>6009</v>
      </c>
      <c r="O8">
        <v>24</v>
      </c>
      <c r="P8">
        <f t="shared" si="0"/>
        <v>1030110020</v>
      </c>
    </row>
    <row r="9" spans="1:16">
      <c r="A9" s="16">
        <v>1030111020</v>
      </c>
      <c r="B9" t="s">
        <v>3898</v>
      </c>
      <c r="C9" t="s">
        <v>3897</v>
      </c>
      <c r="D9" t="s">
        <v>3887</v>
      </c>
      <c r="E9" t="s">
        <v>3888</v>
      </c>
      <c r="F9" s="16">
        <v>48</v>
      </c>
      <c r="G9" t="s">
        <v>3897</v>
      </c>
      <c r="H9" t="s">
        <v>3889</v>
      </c>
      <c r="I9" s="16" t="s">
        <v>163</v>
      </c>
      <c r="J9" t="s">
        <v>3890</v>
      </c>
      <c r="K9" s="246"/>
      <c r="L9" s="251" t="s">
        <v>6899</v>
      </c>
      <c r="M9">
        <v>20</v>
      </c>
      <c r="N9" t="s">
        <v>6009</v>
      </c>
      <c r="O9">
        <v>48</v>
      </c>
      <c r="P9">
        <f t="shared" si="0"/>
        <v>1030111020</v>
      </c>
    </row>
    <row r="10" spans="1:16">
      <c r="A10" s="16">
        <v>1030111040</v>
      </c>
      <c r="B10" t="s">
        <v>3899</v>
      </c>
      <c r="C10" t="s">
        <v>3897</v>
      </c>
      <c r="D10" t="s">
        <v>3887</v>
      </c>
      <c r="E10" t="s">
        <v>3888</v>
      </c>
      <c r="F10" s="16">
        <v>48</v>
      </c>
      <c r="G10" t="s">
        <v>3897</v>
      </c>
      <c r="H10" t="s">
        <v>3889</v>
      </c>
      <c r="I10" s="16" t="s">
        <v>163</v>
      </c>
      <c r="J10" t="s">
        <v>3890</v>
      </c>
      <c r="K10" s="246"/>
      <c r="L10" s="251" t="s">
        <v>6900</v>
      </c>
      <c r="M10">
        <v>40</v>
      </c>
      <c r="N10" t="s">
        <v>6009</v>
      </c>
      <c r="O10">
        <v>48</v>
      </c>
      <c r="P10">
        <f t="shared" si="0"/>
        <v>1030111040</v>
      </c>
    </row>
    <row r="11" spans="1:16">
      <c r="A11" s="16">
        <v>1030111080</v>
      </c>
      <c r="B11" t="s">
        <v>3900</v>
      </c>
      <c r="C11" t="s">
        <v>3897</v>
      </c>
      <c r="D11" t="s">
        <v>3887</v>
      </c>
      <c r="E11" t="s">
        <v>3888</v>
      </c>
      <c r="F11" s="16">
        <v>48</v>
      </c>
      <c r="G11" t="s">
        <v>3897</v>
      </c>
      <c r="H11" t="s">
        <v>3889</v>
      </c>
      <c r="I11" s="16" t="s">
        <v>163</v>
      </c>
      <c r="J11" t="s">
        <v>3890</v>
      </c>
      <c r="K11" s="246"/>
      <c r="L11" s="251" t="s">
        <v>6901</v>
      </c>
      <c r="M11">
        <v>80</v>
      </c>
      <c r="N11" t="s">
        <v>6009</v>
      </c>
      <c r="O11">
        <v>48</v>
      </c>
      <c r="P11">
        <f t="shared" si="0"/>
        <v>1030111080</v>
      </c>
    </row>
    <row r="12" spans="1:16">
      <c r="A12" s="16">
        <v>1040210040</v>
      </c>
      <c r="B12" t="s">
        <v>3901</v>
      </c>
      <c r="C12" t="s">
        <v>3902</v>
      </c>
      <c r="D12" t="s">
        <v>3887</v>
      </c>
      <c r="E12" t="s">
        <v>3888</v>
      </c>
      <c r="F12" s="16">
        <v>48</v>
      </c>
      <c r="G12" t="s">
        <v>3902</v>
      </c>
      <c r="H12" t="s">
        <v>3889</v>
      </c>
      <c r="I12" s="16" t="s">
        <v>163</v>
      </c>
      <c r="J12" t="s">
        <v>3890</v>
      </c>
      <c r="K12" s="246"/>
      <c r="L12" s="246"/>
      <c r="M12">
        <v>40</v>
      </c>
      <c r="N12" t="s">
        <v>6009</v>
      </c>
      <c r="O12">
        <v>48</v>
      </c>
      <c r="P12">
        <f t="shared" si="0"/>
        <v>1040210040</v>
      </c>
    </row>
    <row r="13" spans="1:16">
      <c r="A13" s="16">
        <v>1040310040</v>
      </c>
      <c r="B13" t="s">
        <v>3903</v>
      </c>
      <c r="C13" t="s">
        <v>3902</v>
      </c>
      <c r="D13" t="s">
        <v>3887</v>
      </c>
      <c r="E13" t="s">
        <v>3888</v>
      </c>
      <c r="F13" s="16">
        <v>48</v>
      </c>
      <c r="G13" t="s">
        <v>3902</v>
      </c>
      <c r="H13" t="s">
        <v>3889</v>
      </c>
      <c r="I13" s="16" t="s">
        <v>163</v>
      </c>
      <c r="J13" t="s">
        <v>3890</v>
      </c>
      <c r="K13" s="246"/>
      <c r="L13" s="246"/>
      <c r="M13">
        <v>40</v>
      </c>
      <c r="N13" t="s">
        <v>6009</v>
      </c>
      <c r="O13">
        <v>48</v>
      </c>
      <c r="P13">
        <f t="shared" si="0"/>
        <v>1040310040</v>
      </c>
    </row>
    <row r="14" spans="1:16">
      <c r="A14" s="16">
        <v>1040410040</v>
      </c>
      <c r="B14" t="s">
        <v>3904</v>
      </c>
      <c r="C14" t="s">
        <v>3902</v>
      </c>
      <c r="D14" t="s">
        <v>3887</v>
      </c>
      <c r="E14" t="s">
        <v>3888</v>
      </c>
      <c r="F14" s="16">
        <v>48</v>
      </c>
      <c r="G14" t="s">
        <v>3902</v>
      </c>
      <c r="H14" t="s">
        <v>3889</v>
      </c>
      <c r="I14" s="16" t="s">
        <v>163</v>
      </c>
      <c r="J14" t="s">
        <v>3890</v>
      </c>
      <c r="K14" s="246"/>
      <c r="L14" s="246"/>
      <c r="M14">
        <v>40</v>
      </c>
      <c r="N14" t="s">
        <v>6009</v>
      </c>
      <c r="O14">
        <v>48</v>
      </c>
      <c r="P14">
        <f t="shared" si="0"/>
        <v>1040410040</v>
      </c>
    </row>
    <row r="15" spans="1:16">
      <c r="A15" s="16">
        <v>2200110033</v>
      </c>
      <c r="B15" t="s">
        <v>3905</v>
      </c>
      <c r="C15" t="s">
        <v>3906</v>
      </c>
      <c r="D15" t="s">
        <v>3907</v>
      </c>
      <c r="E15" t="s">
        <v>3908</v>
      </c>
      <c r="F15" s="16">
        <v>12</v>
      </c>
      <c r="G15" t="s">
        <v>3906</v>
      </c>
      <c r="H15" t="s">
        <v>3909</v>
      </c>
      <c r="I15" s="16" t="s">
        <v>163</v>
      </c>
      <c r="J15" t="s">
        <v>3910</v>
      </c>
      <c r="K15" s="246"/>
      <c r="L15" s="246"/>
      <c r="M15">
        <v>30</v>
      </c>
      <c r="O15">
        <v>12</v>
      </c>
      <c r="P15">
        <f t="shared" si="0"/>
        <v>2200110033</v>
      </c>
    </row>
    <row r="16" spans="1:16">
      <c r="A16" s="16">
        <v>2200110103</v>
      </c>
      <c r="B16" t="s">
        <v>3911</v>
      </c>
      <c r="C16" t="s">
        <v>3906</v>
      </c>
      <c r="D16" t="s">
        <v>3907</v>
      </c>
      <c r="E16" t="s">
        <v>3908</v>
      </c>
      <c r="F16" s="16">
        <v>100</v>
      </c>
      <c r="G16" t="s">
        <v>3906</v>
      </c>
      <c r="H16" t="s">
        <v>3909</v>
      </c>
      <c r="I16" s="16" t="s">
        <v>163</v>
      </c>
      <c r="J16" t="s">
        <v>3910</v>
      </c>
      <c r="K16" s="246"/>
      <c r="L16" s="246"/>
      <c r="M16">
        <v>100</v>
      </c>
      <c r="O16">
        <v>100</v>
      </c>
      <c r="P16">
        <f t="shared" si="0"/>
        <v>2200110103</v>
      </c>
    </row>
    <row r="17" spans="1:16">
      <c r="A17" s="16">
        <v>2200110125</v>
      </c>
      <c r="B17" t="s">
        <v>3912</v>
      </c>
      <c r="C17" t="s">
        <v>3906</v>
      </c>
      <c r="D17" t="s">
        <v>3907</v>
      </c>
      <c r="E17" t="s">
        <v>3908</v>
      </c>
      <c r="F17" s="16">
        <v>24</v>
      </c>
      <c r="G17" t="s">
        <v>3906</v>
      </c>
      <c r="H17" t="s">
        <v>3909</v>
      </c>
      <c r="I17" s="16" t="s">
        <v>163</v>
      </c>
      <c r="J17" s="19" t="s">
        <v>3910</v>
      </c>
      <c r="K17" s="247"/>
      <c r="L17" s="247"/>
      <c r="M17">
        <v>100</v>
      </c>
      <c r="O17">
        <v>24</v>
      </c>
      <c r="P17">
        <f t="shared" si="0"/>
        <v>2200110125</v>
      </c>
    </row>
    <row r="18" spans="1:16">
      <c r="A18" s="16">
        <v>2240130252</v>
      </c>
      <c r="B18" t="s">
        <v>3913</v>
      </c>
      <c r="C18" t="s">
        <v>3914</v>
      </c>
      <c r="D18" t="s">
        <v>3887</v>
      </c>
      <c r="E18" t="s">
        <v>3908</v>
      </c>
      <c r="F18" s="16">
        <v>1</v>
      </c>
      <c r="G18" t="s">
        <v>3914</v>
      </c>
      <c r="H18" t="s">
        <v>3909</v>
      </c>
      <c r="I18" s="16" t="s">
        <v>163</v>
      </c>
      <c r="J18" t="s">
        <v>3910</v>
      </c>
      <c r="K18" s="246"/>
      <c r="L18" s="246"/>
      <c r="P18">
        <f t="shared" si="0"/>
        <v>2240130252</v>
      </c>
    </row>
    <row r="19" spans="1:16">
      <c r="A19" s="16">
        <v>2240240250</v>
      </c>
      <c r="B19" t="s">
        <v>3915</v>
      </c>
      <c r="C19" t="s">
        <v>3914</v>
      </c>
      <c r="D19" t="s">
        <v>3887</v>
      </c>
      <c r="E19" t="s">
        <v>3908</v>
      </c>
      <c r="F19" s="16">
        <v>12</v>
      </c>
      <c r="G19" t="s">
        <v>3914</v>
      </c>
      <c r="H19" t="s">
        <v>3909</v>
      </c>
      <c r="I19" s="16" t="s">
        <v>163</v>
      </c>
      <c r="J19" t="s">
        <v>3910</v>
      </c>
      <c r="K19" s="246"/>
      <c r="L19" s="246"/>
      <c r="M19">
        <v>250</v>
      </c>
      <c r="O19">
        <v>12</v>
      </c>
      <c r="P19">
        <f t="shared" si="0"/>
        <v>2240240250</v>
      </c>
    </row>
    <row r="20" spans="1:16">
      <c r="A20" s="16">
        <v>2260120120</v>
      </c>
      <c r="B20" t="s">
        <v>3916</v>
      </c>
      <c r="C20" t="s">
        <v>3917</v>
      </c>
      <c r="D20" t="s">
        <v>3887</v>
      </c>
      <c r="E20" t="s">
        <v>3908</v>
      </c>
      <c r="F20" s="16">
        <v>12</v>
      </c>
      <c r="G20" t="s">
        <v>3918</v>
      </c>
      <c r="H20" t="s">
        <v>3909</v>
      </c>
      <c r="I20" s="16" t="s">
        <v>163</v>
      </c>
      <c r="J20" t="s">
        <v>3910</v>
      </c>
      <c r="K20" s="246"/>
      <c r="L20" s="246"/>
      <c r="M20">
        <v>110</v>
      </c>
      <c r="N20" t="s">
        <v>6009</v>
      </c>
      <c r="O20">
        <v>12</v>
      </c>
      <c r="P20">
        <f t="shared" si="0"/>
        <v>2260120120</v>
      </c>
    </row>
    <row r="21" spans="1:16">
      <c r="A21" s="16">
        <v>2260120220</v>
      </c>
      <c r="B21" t="s">
        <v>3919</v>
      </c>
      <c r="C21" t="s">
        <v>3917</v>
      </c>
      <c r="D21" t="s">
        <v>3887</v>
      </c>
      <c r="E21" t="s">
        <v>3908</v>
      </c>
      <c r="F21" s="16">
        <v>12</v>
      </c>
      <c r="G21" t="s">
        <v>3918</v>
      </c>
      <c r="H21" t="s">
        <v>3909</v>
      </c>
      <c r="I21" s="96" t="s">
        <v>163</v>
      </c>
      <c r="J21" t="s">
        <v>3910</v>
      </c>
      <c r="K21" s="246"/>
      <c r="L21" s="246"/>
      <c r="M21">
        <v>220</v>
      </c>
      <c r="N21" t="s">
        <v>6009</v>
      </c>
      <c r="O21">
        <v>12</v>
      </c>
      <c r="P21">
        <f t="shared" si="0"/>
        <v>2260120220</v>
      </c>
    </row>
    <row r="22" spans="1:16">
      <c r="A22" s="16">
        <v>2260130110</v>
      </c>
      <c r="B22" t="s">
        <v>3921</v>
      </c>
      <c r="C22" t="s">
        <v>3917</v>
      </c>
      <c r="D22" t="s">
        <v>3887</v>
      </c>
      <c r="E22" t="s">
        <v>3908</v>
      </c>
      <c r="F22" s="16">
        <v>12</v>
      </c>
      <c r="G22" t="s">
        <v>3918</v>
      </c>
      <c r="H22" t="s">
        <v>3909</v>
      </c>
      <c r="I22" s="16" t="s">
        <v>163</v>
      </c>
      <c r="J22" t="s">
        <v>3910</v>
      </c>
      <c r="K22" s="246"/>
      <c r="L22" s="246"/>
      <c r="M22">
        <v>110</v>
      </c>
      <c r="N22" t="s">
        <v>6009</v>
      </c>
      <c r="O22">
        <v>12</v>
      </c>
      <c r="P22">
        <f t="shared" si="0"/>
        <v>2260130110</v>
      </c>
    </row>
    <row r="23" spans="1:16">
      <c r="A23" s="16">
        <v>2260220241</v>
      </c>
      <c r="B23" t="s">
        <v>3922</v>
      </c>
      <c r="C23" t="s">
        <v>3917</v>
      </c>
      <c r="D23" t="s">
        <v>3887</v>
      </c>
      <c r="E23" t="s">
        <v>3908</v>
      </c>
      <c r="F23" s="16">
        <v>24</v>
      </c>
      <c r="G23" t="s">
        <v>3923</v>
      </c>
      <c r="H23" t="s">
        <v>3909</v>
      </c>
      <c r="I23" s="16" t="s">
        <v>163</v>
      </c>
      <c r="J23" t="s">
        <v>3910</v>
      </c>
      <c r="K23" s="246"/>
      <c r="L23" s="251" t="s">
        <v>6917</v>
      </c>
      <c r="M23">
        <v>240</v>
      </c>
      <c r="N23" t="s">
        <v>6012</v>
      </c>
      <c r="O23">
        <v>24</v>
      </c>
      <c r="P23">
        <f t="shared" si="0"/>
        <v>2260220241</v>
      </c>
    </row>
    <row r="24" spans="1:16">
      <c r="A24" s="16">
        <v>2260221250</v>
      </c>
      <c r="B24" t="s">
        <v>3924</v>
      </c>
      <c r="C24" t="s">
        <v>3917</v>
      </c>
      <c r="D24" t="s">
        <v>3887</v>
      </c>
      <c r="E24" t="s">
        <v>3908</v>
      </c>
      <c r="F24" s="16">
        <v>12</v>
      </c>
      <c r="G24" t="s">
        <v>3923</v>
      </c>
      <c r="H24" t="s">
        <v>3909</v>
      </c>
      <c r="I24" s="16" t="s">
        <v>163</v>
      </c>
      <c r="J24" t="s">
        <v>3910</v>
      </c>
      <c r="K24" s="246"/>
      <c r="L24" s="246"/>
      <c r="M24">
        <v>230</v>
      </c>
      <c r="N24" t="s">
        <v>6012</v>
      </c>
      <c r="O24">
        <v>12</v>
      </c>
      <c r="P24">
        <f t="shared" si="0"/>
        <v>2260221250</v>
      </c>
    </row>
    <row r="25" spans="1:16">
      <c r="A25" s="16">
        <v>2260222250</v>
      </c>
      <c r="B25" t="s">
        <v>3925</v>
      </c>
      <c r="C25" t="s">
        <v>3917</v>
      </c>
      <c r="D25" t="s">
        <v>3887</v>
      </c>
      <c r="E25" t="s">
        <v>3908</v>
      </c>
      <c r="F25" s="16">
        <v>12</v>
      </c>
      <c r="G25" t="s">
        <v>3923</v>
      </c>
      <c r="H25" t="s">
        <v>3909</v>
      </c>
      <c r="I25" s="16" t="s">
        <v>163</v>
      </c>
      <c r="J25" t="s">
        <v>3910</v>
      </c>
      <c r="K25" s="246"/>
      <c r="L25" s="246"/>
      <c r="M25">
        <v>230</v>
      </c>
      <c r="N25" t="s">
        <v>6012</v>
      </c>
      <c r="O25">
        <v>12</v>
      </c>
      <c r="P25">
        <f t="shared" si="0"/>
        <v>2260222250</v>
      </c>
    </row>
    <row r="26" spans="1:16">
      <c r="A26" s="16">
        <v>2260223250</v>
      </c>
      <c r="B26" t="s">
        <v>3926</v>
      </c>
      <c r="C26" t="s">
        <v>3917</v>
      </c>
      <c r="D26" t="s">
        <v>3887</v>
      </c>
      <c r="E26" t="s">
        <v>3908</v>
      </c>
      <c r="F26" s="16">
        <v>12</v>
      </c>
      <c r="G26" t="s">
        <v>3923</v>
      </c>
      <c r="H26" t="s">
        <v>3909</v>
      </c>
      <c r="I26" s="16" t="s">
        <v>163</v>
      </c>
      <c r="J26" t="s">
        <v>3910</v>
      </c>
      <c r="K26" s="246"/>
      <c r="L26" s="246"/>
      <c r="M26">
        <v>230</v>
      </c>
      <c r="N26" t="s">
        <v>6012</v>
      </c>
      <c r="O26">
        <v>12</v>
      </c>
      <c r="P26">
        <f t="shared" si="0"/>
        <v>2260223250</v>
      </c>
    </row>
    <row r="27" spans="1:16">
      <c r="A27" s="16">
        <v>2260224250</v>
      </c>
      <c r="B27" t="s">
        <v>3927</v>
      </c>
      <c r="C27" t="s">
        <v>3917</v>
      </c>
      <c r="D27" t="s">
        <v>3887</v>
      </c>
      <c r="E27" t="s">
        <v>3908</v>
      </c>
      <c r="F27" s="16">
        <v>12</v>
      </c>
      <c r="G27" t="s">
        <v>3923</v>
      </c>
      <c r="H27" t="s">
        <v>3909</v>
      </c>
      <c r="I27" s="96" t="s">
        <v>163</v>
      </c>
      <c r="J27" t="s">
        <v>3910</v>
      </c>
      <c r="K27" s="246"/>
      <c r="L27" s="246"/>
      <c r="M27">
        <v>230</v>
      </c>
      <c r="N27" t="s">
        <v>6011</v>
      </c>
      <c r="O27">
        <v>12</v>
      </c>
      <c r="P27">
        <f t="shared" si="0"/>
        <v>2260224250</v>
      </c>
    </row>
    <row r="28" spans="1:16">
      <c r="A28" s="16">
        <v>2260229230</v>
      </c>
      <c r="B28" t="s">
        <v>3928</v>
      </c>
      <c r="C28" t="s">
        <v>3917</v>
      </c>
      <c r="D28" t="s">
        <v>3887</v>
      </c>
      <c r="E28" t="s">
        <v>3908</v>
      </c>
      <c r="F28" s="16">
        <v>24</v>
      </c>
      <c r="G28" t="s">
        <v>3923</v>
      </c>
      <c r="H28" t="s">
        <v>3909</v>
      </c>
      <c r="I28" s="96" t="s">
        <v>163</v>
      </c>
      <c r="J28" t="s">
        <v>3910</v>
      </c>
      <c r="K28" s="246"/>
      <c r="L28" s="246"/>
      <c r="M28">
        <v>230</v>
      </c>
      <c r="N28" t="s">
        <v>6012</v>
      </c>
      <c r="O28">
        <v>24</v>
      </c>
      <c r="P28">
        <f t="shared" si="0"/>
        <v>2260229230</v>
      </c>
    </row>
    <row r="29" spans="1:16">
      <c r="A29" s="16">
        <v>2260225250</v>
      </c>
      <c r="B29" t="s">
        <v>3929</v>
      </c>
      <c r="C29" t="s">
        <v>3917</v>
      </c>
      <c r="D29" t="s">
        <v>3887</v>
      </c>
      <c r="E29" t="s">
        <v>3908</v>
      </c>
      <c r="F29" s="16">
        <v>12</v>
      </c>
      <c r="G29" t="s">
        <v>3923</v>
      </c>
      <c r="H29" t="s">
        <v>3909</v>
      </c>
      <c r="I29" s="16" t="s">
        <v>163</v>
      </c>
      <c r="J29" t="s">
        <v>3910</v>
      </c>
      <c r="K29" s="246"/>
      <c r="L29" s="246"/>
      <c r="M29">
        <v>230</v>
      </c>
      <c r="N29" t="s">
        <v>6012</v>
      </c>
      <c r="O29">
        <v>12</v>
      </c>
      <c r="P29">
        <f t="shared" si="0"/>
        <v>2260225250</v>
      </c>
    </row>
    <row r="30" spans="1:16">
      <c r="A30" s="16">
        <v>2260227230</v>
      </c>
      <c r="B30" t="s">
        <v>3930</v>
      </c>
      <c r="C30" t="s">
        <v>3917</v>
      </c>
      <c r="D30" t="s">
        <v>3887</v>
      </c>
      <c r="E30" t="s">
        <v>3908</v>
      </c>
      <c r="F30" s="16">
        <v>24</v>
      </c>
      <c r="G30" t="s">
        <v>3923</v>
      </c>
      <c r="H30" t="s">
        <v>3909</v>
      </c>
      <c r="I30" s="16" t="s">
        <v>163</v>
      </c>
      <c r="J30" t="s">
        <v>3910</v>
      </c>
      <c r="K30" s="246"/>
      <c r="L30" s="246"/>
      <c r="M30">
        <v>230</v>
      </c>
      <c r="N30" t="s">
        <v>6012</v>
      </c>
      <c r="O30">
        <v>24</v>
      </c>
      <c r="P30">
        <f t="shared" si="0"/>
        <v>2260227230</v>
      </c>
    </row>
    <row r="31" spans="1:16">
      <c r="A31" s="16">
        <v>2260230230</v>
      </c>
      <c r="B31" t="s">
        <v>3931</v>
      </c>
      <c r="C31" t="s">
        <v>3917</v>
      </c>
      <c r="D31" t="s">
        <v>3887</v>
      </c>
      <c r="E31" t="s">
        <v>3908</v>
      </c>
      <c r="F31" s="16">
        <v>24</v>
      </c>
      <c r="G31" t="s">
        <v>3923</v>
      </c>
      <c r="H31" t="s">
        <v>3909</v>
      </c>
      <c r="I31" s="16" t="s">
        <v>163</v>
      </c>
      <c r="J31" t="s">
        <v>3910</v>
      </c>
      <c r="K31" s="246"/>
      <c r="L31" s="246"/>
      <c r="M31">
        <v>230</v>
      </c>
      <c r="N31" t="s">
        <v>6012</v>
      </c>
      <c r="O31">
        <v>24</v>
      </c>
      <c r="P31">
        <f t="shared" si="0"/>
        <v>2260230230</v>
      </c>
    </row>
    <row r="32" spans="1:16">
      <c r="A32" s="16">
        <v>2260310041</v>
      </c>
      <c r="B32" t="s">
        <v>3932</v>
      </c>
      <c r="C32" t="s">
        <v>3917</v>
      </c>
      <c r="D32" t="s">
        <v>3887</v>
      </c>
      <c r="E32" t="s">
        <v>3908</v>
      </c>
      <c r="F32" s="16">
        <v>63</v>
      </c>
      <c r="G32" t="s">
        <v>3933</v>
      </c>
      <c r="H32" t="s">
        <v>3909</v>
      </c>
      <c r="I32" s="16" t="s">
        <v>163</v>
      </c>
      <c r="J32" t="s">
        <v>3910</v>
      </c>
      <c r="K32" s="246"/>
      <c r="L32" s="246"/>
      <c r="M32">
        <v>40</v>
      </c>
      <c r="N32" t="s">
        <v>6009</v>
      </c>
      <c r="O32">
        <v>63</v>
      </c>
      <c r="P32">
        <f t="shared" si="0"/>
        <v>2260310041</v>
      </c>
    </row>
    <row r="33" spans="1:16">
      <c r="A33" s="16">
        <v>2260310136</v>
      </c>
      <c r="B33" t="s">
        <v>3934</v>
      </c>
      <c r="C33" t="s">
        <v>3917</v>
      </c>
      <c r="D33" t="s">
        <v>3887</v>
      </c>
      <c r="E33" t="s">
        <v>3908</v>
      </c>
      <c r="F33" s="16">
        <v>36</v>
      </c>
      <c r="G33" t="s">
        <v>3933</v>
      </c>
      <c r="H33" t="s">
        <v>3909</v>
      </c>
      <c r="I33" s="16" t="s">
        <v>3920</v>
      </c>
      <c r="J33" t="s">
        <v>3910</v>
      </c>
      <c r="K33" s="246">
        <v>7591309000042</v>
      </c>
      <c r="L33" s="251" t="s">
        <v>6920</v>
      </c>
      <c r="M33">
        <v>90</v>
      </c>
      <c r="N33" t="s">
        <v>6009</v>
      </c>
      <c r="O33">
        <v>36</v>
      </c>
      <c r="P33">
        <f t="shared" si="0"/>
        <v>2260310136</v>
      </c>
    </row>
    <row r="34" spans="1:16">
      <c r="A34" s="16">
        <v>2260320040</v>
      </c>
      <c r="B34" t="s">
        <v>3935</v>
      </c>
      <c r="C34" t="s">
        <v>3917</v>
      </c>
      <c r="D34" t="s">
        <v>3887</v>
      </c>
      <c r="E34" t="s">
        <v>3908</v>
      </c>
      <c r="F34" s="16">
        <v>12</v>
      </c>
      <c r="G34" t="s">
        <v>3933</v>
      </c>
      <c r="H34" t="s">
        <v>3909</v>
      </c>
      <c r="I34" s="16" t="s">
        <v>163</v>
      </c>
      <c r="J34" t="s">
        <v>3910</v>
      </c>
      <c r="K34" s="246"/>
      <c r="L34" s="246"/>
      <c r="M34">
        <v>40</v>
      </c>
      <c r="N34" t="s">
        <v>6009</v>
      </c>
      <c r="O34">
        <v>12</v>
      </c>
      <c r="P34">
        <f t="shared" si="0"/>
        <v>2260320040</v>
      </c>
    </row>
    <row r="35" spans="1:16">
      <c r="A35" s="16">
        <v>2260320136</v>
      </c>
      <c r="B35" t="s">
        <v>3936</v>
      </c>
      <c r="C35" t="s">
        <v>3917</v>
      </c>
      <c r="D35" t="s">
        <v>3887</v>
      </c>
      <c r="E35" t="s">
        <v>3908</v>
      </c>
      <c r="F35" s="16">
        <v>36</v>
      </c>
      <c r="G35" t="s">
        <v>3933</v>
      </c>
      <c r="H35" t="s">
        <v>3909</v>
      </c>
      <c r="I35" s="16" t="s">
        <v>3920</v>
      </c>
      <c r="J35" t="s">
        <v>3910</v>
      </c>
      <c r="K35" s="246">
        <v>7591309000066</v>
      </c>
      <c r="L35" s="251" t="s">
        <v>6921</v>
      </c>
      <c r="M35">
        <v>90</v>
      </c>
      <c r="N35" t="s">
        <v>6009</v>
      </c>
      <c r="O35">
        <v>36</v>
      </c>
      <c r="P35">
        <f t="shared" si="0"/>
        <v>2260320136</v>
      </c>
    </row>
    <row r="36" spans="1:16">
      <c r="A36" s="16">
        <v>2260330043</v>
      </c>
      <c r="B36" t="s">
        <v>3937</v>
      </c>
      <c r="C36" t="s">
        <v>3917</v>
      </c>
      <c r="D36" t="s">
        <v>3887</v>
      </c>
      <c r="E36" t="s">
        <v>3908</v>
      </c>
      <c r="F36" s="16">
        <v>63</v>
      </c>
      <c r="G36" t="s">
        <v>3933</v>
      </c>
      <c r="H36" t="s">
        <v>3909</v>
      </c>
      <c r="I36" s="16" t="s">
        <v>163</v>
      </c>
      <c r="J36" t="s">
        <v>3910</v>
      </c>
      <c r="K36" s="246"/>
      <c r="L36" s="246"/>
      <c r="M36">
        <v>40</v>
      </c>
      <c r="N36" t="s">
        <v>6009</v>
      </c>
      <c r="O36">
        <v>63</v>
      </c>
      <c r="P36">
        <f t="shared" si="0"/>
        <v>2260330043</v>
      </c>
    </row>
    <row r="37" spans="1:16">
      <c r="A37" s="16">
        <v>2260330136</v>
      </c>
      <c r="B37" t="s">
        <v>3938</v>
      </c>
      <c r="C37" t="s">
        <v>3917</v>
      </c>
      <c r="D37" t="s">
        <v>3887</v>
      </c>
      <c r="E37" t="s">
        <v>3908</v>
      </c>
      <c r="F37" s="16">
        <v>36</v>
      </c>
      <c r="G37" t="s">
        <v>3933</v>
      </c>
      <c r="H37" t="s">
        <v>3909</v>
      </c>
      <c r="I37" s="16" t="s">
        <v>3920</v>
      </c>
      <c r="J37" t="s">
        <v>3910</v>
      </c>
      <c r="K37" s="246">
        <v>7591309000080</v>
      </c>
      <c r="L37" s="251" t="s">
        <v>6922</v>
      </c>
      <c r="M37">
        <v>90</v>
      </c>
      <c r="N37" t="s">
        <v>6009</v>
      </c>
      <c r="O37">
        <v>36</v>
      </c>
      <c r="P37">
        <f t="shared" si="0"/>
        <v>2260330136</v>
      </c>
    </row>
    <row r="38" spans="1:16">
      <c r="A38" s="16">
        <v>2260340136</v>
      </c>
      <c r="B38" t="s">
        <v>3939</v>
      </c>
      <c r="C38" t="s">
        <v>3917</v>
      </c>
      <c r="D38" t="s">
        <v>3887</v>
      </c>
      <c r="E38" t="s">
        <v>3908</v>
      </c>
      <c r="F38" s="16">
        <v>36</v>
      </c>
      <c r="G38" t="s">
        <v>3933</v>
      </c>
      <c r="H38" t="s">
        <v>3909</v>
      </c>
      <c r="I38" s="16" t="s">
        <v>3920</v>
      </c>
      <c r="J38" t="s">
        <v>3910</v>
      </c>
      <c r="K38" s="246">
        <v>7591309000219</v>
      </c>
      <c r="L38" s="251" t="s">
        <v>6919</v>
      </c>
      <c r="M38">
        <v>90</v>
      </c>
      <c r="N38" t="s">
        <v>6009</v>
      </c>
      <c r="O38">
        <v>36</v>
      </c>
      <c r="P38">
        <f t="shared" si="0"/>
        <v>2260340136</v>
      </c>
    </row>
    <row r="39" spans="1:16">
      <c r="A39" s="16">
        <v>2260315012</v>
      </c>
      <c r="B39" t="s">
        <v>6961</v>
      </c>
      <c r="C39" t="s">
        <v>3917</v>
      </c>
      <c r="D39" t="s">
        <v>3887</v>
      </c>
      <c r="E39" t="s">
        <v>3908</v>
      </c>
      <c r="F39" s="16">
        <v>12</v>
      </c>
      <c r="G39" t="s">
        <v>3933</v>
      </c>
      <c r="H39" t="s">
        <v>3909</v>
      </c>
      <c r="I39" s="16" t="s">
        <v>3920</v>
      </c>
      <c r="J39" t="s">
        <v>3910</v>
      </c>
      <c r="K39" s="246">
        <v>7591309002480</v>
      </c>
      <c r="L39" s="260" t="s">
        <v>6965</v>
      </c>
      <c r="M39">
        <v>50</v>
      </c>
      <c r="N39" t="s">
        <v>6009</v>
      </c>
      <c r="O39">
        <v>12</v>
      </c>
      <c r="P39">
        <f t="shared" si="0"/>
        <v>2260315012</v>
      </c>
    </row>
    <row r="40" spans="1:16">
      <c r="A40" s="16">
        <v>2260325012</v>
      </c>
      <c r="B40" t="s">
        <v>6962</v>
      </c>
      <c r="C40" t="s">
        <v>3917</v>
      </c>
      <c r="D40" t="s">
        <v>3887</v>
      </c>
      <c r="E40" t="s">
        <v>3908</v>
      </c>
      <c r="F40" s="16">
        <v>12</v>
      </c>
      <c r="G40" t="s">
        <v>3933</v>
      </c>
      <c r="H40" t="s">
        <v>3909</v>
      </c>
      <c r="I40" s="16" t="s">
        <v>3920</v>
      </c>
      <c r="J40" t="s">
        <v>3910</v>
      </c>
      <c r="K40" s="246">
        <v>7591309002473</v>
      </c>
      <c r="L40" s="260" t="s">
        <v>6966</v>
      </c>
      <c r="M40">
        <v>50</v>
      </c>
      <c r="N40" t="s">
        <v>6009</v>
      </c>
      <c r="O40">
        <v>12</v>
      </c>
      <c r="P40">
        <f t="shared" si="0"/>
        <v>2260325012</v>
      </c>
    </row>
    <row r="41" spans="1:16">
      <c r="A41" s="16">
        <v>2260335012</v>
      </c>
      <c r="B41" t="s">
        <v>6963</v>
      </c>
      <c r="C41" t="s">
        <v>3917</v>
      </c>
      <c r="D41" t="s">
        <v>3887</v>
      </c>
      <c r="E41" t="s">
        <v>3908</v>
      </c>
      <c r="F41" s="16">
        <v>12</v>
      </c>
      <c r="G41" t="s">
        <v>3933</v>
      </c>
      <c r="H41" t="s">
        <v>3909</v>
      </c>
      <c r="I41" s="16" t="s">
        <v>3920</v>
      </c>
      <c r="J41" t="s">
        <v>3910</v>
      </c>
      <c r="K41" s="246">
        <v>7591309002510</v>
      </c>
      <c r="L41" s="260" t="s">
        <v>6967</v>
      </c>
      <c r="M41">
        <v>50</v>
      </c>
      <c r="N41" t="s">
        <v>6009</v>
      </c>
      <c r="O41">
        <v>12</v>
      </c>
      <c r="P41">
        <f t="shared" si="0"/>
        <v>2260335012</v>
      </c>
    </row>
    <row r="42" spans="1:16">
      <c r="A42" s="16">
        <v>2260345012</v>
      </c>
      <c r="B42" s="253" t="s">
        <v>6964</v>
      </c>
      <c r="C42" t="s">
        <v>3917</v>
      </c>
      <c r="D42" t="s">
        <v>3887</v>
      </c>
      <c r="E42" t="s">
        <v>3908</v>
      </c>
      <c r="F42" s="16">
        <v>12</v>
      </c>
      <c r="G42" t="s">
        <v>3933</v>
      </c>
      <c r="H42" t="s">
        <v>3909</v>
      </c>
      <c r="I42" s="16" t="s">
        <v>3920</v>
      </c>
      <c r="J42" t="s">
        <v>3910</v>
      </c>
      <c r="K42" s="246">
        <v>7591309002466</v>
      </c>
      <c r="L42" s="260" t="s">
        <v>6968</v>
      </c>
      <c r="M42">
        <v>50</v>
      </c>
      <c r="N42" t="s">
        <v>6009</v>
      </c>
      <c r="O42">
        <v>12</v>
      </c>
      <c r="P42">
        <f t="shared" si="0"/>
        <v>2260345012</v>
      </c>
    </row>
    <row r="43" spans="1:16">
      <c r="A43" s="16">
        <v>2260410240</v>
      </c>
      <c r="B43" t="s">
        <v>3940</v>
      </c>
      <c r="C43" t="s">
        <v>3917</v>
      </c>
      <c r="D43" t="s">
        <v>3887</v>
      </c>
      <c r="E43" t="s">
        <v>3908</v>
      </c>
      <c r="F43" s="16">
        <v>24</v>
      </c>
      <c r="G43" t="s">
        <v>3941</v>
      </c>
      <c r="H43" t="s">
        <v>3909</v>
      </c>
      <c r="I43" s="16" t="s">
        <v>163</v>
      </c>
      <c r="J43" t="s">
        <v>3910</v>
      </c>
      <c r="K43" s="246"/>
      <c r="L43" s="246"/>
      <c r="M43">
        <v>240</v>
      </c>
      <c r="N43" t="s">
        <v>6009</v>
      </c>
      <c r="O43">
        <v>24</v>
      </c>
      <c r="P43">
        <f t="shared" si="0"/>
        <v>2260410240</v>
      </c>
    </row>
    <row r="44" spans="1:16">
      <c r="A44" s="16">
        <v>2260510115</v>
      </c>
      <c r="B44" t="s">
        <v>3942</v>
      </c>
      <c r="C44" t="s">
        <v>3917</v>
      </c>
      <c r="D44" t="s">
        <v>3887</v>
      </c>
      <c r="E44" t="s">
        <v>3908</v>
      </c>
      <c r="F44" s="16">
        <v>24</v>
      </c>
      <c r="G44" t="s">
        <v>3941</v>
      </c>
      <c r="H44" t="s">
        <v>3909</v>
      </c>
      <c r="I44" s="96" t="s">
        <v>3920</v>
      </c>
      <c r="J44" t="s">
        <v>3910</v>
      </c>
      <c r="K44" s="246">
        <v>7591309900762</v>
      </c>
      <c r="L44" s="251" t="s">
        <v>6923</v>
      </c>
      <c r="M44">
        <v>115</v>
      </c>
      <c r="N44" t="s">
        <v>6011</v>
      </c>
      <c r="O44">
        <v>24</v>
      </c>
      <c r="P44">
        <f t="shared" si="0"/>
        <v>2260510115</v>
      </c>
    </row>
    <row r="45" spans="1:16">
      <c r="A45" s="16">
        <v>2260510116</v>
      </c>
      <c r="B45" t="s">
        <v>3943</v>
      </c>
      <c r="C45" t="s">
        <v>3917</v>
      </c>
      <c r="D45" t="s">
        <v>3887</v>
      </c>
      <c r="E45" t="s">
        <v>3908</v>
      </c>
      <c r="F45" s="16">
        <v>12</v>
      </c>
      <c r="G45" t="s">
        <v>3941</v>
      </c>
      <c r="H45" t="s">
        <v>3909</v>
      </c>
      <c r="I45" s="96" t="s">
        <v>163</v>
      </c>
      <c r="J45" t="s">
        <v>3910</v>
      </c>
      <c r="K45" s="246"/>
      <c r="L45" s="246"/>
      <c r="M45">
        <v>115</v>
      </c>
      <c r="N45" t="s">
        <v>6011</v>
      </c>
      <c r="O45">
        <v>12</v>
      </c>
      <c r="P45">
        <f t="shared" si="0"/>
        <v>2260510116</v>
      </c>
    </row>
    <row r="46" spans="1:16">
      <c r="A46" s="16">
        <v>2260510230</v>
      </c>
      <c r="B46" t="s">
        <v>3944</v>
      </c>
      <c r="C46" t="s">
        <v>3917</v>
      </c>
      <c r="D46" t="s">
        <v>3887</v>
      </c>
      <c r="E46" t="s">
        <v>3908</v>
      </c>
      <c r="F46" s="16">
        <v>24</v>
      </c>
      <c r="G46" t="s">
        <v>3941</v>
      </c>
      <c r="H46" t="s">
        <v>3909</v>
      </c>
      <c r="I46" s="96" t="s">
        <v>163</v>
      </c>
      <c r="J46" t="s">
        <v>3910</v>
      </c>
      <c r="K46" s="246">
        <v>7591309900779</v>
      </c>
      <c r="L46" s="251" t="s">
        <v>6924</v>
      </c>
      <c r="M46">
        <v>230</v>
      </c>
      <c r="N46" t="s">
        <v>6011</v>
      </c>
      <c r="O46">
        <v>24</v>
      </c>
      <c r="P46">
        <f t="shared" si="0"/>
        <v>2260510230</v>
      </c>
    </row>
    <row r="47" spans="1:16">
      <c r="A47" s="16">
        <v>2260510460</v>
      </c>
      <c r="B47" t="s">
        <v>3945</v>
      </c>
      <c r="C47" t="s">
        <v>3917</v>
      </c>
      <c r="D47" t="s">
        <v>3887</v>
      </c>
      <c r="E47" t="s">
        <v>3908</v>
      </c>
      <c r="F47" s="16">
        <v>12</v>
      </c>
      <c r="G47" t="s">
        <v>3941</v>
      </c>
      <c r="H47" t="s">
        <v>3909</v>
      </c>
      <c r="I47" s="16" t="s">
        <v>3920</v>
      </c>
      <c r="J47" t="s">
        <v>3910</v>
      </c>
      <c r="K47" s="246">
        <v>7591309900793</v>
      </c>
      <c r="L47" s="251" t="s">
        <v>6925</v>
      </c>
      <c r="M47">
        <v>460</v>
      </c>
      <c r="N47" t="s">
        <v>6011</v>
      </c>
      <c r="O47">
        <v>12</v>
      </c>
      <c r="P47">
        <f t="shared" si="0"/>
        <v>2260510460</v>
      </c>
    </row>
    <row r="48" spans="1:16">
      <c r="A48" s="16">
        <v>2260510461</v>
      </c>
      <c r="B48" t="s">
        <v>3946</v>
      </c>
      <c r="C48" t="s">
        <v>3917</v>
      </c>
      <c r="D48" t="s">
        <v>3887</v>
      </c>
      <c r="E48" t="s">
        <v>3908</v>
      </c>
      <c r="F48" s="16">
        <v>6</v>
      </c>
      <c r="G48" t="s">
        <v>3941</v>
      </c>
      <c r="H48" t="s">
        <v>3909</v>
      </c>
      <c r="I48" s="16" t="s">
        <v>163</v>
      </c>
      <c r="J48" t="s">
        <v>3910</v>
      </c>
      <c r="K48" s="246"/>
      <c r="L48" s="246"/>
      <c r="M48">
        <v>460</v>
      </c>
      <c r="N48" t="s">
        <v>6011</v>
      </c>
      <c r="O48">
        <v>6</v>
      </c>
      <c r="P48">
        <f t="shared" si="0"/>
        <v>2260510461</v>
      </c>
    </row>
    <row r="49" spans="1:16">
      <c r="A49" s="16">
        <v>2260811175</v>
      </c>
      <c r="B49" t="s">
        <v>3947</v>
      </c>
      <c r="C49" t="s">
        <v>3917</v>
      </c>
      <c r="D49" t="s">
        <v>3887</v>
      </c>
      <c r="E49" t="s">
        <v>3908</v>
      </c>
      <c r="F49" s="16">
        <v>12</v>
      </c>
      <c r="G49" t="s">
        <v>3933</v>
      </c>
      <c r="H49" t="s">
        <v>3909</v>
      </c>
      <c r="I49" s="96" t="s">
        <v>163</v>
      </c>
      <c r="J49" t="s">
        <v>3910</v>
      </c>
      <c r="K49" s="246">
        <v>7591309003258</v>
      </c>
      <c r="L49" s="251" t="s">
        <v>6926</v>
      </c>
      <c r="M49">
        <v>175</v>
      </c>
      <c r="O49">
        <v>12</v>
      </c>
      <c r="P49">
        <f t="shared" si="0"/>
        <v>2260811175</v>
      </c>
    </row>
    <row r="50" spans="1:16">
      <c r="A50" s="16">
        <v>2260822175</v>
      </c>
      <c r="B50" t="s">
        <v>3948</v>
      </c>
      <c r="C50" t="s">
        <v>3917</v>
      </c>
      <c r="D50" t="s">
        <v>3887</v>
      </c>
      <c r="E50" t="s">
        <v>3908</v>
      </c>
      <c r="F50" s="16">
        <v>12</v>
      </c>
      <c r="G50" t="s">
        <v>3933</v>
      </c>
      <c r="H50" t="s">
        <v>3909</v>
      </c>
      <c r="I50" s="16" t="s">
        <v>163</v>
      </c>
      <c r="J50" t="s">
        <v>3910</v>
      </c>
      <c r="K50" s="246">
        <v>7591309003265</v>
      </c>
      <c r="L50" s="251" t="s">
        <v>6927</v>
      </c>
      <c r="M50">
        <v>175</v>
      </c>
      <c r="O50">
        <v>12</v>
      </c>
      <c r="P50">
        <f t="shared" si="0"/>
        <v>2260822175</v>
      </c>
    </row>
    <row r="51" spans="1:16">
      <c r="A51" s="16">
        <v>2260844175</v>
      </c>
      <c r="B51" t="s">
        <v>3949</v>
      </c>
      <c r="C51" t="s">
        <v>3917</v>
      </c>
      <c r="D51" t="s">
        <v>3887</v>
      </c>
      <c r="E51" t="s">
        <v>3908</v>
      </c>
      <c r="F51" s="16">
        <v>12</v>
      </c>
      <c r="G51" t="s">
        <v>3933</v>
      </c>
      <c r="H51" t="s">
        <v>3909</v>
      </c>
      <c r="I51" s="16" t="s">
        <v>163</v>
      </c>
      <c r="J51" t="s">
        <v>3910</v>
      </c>
      <c r="K51" s="246">
        <v>7591309003272</v>
      </c>
      <c r="L51" s="251" t="s">
        <v>6928</v>
      </c>
      <c r="M51">
        <v>175</v>
      </c>
      <c r="O51">
        <v>12</v>
      </c>
      <c r="P51">
        <f t="shared" si="0"/>
        <v>2260844175</v>
      </c>
    </row>
    <row r="52" spans="1:16">
      <c r="A52" s="16">
        <v>2260910200</v>
      </c>
      <c r="B52" t="s">
        <v>3950</v>
      </c>
      <c r="C52" t="s">
        <v>3917</v>
      </c>
      <c r="D52" t="s">
        <v>3887</v>
      </c>
      <c r="E52" t="s">
        <v>3908</v>
      </c>
      <c r="F52" s="16">
        <v>20</v>
      </c>
      <c r="G52" t="s">
        <v>3951</v>
      </c>
      <c r="H52" t="s">
        <v>3909</v>
      </c>
      <c r="I52" s="16" t="s">
        <v>163</v>
      </c>
      <c r="J52" t="s">
        <v>3910</v>
      </c>
      <c r="K52" s="246"/>
      <c r="L52" s="246"/>
      <c r="M52">
        <v>200</v>
      </c>
      <c r="O52">
        <v>20</v>
      </c>
      <c r="P52">
        <f t="shared" si="0"/>
        <v>2260910200</v>
      </c>
    </row>
    <row r="53" spans="1:16">
      <c r="A53" s="16">
        <v>2260911200</v>
      </c>
      <c r="B53" t="s">
        <v>3952</v>
      </c>
      <c r="C53" t="s">
        <v>3917</v>
      </c>
      <c r="D53" t="s">
        <v>3887</v>
      </c>
      <c r="E53" t="s">
        <v>3908</v>
      </c>
      <c r="F53" s="16">
        <v>23</v>
      </c>
      <c r="G53" t="s">
        <v>3951</v>
      </c>
      <c r="H53" t="s">
        <v>3909</v>
      </c>
      <c r="I53" s="16" t="s">
        <v>163</v>
      </c>
      <c r="J53" t="s">
        <v>3910</v>
      </c>
      <c r="K53" s="246"/>
      <c r="L53" s="246"/>
      <c r="M53">
        <v>200</v>
      </c>
      <c r="O53">
        <v>23</v>
      </c>
      <c r="P53">
        <f t="shared" si="0"/>
        <v>2260911200</v>
      </c>
    </row>
    <row r="54" spans="1:16">
      <c r="A54" s="16">
        <v>2261132280</v>
      </c>
      <c r="B54" t="s">
        <v>3953</v>
      </c>
      <c r="C54" t="s">
        <v>3917</v>
      </c>
      <c r="D54" t="s">
        <v>3887</v>
      </c>
      <c r="E54" t="s">
        <v>3908</v>
      </c>
      <c r="F54" s="16">
        <v>12</v>
      </c>
      <c r="G54" t="s">
        <v>3923</v>
      </c>
      <c r="H54" t="s">
        <v>3909</v>
      </c>
      <c r="I54" s="16" t="s">
        <v>3920</v>
      </c>
      <c r="J54" t="s">
        <v>3910</v>
      </c>
      <c r="K54" s="246">
        <v>7591309901318</v>
      </c>
      <c r="L54" s="251" t="s">
        <v>6916</v>
      </c>
      <c r="M54">
        <v>280</v>
      </c>
      <c r="N54" t="s">
        <v>6009</v>
      </c>
      <c r="O54">
        <v>12</v>
      </c>
      <c r="P54">
        <f t="shared" si="0"/>
        <v>2261132280</v>
      </c>
    </row>
    <row r="55" spans="1:16">
      <c r="A55" s="16">
        <v>2310110051</v>
      </c>
      <c r="B55" t="s">
        <v>3954</v>
      </c>
      <c r="C55" t="s">
        <v>3955</v>
      </c>
      <c r="D55" t="s">
        <v>3887</v>
      </c>
      <c r="E55" t="s">
        <v>3908</v>
      </c>
      <c r="F55" s="16">
        <v>12</v>
      </c>
      <c r="G55" t="s">
        <v>3955</v>
      </c>
      <c r="H55" t="s">
        <v>3909</v>
      </c>
      <c r="I55" s="16" t="s">
        <v>3920</v>
      </c>
      <c r="J55" t="s">
        <v>3910</v>
      </c>
      <c r="K55" s="246">
        <v>7591309000622</v>
      </c>
      <c r="L55" s="251" t="s">
        <v>6929</v>
      </c>
      <c r="M55">
        <v>50</v>
      </c>
      <c r="N55" t="s">
        <v>6009</v>
      </c>
      <c r="O55">
        <v>12</v>
      </c>
      <c r="P55">
        <f t="shared" si="0"/>
        <v>2310110051</v>
      </c>
    </row>
    <row r="56" spans="1:16">
      <c r="A56" s="16">
        <v>2310111050</v>
      </c>
      <c r="B56" t="s">
        <v>3956</v>
      </c>
      <c r="C56" t="s">
        <v>3955</v>
      </c>
      <c r="D56" t="s">
        <v>3887</v>
      </c>
      <c r="E56" t="s">
        <v>3908</v>
      </c>
      <c r="F56" s="16">
        <v>12</v>
      </c>
      <c r="G56" t="s">
        <v>3955</v>
      </c>
      <c r="H56" t="s">
        <v>3909</v>
      </c>
      <c r="I56" s="16" t="s">
        <v>163</v>
      </c>
      <c r="J56" t="s">
        <v>3910</v>
      </c>
      <c r="K56" s="246"/>
      <c r="L56" s="246"/>
      <c r="M56">
        <v>50</v>
      </c>
      <c r="N56" t="s">
        <v>6009</v>
      </c>
      <c r="O56">
        <v>12</v>
      </c>
      <c r="P56">
        <f t="shared" si="0"/>
        <v>2310111050</v>
      </c>
    </row>
    <row r="57" spans="1:16">
      <c r="A57" s="16">
        <v>2310135012</v>
      </c>
      <c r="B57" t="s">
        <v>3957</v>
      </c>
      <c r="C57" t="s">
        <v>3955</v>
      </c>
      <c r="D57" t="s">
        <v>3887</v>
      </c>
      <c r="E57" t="s">
        <v>3908</v>
      </c>
      <c r="F57" s="16">
        <v>12</v>
      </c>
      <c r="G57" t="s">
        <v>3955</v>
      </c>
      <c r="H57" t="s">
        <v>3909</v>
      </c>
      <c r="I57" s="16" t="s">
        <v>3920</v>
      </c>
      <c r="J57" t="s">
        <v>3910</v>
      </c>
      <c r="K57" s="246">
        <v>7591309002183</v>
      </c>
      <c r="L57" s="251" t="s">
        <v>6930</v>
      </c>
      <c r="M57">
        <v>50</v>
      </c>
      <c r="N57" t="s">
        <v>6009</v>
      </c>
      <c r="O57">
        <v>12</v>
      </c>
      <c r="P57">
        <f t="shared" si="0"/>
        <v>2310135012</v>
      </c>
    </row>
    <row r="58" spans="1:16">
      <c r="A58" s="16">
        <v>2310301250</v>
      </c>
      <c r="B58" t="s">
        <v>3958</v>
      </c>
      <c r="C58" t="s">
        <v>3955</v>
      </c>
      <c r="D58" t="s">
        <v>3887</v>
      </c>
      <c r="E58" t="s">
        <v>3908</v>
      </c>
      <c r="F58" s="16">
        <v>12</v>
      </c>
      <c r="G58" t="s">
        <v>3955</v>
      </c>
      <c r="H58" t="s">
        <v>3909</v>
      </c>
      <c r="I58" s="16" t="s">
        <v>163</v>
      </c>
      <c r="J58" t="s">
        <v>3910</v>
      </c>
      <c r="K58" s="246"/>
      <c r="L58" s="246"/>
      <c r="M58">
        <v>250</v>
      </c>
      <c r="N58" t="s">
        <v>6009</v>
      </c>
      <c r="O58">
        <v>12</v>
      </c>
      <c r="P58">
        <f t="shared" si="0"/>
        <v>2310301250</v>
      </c>
    </row>
    <row r="59" spans="1:16">
      <c r="A59" s="16">
        <v>9050100001</v>
      </c>
      <c r="B59" t="s">
        <v>3959</v>
      </c>
      <c r="C59" t="s">
        <v>3955</v>
      </c>
      <c r="D59" t="s">
        <v>3887</v>
      </c>
      <c r="E59" t="s">
        <v>3908</v>
      </c>
      <c r="F59" s="16">
        <v>6</v>
      </c>
      <c r="G59" t="s">
        <v>3955</v>
      </c>
      <c r="H59" t="s">
        <v>3909</v>
      </c>
      <c r="I59" s="16" t="s">
        <v>163</v>
      </c>
      <c r="J59" t="s">
        <v>3910</v>
      </c>
      <c r="K59" s="246"/>
      <c r="L59" s="246"/>
      <c r="O59">
        <v>6</v>
      </c>
      <c r="P59">
        <f t="shared" si="0"/>
        <v>9050100001</v>
      </c>
    </row>
    <row r="60" spans="1:16">
      <c r="A60" s="16">
        <v>2370110018</v>
      </c>
      <c r="B60" t="s">
        <v>3960</v>
      </c>
      <c r="C60" t="s">
        <v>3961</v>
      </c>
      <c r="D60" t="s">
        <v>3907</v>
      </c>
      <c r="E60" t="s">
        <v>3908</v>
      </c>
      <c r="F60" s="16">
        <v>12</v>
      </c>
      <c r="G60" t="s">
        <v>3961</v>
      </c>
      <c r="H60" t="s">
        <v>3909</v>
      </c>
      <c r="I60" s="16" t="s">
        <v>163</v>
      </c>
      <c r="J60" t="s">
        <v>3910</v>
      </c>
      <c r="K60" s="246"/>
      <c r="L60" s="246"/>
      <c r="M60">
        <v>1</v>
      </c>
      <c r="O60">
        <v>12</v>
      </c>
      <c r="P60">
        <f t="shared" si="0"/>
        <v>2370110018</v>
      </c>
    </row>
    <row r="61" spans="1:16">
      <c r="A61" s="16">
        <v>2380110013</v>
      </c>
      <c r="B61" t="s">
        <v>3962</v>
      </c>
      <c r="C61" t="s">
        <v>3963</v>
      </c>
      <c r="D61" t="s">
        <v>3907</v>
      </c>
      <c r="E61" t="s">
        <v>3908</v>
      </c>
      <c r="F61" s="16">
        <v>12</v>
      </c>
      <c r="G61" t="s">
        <v>3963</v>
      </c>
      <c r="H61" t="s">
        <v>3909</v>
      </c>
      <c r="I61" s="16" t="s">
        <v>163</v>
      </c>
      <c r="J61" t="s">
        <v>3910</v>
      </c>
      <c r="K61" s="246"/>
      <c r="L61" s="246"/>
      <c r="M61">
        <v>1</v>
      </c>
      <c r="O61">
        <v>12</v>
      </c>
      <c r="P61">
        <f t="shared" si="0"/>
        <v>2380110013</v>
      </c>
    </row>
    <row r="62" spans="1:16">
      <c r="A62" s="16">
        <v>2380310012</v>
      </c>
      <c r="B62" t="s">
        <v>3964</v>
      </c>
      <c r="C62" t="s">
        <v>3963</v>
      </c>
      <c r="D62" t="s">
        <v>3907</v>
      </c>
      <c r="E62" t="s">
        <v>3908</v>
      </c>
      <c r="F62" s="16">
        <v>12</v>
      </c>
      <c r="G62" t="s">
        <v>3963</v>
      </c>
      <c r="H62" t="s">
        <v>3909</v>
      </c>
      <c r="I62" s="16" t="s">
        <v>163</v>
      </c>
      <c r="J62" t="s">
        <v>3910</v>
      </c>
      <c r="K62" s="246"/>
      <c r="L62" s="246"/>
      <c r="M62">
        <v>1</v>
      </c>
      <c r="O62">
        <v>12</v>
      </c>
      <c r="P62">
        <f t="shared" si="0"/>
        <v>2380310012</v>
      </c>
    </row>
    <row r="63" spans="1:16">
      <c r="A63" s="16">
        <v>2380310013</v>
      </c>
      <c r="B63" t="s">
        <v>3965</v>
      </c>
      <c r="C63" t="s">
        <v>3963</v>
      </c>
      <c r="D63" t="s">
        <v>3907</v>
      </c>
      <c r="E63" t="s">
        <v>3908</v>
      </c>
      <c r="F63" s="16">
        <v>12</v>
      </c>
      <c r="G63" t="s">
        <v>3963</v>
      </c>
      <c r="H63" t="s">
        <v>3909</v>
      </c>
      <c r="I63" s="16" t="s">
        <v>163</v>
      </c>
      <c r="J63" t="s">
        <v>3910</v>
      </c>
      <c r="K63" s="246"/>
      <c r="L63" s="246"/>
      <c r="M63">
        <v>1</v>
      </c>
      <c r="O63">
        <v>12</v>
      </c>
      <c r="P63">
        <f t="shared" si="0"/>
        <v>2380310013</v>
      </c>
    </row>
    <row r="64" spans="1:16">
      <c r="A64" s="16">
        <v>2380310014</v>
      </c>
      <c r="B64" t="s">
        <v>3966</v>
      </c>
      <c r="C64" t="s">
        <v>3963</v>
      </c>
      <c r="D64" t="s">
        <v>3907</v>
      </c>
      <c r="E64" t="s">
        <v>3908</v>
      </c>
      <c r="F64" s="16">
        <v>12</v>
      </c>
      <c r="G64" t="s">
        <v>3963</v>
      </c>
      <c r="H64" t="s">
        <v>3909</v>
      </c>
      <c r="I64" s="16" t="s">
        <v>163</v>
      </c>
      <c r="J64" t="s">
        <v>3910</v>
      </c>
      <c r="K64" s="246"/>
      <c r="L64" s="246"/>
      <c r="M64">
        <v>1</v>
      </c>
      <c r="O64">
        <v>12</v>
      </c>
      <c r="P64">
        <f t="shared" si="0"/>
        <v>2380310014</v>
      </c>
    </row>
    <row r="65" spans="1:16">
      <c r="A65" s="16">
        <v>2380510012</v>
      </c>
      <c r="B65" t="s">
        <v>3967</v>
      </c>
      <c r="C65" t="s">
        <v>3963</v>
      </c>
      <c r="D65" t="s">
        <v>3907</v>
      </c>
      <c r="E65" t="s">
        <v>3908</v>
      </c>
      <c r="F65" s="16">
        <v>12</v>
      </c>
      <c r="G65" t="s">
        <v>3963</v>
      </c>
      <c r="H65" t="s">
        <v>3909</v>
      </c>
      <c r="I65" s="16" t="s">
        <v>163</v>
      </c>
      <c r="J65" t="s">
        <v>3910</v>
      </c>
      <c r="K65" s="246"/>
      <c r="L65" s="246"/>
      <c r="M65">
        <v>1</v>
      </c>
      <c r="O65">
        <v>12</v>
      </c>
      <c r="P65">
        <f t="shared" si="0"/>
        <v>2380510012</v>
      </c>
    </row>
    <row r="66" spans="1:16">
      <c r="A66" s="16">
        <v>2380610014</v>
      </c>
      <c r="B66" t="s">
        <v>3968</v>
      </c>
      <c r="C66" t="s">
        <v>3963</v>
      </c>
      <c r="D66" t="s">
        <v>3907</v>
      </c>
      <c r="E66" t="s">
        <v>3908</v>
      </c>
      <c r="F66" s="16">
        <v>12</v>
      </c>
      <c r="G66" t="s">
        <v>3963</v>
      </c>
      <c r="H66" t="s">
        <v>3909</v>
      </c>
      <c r="I66" s="16" t="s">
        <v>163</v>
      </c>
      <c r="J66" t="s">
        <v>3910</v>
      </c>
      <c r="K66" s="246"/>
      <c r="L66" s="246"/>
      <c r="M66">
        <v>6</v>
      </c>
      <c r="O66">
        <v>12</v>
      </c>
      <c r="P66">
        <f t="shared" si="0"/>
        <v>2380610014</v>
      </c>
    </row>
    <row r="67" spans="1:16">
      <c r="A67" s="16">
        <v>2532410003</v>
      </c>
      <c r="B67" t="s">
        <v>3969</v>
      </c>
      <c r="C67" t="s">
        <v>3970</v>
      </c>
      <c r="D67" t="s">
        <v>3907</v>
      </c>
      <c r="E67" t="s">
        <v>3908</v>
      </c>
      <c r="F67" s="16">
        <v>3</v>
      </c>
      <c r="G67" t="s">
        <v>3970</v>
      </c>
      <c r="H67" t="s">
        <v>3909</v>
      </c>
      <c r="I67" s="16" t="s">
        <v>163</v>
      </c>
      <c r="J67" t="s">
        <v>3910</v>
      </c>
      <c r="K67" s="246"/>
      <c r="L67" s="246"/>
      <c r="M67">
        <v>24</v>
      </c>
      <c r="O67">
        <v>3</v>
      </c>
      <c r="P67">
        <f t="shared" si="0"/>
        <v>2532410003</v>
      </c>
    </row>
    <row r="68" spans="1:16">
      <c r="A68" s="16">
        <v>2532430003</v>
      </c>
      <c r="B68" t="s">
        <v>3971</v>
      </c>
      <c r="C68" t="s">
        <v>3970</v>
      </c>
      <c r="D68" t="s">
        <v>3907</v>
      </c>
      <c r="E68" t="s">
        <v>3908</v>
      </c>
      <c r="F68" s="16">
        <v>3</v>
      </c>
      <c r="G68" t="s">
        <v>3970</v>
      </c>
      <c r="H68" t="s">
        <v>3909</v>
      </c>
      <c r="I68" s="16" t="s">
        <v>163</v>
      </c>
      <c r="J68" t="s">
        <v>3910</v>
      </c>
      <c r="K68" s="246"/>
      <c r="L68" s="246"/>
      <c r="M68">
        <v>24</v>
      </c>
      <c r="O68">
        <v>3</v>
      </c>
      <c r="P68">
        <f t="shared" si="0"/>
        <v>2532430003</v>
      </c>
    </row>
    <row r="69" spans="1:16">
      <c r="A69" s="16">
        <v>2532490003</v>
      </c>
      <c r="B69" t="s">
        <v>3972</v>
      </c>
      <c r="C69" t="s">
        <v>3970</v>
      </c>
      <c r="D69" t="s">
        <v>3907</v>
      </c>
      <c r="E69" t="s">
        <v>3908</v>
      </c>
      <c r="F69" s="16">
        <v>3</v>
      </c>
      <c r="G69" t="s">
        <v>3970</v>
      </c>
      <c r="H69" t="s">
        <v>3909</v>
      </c>
      <c r="I69" s="16" t="s">
        <v>163</v>
      </c>
      <c r="J69" t="s">
        <v>3910</v>
      </c>
      <c r="K69" s="246"/>
      <c r="L69" s="246"/>
      <c r="M69">
        <v>24</v>
      </c>
      <c r="O69">
        <v>3</v>
      </c>
      <c r="P69">
        <f t="shared" si="0"/>
        <v>2532490003</v>
      </c>
    </row>
    <row r="70" spans="1:16">
      <c r="A70" s="16">
        <v>2540011250</v>
      </c>
      <c r="B70" t="s">
        <v>3973</v>
      </c>
      <c r="C70" t="s">
        <v>3974</v>
      </c>
      <c r="D70" t="s">
        <v>3887</v>
      </c>
      <c r="E70" t="s">
        <v>3908</v>
      </c>
      <c r="F70" s="16">
        <v>12</v>
      </c>
      <c r="G70" t="s">
        <v>3974</v>
      </c>
      <c r="H70" t="s">
        <v>3909</v>
      </c>
      <c r="I70" s="96" t="s">
        <v>163</v>
      </c>
      <c r="J70" t="s">
        <v>3910</v>
      </c>
      <c r="K70" s="246"/>
      <c r="L70" s="246"/>
      <c r="M70">
        <v>250</v>
      </c>
      <c r="N70" t="s">
        <v>6009</v>
      </c>
      <c r="O70">
        <v>12</v>
      </c>
      <c r="P70">
        <f t="shared" si="0"/>
        <v>2540011250</v>
      </c>
    </row>
    <row r="71" spans="1:16">
      <c r="A71" s="16">
        <v>2540412150</v>
      </c>
      <c r="B71" t="s">
        <v>3975</v>
      </c>
      <c r="C71" t="s">
        <v>3974</v>
      </c>
      <c r="D71" t="s">
        <v>3887</v>
      </c>
      <c r="E71" t="s">
        <v>3908</v>
      </c>
      <c r="F71" s="16">
        <v>12</v>
      </c>
      <c r="G71" t="s">
        <v>3974</v>
      </c>
      <c r="H71" t="s">
        <v>3909</v>
      </c>
      <c r="I71" s="16" t="s">
        <v>163</v>
      </c>
      <c r="J71" t="s">
        <v>3910</v>
      </c>
      <c r="K71" s="246"/>
      <c r="L71" s="246"/>
      <c r="M71">
        <v>3</v>
      </c>
      <c r="O71">
        <v>12</v>
      </c>
      <c r="P71">
        <f t="shared" si="0"/>
        <v>2540412150</v>
      </c>
    </row>
    <row r="72" spans="1:16">
      <c r="A72" s="16">
        <v>2550220230</v>
      </c>
      <c r="B72" t="s">
        <v>3976</v>
      </c>
      <c r="C72" t="s">
        <v>3977</v>
      </c>
      <c r="D72" t="s">
        <v>3887</v>
      </c>
      <c r="E72" t="s">
        <v>3908</v>
      </c>
      <c r="F72" s="16">
        <v>12</v>
      </c>
      <c r="G72" t="s">
        <v>3977</v>
      </c>
      <c r="H72" t="s">
        <v>3909</v>
      </c>
      <c r="I72" s="16" t="s">
        <v>163</v>
      </c>
      <c r="J72" t="s">
        <v>3910</v>
      </c>
      <c r="K72" s="246"/>
      <c r="L72" s="246"/>
      <c r="M72">
        <v>230</v>
      </c>
      <c r="N72" t="s">
        <v>6012</v>
      </c>
      <c r="O72">
        <v>12</v>
      </c>
      <c r="P72">
        <f t="shared" si="0"/>
        <v>2550220230</v>
      </c>
    </row>
    <row r="73" spans="1:16">
      <c r="A73" s="16">
        <v>2550422150</v>
      </c>
      <c r="B73" t="s">
        <v>3978</v>
      </c>
      <c r="C73" t="s">
        <v>3977</v>
      </c>
      <c r="D73" t="s">
        <v>3887</v>
      </c>
      <c r="E73" t="s">
        <v>3908</v>
      </c>
      <c r="F73" s="16">
        <v>12</v>
      </c>
      <c r="G73" t="s">
        <v>3977</v>
      </c>
      <c r="H73" t="s">
        <v>3909</v>
      </c>
      <c r="I73" s="16" t="s">
        <v>163</v>
      </c>
      <c r="J73" t="s">
        <v>3910</v>
      </c>
      <c r="K73" s="246"/>
      <c r="L73" s="246"/>
      <c r="M73">
        <v>3</v>
      </c>
      <c r="O73">
        <v>12</v>
      </c>
      <c r="P73">
        <f t="shared" ref="P73:P136" si="1">+A73</f>
        <v>2550422150</v>
      </c>
    </row>
    <row r="74" spans="1:16">
      <c r="A74" s="16">
        <v>2700110042</v>
      </c>
      <c r="B74" t="s">
        <v>3979</v>
      </c>
      <c r="C74" t="s">
        <v>3886</v>
      </c>
      <c r="D74" t="s">
        <v>3887</v>
      </c>
      <c r="E74" t="s">
        <v>3908</v>
      </c>
      <c r="F74" s="16">
        <v>12</v>
      </c>
      <c r="G74" t="s">
        <v>3980</v>
      </c>
      <c r="H74" t="s">
        <v>3909</v>
      </c>
      <c r="I74" s="16" t="s">
        <v>163</v>
      </c>
      <c r="J74" t="s">
        <v>3910</v>
      </c>
      <c r="K74" s="246"/>
      <c r="L74" s="251" t="s">
        <v>6908</v>
      </c>
      <c r="M74">
        <v>40</v>
      </c>
      <c r="N74" t="s">
        <v>6009</v>
      </c>
      <c r="O74">
        <v>12</v>
      </c>
      <c r="P74">
        <f t="shared" si="1"/>
        <v>2700110042</v>
      </c>
    </row>
    <row r="75" spans="1:16">
      <c r="A75" s="16">
        <v>2700110043</v>
      </c>
      <c r="B75" t="s">
        <v>3981</v>
      </c>
      <c r="C75" t="s">
        <v>3886</v>
      </c>
      <c r="D75" t="s">
        <v>3887</v>
      </c>
      <c r="E75" t="s">
        <v>3908</v>
      </c>
      <c r="F75" s="16">
        <v>24</v>
      </c>
      <c r="G75" t="s">
        <v>3980</v>
      </c>
      <c r="H75" t="s">
        <v>3909</v>
      </c>
      <c r="I75" s="16" t="s">
        <v>3920</v>
      </c>
      <c r="J75" t="s">
        <v>3910</v>
      </c>
      <c r="K75" s="246">
        <v>7591309001049</v>
      </c>
      <c r="L75" s="251" t="s">
        <v>6908</v>
      </c>
      <c r="M75">
        <v>40</v>
      </c>
      <c r="N75" t="s">
        <v>6009</v>
      </c>
      <c r="O75">
        <v>24</v>
      </c>
      <c r="P75">
        <f t="shared" si="1"/>
        <v>2700110043</v>
      </c>
    </row>
    <row r="76" spans="1:16">
      <c r="A76" s="16">
        <v>2700110082</v>
      </c>
      <c r="B76" t="s">
        <v>3982</v>
      </c>
      <c r="C76" t="s">
        <v>3886</v>
      </c>
      <c r="D76" t="s">
        <v>3887</v>
      </c>
      <c r="E76" t="s">
        <v>3908</v>
      </c>
      <c r="F76" s="16">
        <v>12</v>
      </c>
      <c r="G76" t="s">
        <v>3980</v>
      </c>
      <c r="H76" t="s">
        <v>3909</v>
      </c>
      <c r="I76" s="16" t="s">
        <v>163</v>
      </c>
      <c r="J76" t="s">
        <v>3910</v>
      </c>
      <c r="K76" s="246"/>
      <c r="L76" s="251" t="s">
        <v>6909</v>
      </c>
      <c r="M76">
        <v>80</v>
      </c>
      <c r="N76" t="s">
        <v>6009</v>
      </c>
      <c r="O76">
        <v>12</v>
      </c>
      <c r="P76">
        <f t="shared" si="1"/>
        <v>2700110082</v>
      </c>
    </row>
    <row r="77" spans="1:16">
      <c r="A77" s="16">
        <v>2700110084</v>
      </c>
      <c r="B77" t="s">
        <v>3983</v>
      </c>
      <c r="C77" t="s">
        <v>3886</v>
      </c>
      <c r="D77" t="s">
        <v>3887</v>
      </c>
      <c r="E77" t="s">
        <v>3908</v>
      </c>
      <c r="F77" s="16">
        <v>24</v>
      </c>
      <c r="G77" t="s">
        <v>3980</v>
      </c>
      <c r="H77" t="s">
        <v>3909</v>
      </c>
      <c r="I77" s="16" t="s">
        <v>163</v>
      </c>
      <c r="J77" t="s">
        <v>3910</v>
      </c>
      <c r="K77" s="246"/>
      <c r="L77" s="251" t="s">
        <v>6909</v>
      </c>
      <c r="M77">
        <v>80</v>
      </c>
      <c r="N77" t="s">
        <v>6009</v>
      </c>
      <c r="O77">
        <v>24</v>
      </c>
      <c r="P77">
        <f t="shared" si="1"/>
        <v>2700110084</v>
      </c>
    </row>
    <row r="78" spans="1:16">
      <c r="A78" s="16">
        <v>2700221090</v>
      </c>
      <c r="B78" t="s">
        <v>3984</v>
      </c>
      <c r="C78" t="s">
        <v>3886</v>
      </c>
      <c r="D78" t="s">
        <v>3887</v>
      </c>
      <c r="E78" t="s">
        <v>3908</v>
      </c>
      <c r="F78" s="16">
        <v>48</v>
      </c>
      <c r="G78" t="s">
        <v>3980</v>
      </c>
      <c r="H78" t="s">
        <v>3909</v>
      </c>
      <c r="I78" s="16" t="s">
        <v>163</v>
      </c>
      <c r="J78" t="s">
        <v>3910</v>
      </c>
      <c r="K78" s="246"/>
      <c r="L78" s="251" t="s">
        <v>6910</v>
      </c>
      <c r="M78">
        <v>90</v>
      </c>
      <c r="N78" t="s">
        <v>6009</v>
      </c>
      <c r="O78">
        <v>48</v>
      </c>
      <c r="P78">
        <f t="shared" si="1"/>
        <v>2700221090</v>
      </c>
    </row>
    <row r="79" spans="1:16">
      <c r="A79" s="16">
        <v>2970110015</v>
      </c>
      <c r="B79" t="s">
        <v>3985</v>
      </c>
      <c r="C79" t="s">
        <v>3986</v>
      </c>
      <c r="D79" t="s">
        <v>3887</v>
      </c>
      <c r="E79" t="s">
        <v>3908</v>
      </c>
      <c r="F79" s="16">
        <v>24</v>
      </c>
      <c r="G79" t="s">
        <v>3986</v>
      </c>
      <c r="H79" t="s">
        <v>3909</v>
      </c>
      <c r="I79" s="16" t="s">
        <v>3920</v>
      </c>
      <c r="J79" t="s">
        <v>3910</v>
      </c>
      <c r="K79" s="246">
        <v>7591309000714</v>
      </c>
      <c r="L79" s="251" t="s">
        <v>6931</v>
      </c>
      <c r="M79">
        <v>15</v>
      </c>
      <c r="N79" t="s">
        <v>6009</v>
      </c>
      <c r="O79">
        <v>24</v>
      </c>
      <c r="P79">
        <f t="shared" si="1"/>
        <v>2970110015</v>
      </c>
    </row>
    <row r="80" spans="1:16">
      <c r="A80" s="16">
        <v>2980110048</v>
      </c>
      <c r="B80" t="s">
        <v>3987</v>
      </c>
      <c r="C80" t="s">
        <v>3988</v>
      </c>
      <c r="D80" t="s">
        <v>3887</v>
      </c>
      <c r="E80" t="s">
        <v>3908</v>
      </c>
      <c r="F80" s="16">
        <v>48</v>
      </c>
      <c r="G80" t="s">
        <v>3988</v>
      </c>
      <c r="H80" t="s">
        <v>3909</v>
      </c>
      <c r="I80" s="16" t="s">
        <v>163</v>
      </c>
      <c r="J80" t="s">
        <v>3910</v>
      </c>
      <c r="K80" s="246"/>
      <c r="L80" s="251" t="s">
        <v>6898</v>
      </c>
      <c r="M80">
        <v>50</v>
      </c>
      <c r="N80" t="s">
        <v>6009</v>
      </c>
      <c r="O80">
        <v>48</v>
      </c>
      <c r="P80">
        <f t="shared" si="1"/>
        <v>2980110048</v>
      </c>
    </row>
    <row r="81" spans="1:16">
      <c r="A81" s="16">
        <v>2980111250</v>
      </c>
      <c r="B81" t="s">
        <v>3989</v>
      </c>
      <c r="C81" t="s">
        <v>3988</v>
      </c>
      <c r="D81" t="s">
        <v>3887</v>
      </c>
      <c r="E81" t="s">
        <v>3908</v>
      </c>
      <c r="F81" s="16">
        <v>12</v>
      </c>
      <c r="G81" t="s">
        <v>3988</v>
      </c>
      <c r="H81" t="s">
        <v>3909</v>
      </c>
      <c r="I81" s="16" t="s">
        <v>3920</v>
      </c>
      <c r="J81" t="s">
        <v>3910</v>
      </c>
      <c r="K81" s="246">
        <v>7591309902834</v>
      </c>
      <c r="L81" s="251" t="s">
        <v>6898</v>
      </c>
      <c r="M81">
        <v>50</v>
      </c>
      <c r="N81" t="s">
        <v>6009</v>
      </c>
      <c r="O81">
        <v>12</v>
      </c>
      <c r="P81">
        <f t="shared" si="1"/>
        <v>2980111250</v>
      </c>
    </row>
    <row r="82" spans="1:16">
      <c r="A82" s="16">
        <v>3020210240</v>
      </c>
      <c r="B82" t="s">
        <v>3990</v>
      </c>
      <c r="C82" t="s">
        <v>3991</v>
      </c>
      <c r="D82" t="s">
        <v>3887</v>
      </c>
      <c r="E82" t="s">
        <v>3992</v>
      </c>
      <c r="F82" s="16">
        <v>36</v>
      </c>
      <c r="G82" t="s">
        <v>3991</v>
      </c>
      <c r="H82" t="s">
        <v>3909</v>
      </c>
      <c r="I82" s="16" t="s">
        <v>163</v>
      </c>
      <c r="J82" t="s">
        <v>3910</v>
      </c>
      <c r="K82" s="246"/>
      <c r="L82" s="246"/>
      <c r="M82">
        <v>240</v>
      </c>
      <c r="N82" t="s">
        <v>6011</v>
      </c>
      <c r="O82">
        <v>36</v>
      </c>
      <c r="P82">
        <f t="shared" si="1"/>
        <v>3020210240</v>
      </c>
    </row>
    <row r="83" spans="1:16">
      <c r="A83" s="16">
        <v>3020210242</v>
      </c>
      <c r="B83" t="s">
        <v>3993</v>
      </c>
      <c r="C83" t="s">
        <v>3991</v>
      </c>
      <c r="D83" t="s">
        <v>3887</v>
      </c>
      <c r="E83" t="s">
        <v>3992</v>
      </c>
      <c r="F83" s="16">
        <v>24</v>
      </c>
      <c r="G83" t="s">
        <v>3991</v>
      </c>
      <c r="H83" t="s">
        <v>3909</v>
      </c>
      <c r="I83" s="16" t="s">
        <v>163</v>
      </c>
      <c r="J83" t="s">
        <v>3910</v>
      </c>
      <c r="K83" s="246"/>
      <c r="L83" s="246"/>
      <c r="M83">
        <v>240</v>
      </c>
      <c r="N83" t="s">
        <v>6011</v>
      </c>
      <c r="O83">
        <v>24</v>
      </c>
      <c r="P83">
        <f t="shared" si="1"/>
        <v>3020210242</v>
      </c>
    </row>
    <row r="84" spans="1:16">
      <c r="A84" s="16">
        <v>3020210243</v>
      </c>
      <c r="B84" t="s">
        <v>3994</v>
      </c>
      <c r="C84" t="s">
        <v>3991</v>
      </c>
      <c r="D84" t="s">
        <v>3887</v>
      </c>
      <c r="E84" t="s">
        <v>3992</v>
      </c>
      <c r="F84" s="16">
        <v>12</v>
      </c>
      <c r="G84" t="s">
        <v>3991</v>
      </c>
      <c r="H84" t="s">
        <v>3909</v>
      </c>
      <c r="I84" s="16" t="s">
        <v>163</v>
      </c>
      <c r="J84" t="s">
        <v>3910</v>
      </c>
      <c r="K84" s="246"/>
      <c r="L84" s="246"/>
      <c r="M84">
        <v>240</v>
      </c>
      <c r="N84" t="s">
        <v>6011</v>
      </c>
      <c r="O84">
        <v>12</v>
      </c>
      <c r="P84">
        <f t="shared" si="1"/>
        <v>3020210243</v>
      </c>
    </row>
    <row r="85" spans="1:16">
      <c r="A85" s="16">
        <v>3020210360</v>
      </c>
      <c r="B85" t="s">
        <v>3995</v>
      </c>
      <c r="C85" t="s">
        <v>3991</v>
      </c>
      <c r="D85" t="s">
        <v>3887</v>
      </c>
      <c r="E85" t="s">
        <v>3992</v>
      </c>
      <c r="F85" s="16">
        <v>24</v>
      </c>
      <c r="G85" t="s">
        <v>3991</v>
      </c>
      <c r="H85" t="s">
        <v>3909</v>
      </c>
      <c r="I85" s="16" t="s">
        <v>163</v>
      </c>
      <c r="J85" t="s">
        <v>3910</v>
      </c>
      <c r="K85" s="246"/>
      <c r="L85" s="246"/>
      <c r="M85">
        <v>360</v>
      </c>
      <c r="N85" t="s">
        <v>6011</v>
      </c>
      <c r="O85">
        <v>24</v>
      </c>
      <c r="P85">
        <f t="shared" si="1"/>
        <v>3020210360</v>
      </c>
    </row>
    <row r="86" spans="1:16">
      <c r="A86" s="16">
        <v>3020510240</v>
      </c>
      <c r="B86" t="s">
        <v>3996</v>
      </c>
      <c r="C86" t="s">
        <v>3991</v>
      </c>
      <c r="D86" t="s">
        <v>3887</v>
      </c>
      <c r="E86" t="s">
        <v>3992</v>
      </c>
      <c r="F86" s="16">
        <v>36</v>
      </c>
      <c r="G86" t="s">
        <v>3991</v>
      </c>
      <c r="H86" t="s">
        <v>3909</v>
      </c>
      <c r="I86" s="16" t="s">
        <v>163</v>
      </c>
      <c r="J86" t="s">
        <v>3910</v>
      </c>
      <c r="K86" s="246"/>
      <c r="L86" s="246"/>
      <c r="M86">
        <v>240</v>
      </c>
      <c r="N86" t="s">
        <v>6011</v>
      </c>
      <c r="O86">
        <v>36</v>
      </c>
      <c r="P86">
        <f t="shared" si="1"/>
        <v>3020510240</v>
      </c>
    </row>
    <row r="87" spans="1:16">
      <c r="A87" s="16">
        <v>3020510360</v>
      </c>
      <c r="B87" t="s">
        <v>3997</v>
      </c>
      <c r="C87" t="s">
        <v>3991</v>
      </c>
      <c r="D87" t="s">
        <v>3887</v>
      </c>
      <c r="E87" t="s">
        <v>3992</v>
      </c>
      <c r="F87" s="16">
        <v>24</v>
      </c>
      <c r="G87" t="s">
        <v>3991</v>
      </c>
      <c r="H87" t="s">
        <v>3909</v>
      </c>
      <c r="I87" s="16" t="s">
        <v>163</v>
      </c>
      <c r="J87" t="s">
        <v>3910</v>
      </c>
      <c r="K87" s="246"/>
      <c r="L87" s="246"/>
      <c r="M87">
        <v>360</v>
      </c>
      <c r="N87" t="s">
        <v>6011</v>
      </c>
      <c r="O87">
        <v>24</v>
      </c>
      <c r="P87">
        <f t="shared" si="1"/>
        <v>3020510360</v>
      </c>
    </row>
    <row r="88" spans="1:16">
      <c r="A88" s="16">
        <v>3020610240</v>
      </c>
      <c r="B88" t="s">
        <v>3998</v>
      </c>
      <c r="C88" t="s">
        <v>3991</v>
      </c>
      <c r="D88" t="s">
        <v>3887</v>
      </c>
      <c r="E88" t="s">
        <v>3992</v>
      </c>
      <c r="F88" s="16">
        <v>36</v>
      </c>
      <c r="G88" t="s">
        <v>3991</v>
      </c>
      <c r="H88" t="s">
        <v>3909</v>
      </c>
      <c r="I88" s="16" t="s">
        <v>163</v>
      </c>
      <c r="J88" t="s">
        <v>3910</v>
      </c>
      <c r="K88" s="246"/>
      <c r="L88" s="246"/>
      <c r="M88">
        <v>240</v>
      </c>
      <c r="N88" t="s">
        <v>6011</v>
      </c>
      <c r="O88">
        <v>36</v>
      </c>
      <c r="P88">
        <f t="shared" si="1"/>
        <v>3020610240</v>
      </c>
    </row>
    <row r="89" spans="1:16">
      <c r="A89" s="16">
        <v>3020610242</v>
      </c>
      <c r="B89" t="s">
        <v>3999</v>
      </c>
      <c r="C89" t="s">
        <v>3991</v>
      </c>
      <c r="D89" t="s">
        <v>3887</v>
      </c>
      <c r="E89" t="s">
        <v>3992</v>
      </c>
      <c r="F89" s="16">
        <v>24</v>
      </c>
      <c r="G89" t="s">
        <v>3991</v>
      </c>
      <c r="H89" t="s">
        <v>3909</v>
      </c>
      <c r="I89" s="16" t="s">
        <v>163</v>
      </c>
      <c r="J89" t="s">
        <v>3910</v>
      </c>
      <c r="K89" s="246"/>
      <c r="L89" s="246"/>
      <c r="M89">
        <v>240</v>
      </c>
      <c r="N89" t="s">
        <v>6011</v>
      </c>
      <c r="O89">
        <v>24</v>
      </c>
      <c r="P89">
        <f t="shared" si="1"/>
        <v>3020610242</v>
      </c>
    </row>
    <row r="90" spans="1:16">
      <c r="A90" s="16">
        <v>3020610360</v>
      </c>
      <c r="B90" t="s">
        <v>4000</v>
      </c>
      <c r="C90" t="s">
        <v>3991</v>
      </c>
      <c r="D90" t="s">
        <v>3887</v>
      </c>
      <c r="E90" t="s">
        <v>3992</v>
      </c>
      <c r="F90" s="16">
        <v>24</v>
      </c>
      <c r="G90" t="s">
        <v>3991</v>
      </c>
      <c r="H90" t="s">
        <v>3909</v>
      </c>
      <c r="I90" s="16" t="s">
        <v>163</v>
      </c>
      <c r="J90" t="s">
        <v>3910</v>
      </c>
      <c r="K90" s="246"/>
      <c r="L90" s="246"/>
      <c r="M90">
        <v>360</v>
      </c>
      <c r="N90" t="s">
        <v>6011</v>
      </c>
      <c r="O90">
        <v>24</v>
      </c>
      <c r="P90">
        <f t="shared" si="1"/>
        <v>3020610360</v>
      </c>
    </row>
    <row r="91" spans="1:16">
      <c r="A91" s="16">
        <v>3030510400</v>
      </c>
      <c r="B91" t="s">
        <v>4001</v>
      </c>
      <c r="C91" t="s">
        <v>3991</v>
      </c>
      <c r="D91" t="s">
        <v>3887</v>
      </c>
      <c r="E91" t="s">
        <v>3992</v>
      </c>
      <c r="F91" s="16">
        <v>12</v>
      </c>
      <c r="G91" t="s">
        <v>3991</v>
      </c>
      <c r="H91" t="s">
        <v>3909</v>
      </c>
      <c r="I91" s="16" t="s">
        <v>163</v>
      </c>
      <c r="J91" t="s">
        <v>3910</v>
      </c>
      <c r="K91" s="246"/>
      <c r="L91" s="246"/>
      <c r="M91">
        <v>400</v>
      </c>
      <c r="N91" t="s">
        <v>6011</v>
      </c>
      <c r="O91">
        <v>12</v>
      </c>
      <c r="P91">
        <f t="shared" si="1"/>
        <v>3030510400</v>
      </c>
    </row>
    <row r="92" spans="1:16">
      <c r="A92" s="16">
        <v>3030710400</v>
      </c>
      <c r="B92" t="s">
        <v>4002</v>
      </c>
      <c r="C92" t="s">
        <v>3991</v>
      </c>
      <c r="D92" t="s">
        <v>3887</v>
      </c>
      <c r="E92" t="s">
        <v>3992</v>
      </c>
      <c r="F92" s="16">
        <v>12</v>
      </c>
      <c r="G92" t="s">
        <v>3991</v>
      </c>
      <c r="H92" t="s">
        <v>3909</v>
      </c>
      <c r="I92" s="16" t="s">
        <v>163</v>
      </c>
      <c r="J92" t="s">
        <v>3910</v>
      </c>
      <c r="K92" s="246"/>
      <c r="L92" s="246"/>
      <c r="M92">
        <v>400</v>
      </c>
      <c r="N92" t="s">
        <v>6011</v>
      </c>
      <c r="O92">
        <v>12</v>
      </c>
      <c r="P92">
        <f t="shared" si="1"/>
        <v>3030710400</v>
      </c>
    </row>
    <row r="93" spans="1:16">
      <c r="A93" s="16">
        <v>3040110400</v>
      </c>
      <c r="B93" t="s">
        <v>4003</v>
      </c>
      <c r="C93" t="s">
        <v>4004</v>
      </c>
      <c r="D93" t="s">
        <v>3907</v>
      </c>
      <c r="E93" t="s">
        <v>3992</v>
      </c>
      <c r="F93" s="16">
        <v>24</v>
      </c>
      <c r="G93" t="s">
        <v>4004</v>
      </c>
      <c r="H93" t="s">
        <v>3909</v>
      </c>
      <c r="I93" s="16" t="s">
        <v>163</v>
      </c>
      <c r="J93" t="s">
        <v>3910</v>
      </c>
      <c r="K93" s="246"/>
      <c r="L93" s="246"/>
      <c r="M93">
        <v>400</v>
      </c>
      <c r="O93">
        <v>24</v>
      </c>
      <c r="P93">
        <f t="shared" si="1"/>
        <v>3040110400</v>
      </c>
    </row>
    <row r="94" spans="1:16">
      <c r="A94" s="16">
        <v>3040120400</v>
      </c>
      <c r="B94" t="s">
        <v>4005</v>
      </c>
      <c r="C94" t="s">
        <v>4004</v>
      </c>
      <c r="D94" t="s">
        <v>3907</v>
      </c>
      <c r="E94" t="s">
        <v>3992</v>
      </c>
      <c r="F94" s="16">
        <v>24</v>
      </c>
      <c r="G94" t="s">
        <v>4004</v>
      </c>
      <c r="H94" t="s">
        <v>3909</v>
      </c>
      <c r="I94" s="16" t="s">
        <v>163</v>
      </c>
      <c r="J94" t="s">
        <v>3910</v>
      </c>
      <c r="K94" s="246"/>
      <c r="L94" s="246"/>
      <c r="M94">
        <v>400</v>
      </c>
      <c r="O94">
        <v>24</v>
      </c>
      <c r="P94">
        <f t="shared" si="1"/>
        <v>3040120400</v>
      </c>
    </row>
    <row r="95" spans="1:16">
      <c r="A95" s="16">
        <v>3040130400</v>
      </c>
      <c r="B95" t="s">
        <v>4006</v>
      </c>
      <c r="C95" t="s">
        <v>4004</v>
      </c>
      <c r="D95" t="s">
        <v>3907</v>
      </c>
      <c r="E95" t="s">
        <v>3992</v>
      </c>
      <c r="F95" s="16">
        <v>24</v>
      </c>
      <c r="G95" t="s">
        <v>4004</v>
      </c>
      <c r="H95" t="s">
        <v>3909</v>
      </c>
      <c r="I95" s="16" t="s">
        <v>163</v>
      </c>
      <c r="J95" t="s">
        <v>3910</v>
      </c>
      <c r="K95" s="246"/>
      <c r="L95" s="246"/>
      <c r="M95">
        <v>400</v>
      </c>
      <c r="O95">
        <v>24</v>
      </c>
      <c r="P95">
        <f t="shared" si="1"/>
        <v>3040130400</v>
      </c>
    </row>
    <row r="96" spans="1:16">
      <c r="A96" s="16">
        <v>3040170400</v>
      </c>
      <c r="B96" t="s">
        <v>4007</v>
      </c>
      <c r="C96" t="s">
        <v>4004</v>
      </c>
      <c r="D96" t="s">
        <v>3907</v>
      </c>
      <c r="E96" t="s">
        <v>3992</v>
      </c>
      <c r="F96" s="16">
        <v>24</v>
      </c>
      <c r="G96" t="s">
        <v>4004</v>
      </c>
      <c r="H96" t="s">
        <v>3909</v>
      </c>
      <c r="I96" s="16" t="s">
        <v>163</v>
      </c>
      <c r="J96" t="s">
        <v>3910</v>
      </c>
      <c r="K96" s="246"/>
      <c r="L96" s="246"/>
      <c r="M96">
        <v>400</v>
      </c>
      <c r="O96">
        <v>24</v>
      </c>
      <c r="P96">
        <f t="shared" si="1"/>
        <v>3040170400</v>
      </c>
    </row>
    <row r="97" spans="1:16">
      <c r="A97" s="16">
        <v>3040190400</v>
      </c>
      <c r="B97" t="s">
        <v>4008</v>
      </c>
      <c r="C97" t="s">
        <v>4004</v>
      </c>
      <c r="D97" t="s">
        <v>3907</v>
      </c>
      <c r="E97" t="s">
        <v>3992</v>
      </c>
      <c r="F97" s="16">
        <v>24</v>
      </c>
      <c r="G97" t="s">
        <v>4004</v>
      </c>
      <c r="H97" t="s">
        <v>3909</v>
      </c>
      <c r="I97" s="16" t="s">
        <v>163</v>
      </c>
      <c r="J97" t="s">
        <v>3910</v>
      </c>
      <c r="K97" s="246"/>
      <c r="L97" s="246"/>
      <c r="M97">
        <v>400</v>
      </c>
      <c r="O97">
        <v>24</v>
      </c>
      <c r="P97">
        <f t="shared" si="1"/>
        <v>3040190400</v>
      </c>
    </row>
    <row r="98" spans="1:16">
      <c r="A98" s="16">
        <v>3390110053</v>
      </c>
      <c r="B98" t="s">
        <v>4009</v>
      </c>
      <c r="C98" t="s">
        <v>4010</v>
      </c>
      <c r="D98" t="s">
        <v>3907</v>
      </c>
      <c r="E98" t="s">
        <v>3992</v>
      </c>
      <c r="F98" s="16">
        <v>6</v>
      </c>
      <c r="G98" t="s">
        <v>4010</v>
      </c>
      <c r="H98" t="s">
        <v>3909</v>
      </c>
      <c r="I98" s="16" t="s">
        <v>163</v>
      </c>
      <c r="J98" t="s">
        <v>3910</v>
      </c>
      <c r="K98" s="246"/>
      <c r="L98" s="246"/>
      <c r="M98">
        <v>50</v>
      </c>
      <c r="O98">
        <v>6</v>
      </c>
      <c r="P98">
        <f t="shared" si="1"/>
        <v>3390110053</v>
      </c>
    </row>
    <row r="99" spans="1:16">
      <c r="A99" s="16">
        <v>3390110203</v>
      </c>
      <c r="B99" t="s">
        <v>4011</v>
      </c>
      <c r="C99" t="s">
        <v>4010</v>
      </c>
      <c r="D99" t="s">
        <v>3907</v>
      </c>
      <c r="E99" t="s">
        <v>3992</v>
      </c>
      <c r="F99" s="16">
        <v>6</v>
      </c>
      <c r="G99" t="s">
        <v>4010</v>
      </c>
      <c r="H99" t="s">
        <v>3909</v>
      </c>
      <c r="I99" s="16" t="s">
        <v>163</v>
      </c>
      <c r="J99" t="s">
        <v>3910</v>
      </c>
      <c r="K99" s="246"/>
      <c r="L99" s="246"/>
      <c r="M99">
        <v>200</v>
      </c>
      <c r="O99">
        <v>6</v>
      </c>
      <c r="P99">
        <f t="shared" si="1"/>
        <v>3390110203</v>
      </c>
    </row>
    <row r="100" spans="1:16">
      <c r="A100" s="16">
        <v>3390110500</v>
      </c>
      <c r="B100" t="s">
        <v>4012</v>
      </c>
      <c r="C100" t="s">
        <v>4010</v>
      </c>
      <c r="D100" t="s">
        <v>3907</v>
      </c>
      <c r="E100" t="s">
        <v>3992</v>
      </c>
      <c r="F100" s="16">
        <v>1</v>
      </c>
      <c r="G100" t="s">
        <v>4010</v>
      </c>
      <c r="H100" t="s">
        <v>3909</v>
      </c>
      <c r="I100" s="16" t="s">
        <v>163</v>
      </c>
      <c r="J100" t="s">
        <v>3910</v>
      </c>
      <c r="K100" s="246"/>
      <c r="L100" s="246"/>
      <c r="M100">
        <v>500</v>
      </c>
      <c r="O100">
        <v>1</v>
      </c>
      <c r="P100">
        <f t="shared" si="1"/>
        <v>3390110500</v>
      </c>
    </row>
    <row r="101" spans="1:16">
      <c r="A101" s="16">
        <v>3390112000</v>
      </c>
      <c r="B101" t="s">
        <v>4013</v>
      </c>
      <c r="C101" t="s">
        <v>4010</v>
      </c>
      <c r="D101" t="s">
        <v>3907</v>
      </c>
      <c r="E101" t="s">
        <v>3992</v>
      </c>
      <c r="F101" s="16">
        <v>1</v>
      </c>
      <c r="G101" t="s">
        <v>4010</v>
      </c>
      <c r="H101" t="s">
        <v>3909</v>
      </c>
      <c r="I101" s="16" t="s">
        <v>163</v>
      </c>
      <c r="J101" t="s">
        <v>3910</v>
      </c>
      <c r="K101" s="246"/>
      <c r="L101" s="246"/>
      <c r="M101">
        <v>2000</v>
      </c>
      <c r="O101">
        <v>1</v>
      </c>
      <c r="P101">
        <f t="shared" si="1"/>
        <v>3390112000</v>
      </c>
    </row>
    <row r="102" spans="1:16">
      <c r="A102" s="16">
        <v>3390410050</v>
      </c>
      <c r="B102" t="s">
        <v>4014</v>
      </c>
      <c r="C102" t="s">
        <v>4010</v>
      </c>
      <c r="D102" t="s">
        <v>3907</v>
      </c>
      <c r="E102" t="s">
        <v>3992</v>
      </c>
      <c r="F102" s="16">
        <v>6</v>
      </c>
      <c r="G102" t="s">
        <v>4010</v>
      </c>
      <c r="H102" t="s">
        <v>3909</v>
      </c>
      <c r="I102" s="16" t="s">
        <v>163</v>
      </c>
      <c r="J102" t="s">
        <v>3910</v>
      </c>
      <c r="K102" s="246"/>
      <c r="L102" s="246"/>
      <c r="M102">
        <v>50</v>
      </c>
      <c r="O102">
        <v>6</v>
      </c>
      <c r="P102">
        <f t="shared" si="1"/>
        <v>3390410050</v>
      </c>
    </row>
    <row r="103" spans="1:16">
      <c r="A103" s="16">
        <v>3390510200</v>
      </c>
      <c r="B103" t="s">
        <v>4015</v>
      </c>
      <c r="C103" t="s">
        <v>4010</v>
      </c>
      <c r="D103" t="s">
        <v>3907</v>
      </c>
      <c r="E103" t="s">
        <v>3992</v>
      </c>
      <c r="F103" s="16">
        <v>6</v>
      </c>
      <c r="G103" t="s">
        <v>4010</v>
      </c>
      <c r="H103" t="s">
        <v>3909</v>
      </c>
      <c r="I103" s="16" t="s">
        <v>163</v>
      </c>
      <c r="J103" t="s">
        <v>3910</v>
      </c>
      <c r="K103" s="246"/>
      <c r="L103" s="246"/>
      <c r="M103">
        <v>200</v>
      </c>
      <c r="O103">
        <v>6</v>
      </c>
      <c r="P103">
        <f t="shared" si="1"/>
        <v>3390510200</v>
      </c>
    </row>
    <row r="104" spans="1:16">
      <c r="A104" s="16">
        <v>3390510500</v>
      </c>
      <c r="B104" t="s">
        <v>4016</v>
      </c>
      <c r="C104" t="s">
        <v>4010</v>
      </c>
      <c r="D104" t="s">
        <v>3907</v>
      </c>
      <c r="E104" t="s">
        <v>3992</v>
      </c>
      <c r="F104" s="16">
        <v>1</v>
      </c>
      <c r="G104" t="s">
        <v>4010</v>
      </c>
      <c r="H104" t="s">
        <v>3909</v>
      </c>
      <c r="I104" s="16" t="s">
        <v>163</v>
      </c>
      <c r="J104" t="s">
        <v>3910</v>
      </c>
      <c r="K104" s="246"/>
      <c r="L104" s="246"/>
      <c r="M104">
        <v>500</v>
      </c>
      <c r="O104">
        <v>1</v>
      </c>
      <c r="P104">
        <f t="shared" si="1"/>
        <v>3390510500</v>
      </c>
    </row>
    <row r="105" spans="1:16">
      <c r="A105" s="16">
        <v>3440210500</v>
      </c>
      <c r="B105" t="s">
        <v>4017</v>
      </c>
      <c r="C105" t="s">
        <v>4018</v>
      </c>
      <c r="D105" t="s">
        <v>3907</v>
      </c>
      <c r="E105" t="s">
        <v>3992</v>
      </c>
      <c r="F105" s="16">
        <v>1</v>
      </c>
      <c r="G105" t="s">
        <v>4018</v>
      </c>
      <c r="H105" t="s">
        <v>3909</v>
      </c>
      <c r="I105" s="16" t="s">
        <v>163</v>
      </c>
      <c r="J105" t="s">
        <v>3910</v>
      </c>
      <c r="K105" s="246"/>
      <c r="L105" s="246"/>
      <c r="M105">
        <v>500</v>
      </c>
      <c r="O105">
        <v>1</v>
      </c>
      <c r="P105">
        <f t="shared" si="1"/>
        <v>3440210500</v>
      </c>
    </row>
    <row r="106" spans="1:16">
      <c r="A106" s="16">
        <v>4470110805</v>
      </c>
      <c r="B106" t="s">
        <v>4019</v>
      </c>
      <c r="C106" t="s">
        <v>4020</v>
      </c>
      <c r="D106" t="s">
        <v>3887</v>
      </c>
      <c r="E106" t="s">
        <v>4021</v>
      </c>
      <c r="F106" s="16">
        <v>12</v>
      </c>
      <c r="G106" t="s">
        <v>4020</v>
      </c>
      <c r="H106" t="s">
        <v>3909</v>
      </c>
      <c r="I106" s="16" t="s">
        <v>163</v>
      </c>
      <c r="J106" t="s">
        <v>3910</v>
      </c>
      <c r="K106" s="246"/>
      <c r="L106" s="246"/>
      <c r="M106">
        <v>800</v>
      </c>
      <c r="O106">
        <v>12</v>
      </c>
      <c r="P106">
        <f t="shared" si="1"/>
        <v>4470110805</v>
      </c>
    </row>
    <row r="107" spans="1:16">
      <c r="A107" s="16">
        <v>4470110808</v>
      </c>
      <c r="B107" t="s">
        <v>4022</v>
      </c>
      <c r="C107" t="s">
        <v>4020</v>
      </c>
      <c r="D107" t="s">
        <v>3887</v>
      </c>
      <c r="E107" t="s">
        <v>4021</v>
      </c>
      <c r="F107" s="16">
        <v>12</v>
      </c>
      <c r="G107" t="s">
        <v>4020</v>
      </c>
      <c r="H107" t="s">
        <v>3909</v>
      </c>
      <c r="I107" s="16" t="s">
        <v>163</v>
      </c>
      <c r="J107" t="s">
        <v>3910</v>
      </c>
      <c r="K107" s="246"/>
      <c r="L107" s="246"/>
      <c r="M107">
        <v>800</v>
      </c>
      <c r="O107">
        <v>12</v>
      </c>
      <c r="P107">
        <f t="shared" si="1"/>
        <v>4470110808</v>
      </c>
    </row>
    <row r="108" spans="1:16">
      <c r="A108" s="16">
        <v>4470211379</v>
      </c>
      <c r="B108" t="s">
        <v>4023</v>
      </c>
      <c r="C108" t="s">
        <v>4020</v>
      </c>
      <c r="D108" t="s">
        <v>3887</v>
      </c>
      <c r="E108" t="s">
        <v>4021</v>
      </c>
      <c r="F108" s="16">
        <v>4</v>
      </c>
      <c r="G108" t="s">
        <v>4020</v>
      </c>
      <c r="H108" t="s">
        <v>3909</v>
      </c>
      <c r="I108" s="16" t="s">
        <v>163</v>
      </c>
      <c r="J108" t="s">
        <v>3910</v>
      </c>
      <c r="K108" s="246"/>
      <c r="L108" s="246"/>
      <c r="M108">
        <v>3.79</v>
      </c>
      <c r="O108">
        <v>4</v>
      </c>
      <c r="P108">
        <f t="shared" si="1"/>
        <v>4470211379</v>
      </c>
    </row>
    <row r="109" spans="1:16">
      <c r="A109" s="16">
        <v>4470221379</v>
      </c>
      <c r="B109" t="s">
        <v>4024</v>
      </c>
      <c r="C109" t="s">
        <v>4020</v>
      </c>
      <c r="D109" t="s">
        <v>3887</v>
      </c>
      <c r="E109" t="s">
        <v>4021</v>
      </c>
      <c r="F109" s="16">
        <v>4</v>
      </c>
      <c r="G109" t="s">
        <v>4020</v>
      </c>
      <c r="H109" t="s">
        <v>3909</v>
      </c>
      <c r="I109" s="16" t="s">
        <v>163</v>
      </c>
      <c r="J109" t="s">
        <v>3910</v>
      </c>
      <c r="K109" s="246"/>
      <c r="L109" s="246"/>
      <c r="M109">
        <v>3.79</v>
      </c>
      <c r="O109">
        <v>4</v>
      </c>
      <c r="P109">
        <f t="shared" si="1"/>
        <v>4470221379</v>
      </c>
    </row>
    <row r="110" spans="1:16">
      <c r="A110" s="16">
        <v>4470330500</v>
      </c>
      <c r="B110" t="s">
        <v>4025</v>
      </c>
      <c r="C110" t="s">
        <v>4020</v>
      </c>
      <c r="D110" t="s">
        <v>3887</v>
      </c>
      <c r="E110" t="s">
        <v>4021</v>
      </c>
      <c r="F110" s="16">
        <v>12</v>
      </c>
      <c r="G110" t="s">
        <v>4020</v>
      </c>
      <c r="H110" t="s">
        <v>3909</v>
      </c>
      <c r="I110" s="16" t="s">
        <v>163</v>
      </c>
      <c r="J110" t="s">
        <v>3910</v>
      </c>
      <c r="K110" s="246"/>
      <c r="L110" s="246"/>
      <c r="M110">
        <v>500</v>
      </c>
      <c r="O110">
        <v>12</v>
      </c>
      <c r="P110">
        <f t="shared" si="1"/>
        <v>4470330500</v>
      </c>
    </row>
    <row r="111" spans="1:16">
      <c r="A111" s="16">
        <v>4470503500</v>
      </c>
      <c r="B111" t="s">
        <v>4026</v>
      </c>
      <c r="C111" t="s">
        <v>4020</v>
      </c>
      <c r="D111" t="s">
        <v>3887</v>
      </c>
      <c r="E111" t="s">
        <v>4021</v>
      </c>
      <c r="F111" s="16">
        <v>12</v>
      </c>
      <c r="G111" t="s">
        <v>4020</v>
      </c>
      <c r="H111" t="s">
        <v>3909</v>
      </c>
      <c r="I111" s="16" t="s">
        <v>163</v>
      </c>
      <c r="J111" t="s">
        <v>3910</v>
      </c>
      <c r="K111" s="246"/>
      <c r="L111" s="246"/>
      <c r="M111">
        <v>490</v>
      </c>
      <c r="O111">
        <v>12</v>
      </c>
      <c r="P111">
        <f t="shared" si="1"/>
        <v>4470503500</v>
      </c>
    </row>
    <row r="112" spans="1:16">
      <c r="A112" s="16">
        <v>4470513500</v>
      </c>
      <c r="B112" t="s">
        <v>4027</v>
      </c>
      <c r="C112" t="s">
        <v>4020</v>
      </c>
      <c r="D112" t="s">
        <v>3887</v>
      </c>
      <c r="E112" t="s">
        <v>4021</v>
      </c>
      <c r="F112" s="16">
        <v>12</v>
      </c>
      <c r="G112" t="s">
        <v>4020</v>
      </c>
      <c r="H112" t="s">
        <v>3909</v>
      </c>
      <c r="I112" s="16" t="s">
        <v>163</v>
      </c>
      <c r="J112" t="s">
        <v>3910</v>
      </c>
      <c r="K112" s="246"/>
      <c r="L112" s="246"/>
      <c r="M112">
        <v>490</v>
      </c>
      <c r="O112">
        <v>12</v>
      </c>
      <c r="P112">
        <f t="shared" si="1"/>
        <v>4470513500</v>
      </c>
    </row>
    <row r="113" spans="1:16">
      <c r="A113" s="16">
        <v>4470601500</v>
      </c>
      <c r="B113" t="s">
        <v>4028</v>
      </c>
      <c r="C113" t="s">
        <v>4020</v>
      </c>
      <c r="D113" t="s">
        <v>3887</v>
      </c>
      <c r="E113" t="s">
        <v>4021</v>
      </c>
      <c r="F113" s="16">
        <v>12</v>
      </c>
      <c r="G113" t="s">
        <v>4020</v>
      </c>
      <c r="H113" t="s">
        <v>3909</v>
      </c>
      <c r="I113" s="16" t="s">
        <v>163</v>
      </c>
      <c r="J113" t="s">
        <v>3910</v>
      </c>
      <c r="K113" s="246"/>
      <c r="L113" s="246"/>
      <c r="M113">
        <v>490</v>
      </c>
      <c r="O113">
        <v>12</v>
      </c>
      <c r="P113">
        <f t="shared" si="1"/>
        <v>4470601500</v>
      </c>
    </row>
    <row r="114" spans="1:16">
      <c r="A114" s="16">
        <v>4470611500</v>
      </c>
      <c r="B114" t="s">
        <v>4029</v>
      </c>
      <c r="C114" t="s">
        <v>4020</v>
      </c>
      <c r="D114" t="s">
        <v>3887</v>
      </c>
      <c r="E114" t="s">
        <v>4021</v>
      </c>
      <c r="F114" s="16">
        <v>12</v>
      </c>
      <c r="G114" t="s">
        <v>4020</v>
      </c>
      <c r="H114" t="s">
        <v>3909</v>
      </c>
      <c r="I114" s="16" t="s">
        <v>163</v>
      </c>
      <c r="J114" t="s">
        <v>3910</v>
      </c>
      <c r="K114" s="246"/>
      <c r="L114" s="246"/>
      <c r="M114">
        <v>490</v>
      </c>
      <c r="O114">
        <v>12</v>
      </c>
      <c r="P114">
        <f t="shared" si="1"/>
        <v>4470611500</v>
      </c>
    </row>
    <row r="115" spans="1:16">
      <c r="A115" s="16">
        <v>4470802950</v>
      </c>
      <c r="B115" t="s">
        <v>4030</v>
      </c>
      <c r="C115" t="s">
        <v>4020</v>
      </c>
      <c r="D115" t="s">
        <v>3887</v>
      </c>
      <c r="E115" t="s">
        <v>4021</v>
      </c>
      <c r="F115" s="16">
        <v>12</v>
      </c>
      <c r="G115" t="s">
        <v>4020</v>
      </c>
      <c r="H115" t="s">
        <v>3909</v>
      </c>
      <c r="I115" s="16" t="s">
        <v>163</v>
      </c>
      <c r="J115" t="s">
        <v>3910</v>
      </c>
      <c r="K115" s="246"/>
      <c r="L115" s="246"/>
      <c r="M115">
        <v>950</v>
      </c>
      <c r="O115">
        <v>12</v>
      </c>
      <c r="P115">
        <f t="shared" si="1"/>
        <v>4470802950</v>
      </c>
    </row>
    <row r="116" spans="1:16">
      <c r="A116" s="16">
        <v>4470812950</v>
      </c>
      <c r="B116" t="s">
        <v>4031</v>
      </c>
      <c r="C116" t="s">
        <v>4020</v>
      </c>
      <c r="D116" t="s">
        <v>3887</v>
      </c>
      <c r="E116" t="s">
        <v>4021</v>
      </c>
      <c r="F116" s="16">
        <v>12</v>
      </c>
      <c r="G116" t="s">
        <v>4020</v>
      </c>
      <c r="H116" t="s">
        <v>3909</v>
      </c>
      <c r="I116" s="16" t="s">
        <v>163</v>
      </c>
      <c r="J116" t="s">
        <v>3910</v>
      </c>
      <c r="K116" s="246"/>
      <c r="L116" s="246"/>
      <c r="M116">
        <v>950</v>
      </c>
      <c r="O116">
        <v>12</v>
      </c>
      <c r="P116">
        <f t="shared" si="1"/>
        <v>4470812950</v>
      </c>
    </row>
    <row r="117" spans="1:16">
      <c r="A117" s="16">
        <v>4700421000</v>
      </c>
      <c r="B117" t="s">
        <v>4032</v>
      </c>
      <c r="C117" t="s">
        <v>4033</v>
      </c>
      <c r="D117" t="s">
        <v>3887</v>
      </c>
      <c r="E117" t="s">
        <v>4021</v>
      </c>
      <c r="F117" s="16">
        <v>8</v>
      </c>
      <c r="G117" t="s">
        <v>4033</v>
      </c>
      <c r="H117" t="s">
        <v>3909</v>
      </c>
      <c r="I117" s="16" t="s">
        <v>163</v>
      </c>
      <c r="J117" t="s">
        <v>3910</v>
      </c>
      <c r="K117" s="246"/>
      <c r="L117" s="246"/>
      <c r="M117">
        <v>1000</v>
      </c>
      <c r="O117">
        <v>8</v>
      </c>
      <c r="P117">
        <f t="shared" si="1"/>
        <v>4700421000</v>
      </c>
    </row>
    <row r="118" spans="1:16">
      <c r="A118" s="16">
        <v>4700431000</v>
      </c>
      <c r="B118" t="s">
        <v>4034</v>
      </c>
      <c r="C118" t="s">
        <v>4033</v>
      </c>
      <c r="D118" t="s">
        <v>3887</v>
      </c>
      <c r="E118" t="s">
        <v>4021</v>
      </c>
      <c r="F118" s="16">
        <v>8</v>
      </c>
      <c r="G118" t="s">
        <v>4033</v>
      </c>
      <c r="H118" t="s">
        <v>3909</v>
      </c>
      <c r="I118" s="16" t="s">
        <v>163</v>
      </c>
      <c r="J118" t="s">
        <v>3910</v>
      </c>
      <c r="K118" s="246"/>
      <c r="L118" s="246"/>
      <c r="M118">
        <v>1000</v>
      </c>
      <c r="O118">
        <v>8</v>
      </c>
      <c r="P118">
        <f t="shared" si="1"/>
        <v>4700431000</v>
      </c>
    </row>
    <row r="119" spans="1:16">
      <c r="A119" s="16">
        <v>4700511000</v>
      </c>
      <c r="B119" t="s">
        <v>4035</v>
      </c>
      <c r="C119" t="s">
        <v>4033</v>
      </c>
      <c r="D119" t="s">
        <v>3887</v>
      </c>
      <c r="E119" t="s">
        <v>4021</v>
      </c>
      <c r="F119" s="16">
        <v>8</v>
      </c>
      <c r="G119" t="s">
        <v>4033</v>
      </c>
      <c r="H119" t="s">
        <v>3909</v>
      </c>
      <c r="I119" s="16" t="s">
        <v>163</v>
      </c>
      <c r="J119" t="s">
        <v>3910</v>
      </c>
      <c r="K119" s="246"/>
      <c r="L119" s="246"/>
      <c r="M119">
        <v>1000</v>
      </c>
      <c r="O119">
        <v>8</v>
      </c>
      <c r="P119">
        <f t="shared" si="1"/>
        <v>4700511000</v>
      </c>
    </row>
    <row r="120" spans="1:16">
      <c r="A120" s="16">
        <v>4700521000</v>
      </c>
      <c r="B120" t="s">
        <v>4036</v>
      </c>
      <c r="C120" t="s">
        <v>4033</v>
      </c>
      <c r="D120" t="s">
        <v>3887</v>
      </c>
      <c r="E120" t="s">
        <v>4021</v>
      </c>
      <c r="F120" s="16">
        <v>8</v>
      </c>
      <c r="G120" t="s">
        <v>4033</v>
      </c>
      <c r="H120" t="s">
        <v>3909</v>
      </c>
      <c r="I120" s="16" t="s">
        <v>163</v>
      </c>
      <c r="J120" t="s">
        <v>3910</v>
      </c>
      <c r="K120" s="246"/>
      <c r="L120" s="246"/>
      <c r="M120">
        <v>1000</v>
      </c>
      <c r="O120">
        <v>8</v>
      </c>
      <c r="P120">
        <f t="shared" si="1"/>
        <v>4700521000</v>
      </c>
    </row>
    <row r="121" spans="1:16">
      <c r="A121" s="16">
        <v>4760130036</v>
      </c>
      <c r="B121" t="s">
        <v>4037</v>
      </c>
      <c r="C121" t="s">
        <v>4038</v>
      </c>
      <c r="D121" t="s">
        <v>3887</v>
      </c>
      <c r="E121" t="s">
        <v>4021</v>
      </c>
      <c r="F121" s="16">
        <v>12</v>
      </c>
      <c r="G121" t="s">
        <v>4039</v>
      </c>
      <c r="H121" t="s">
        <v>3909</v>
      </c>
      <c r="I121" s="16" t="s">
        <v>163</v>
      </c>
      <c r="J121" t="s">
        <v>3910</v>
      </c>
      <c r="K121" s="246"/>
      <c r="L121" s="246"/>
      <c r="M121">
        <v>36</v>
      </c>
      <c r="N121" t="s">
        <v>6009</v>
      </c>
      <c r="O121">
        <v>12</v>
      </c>
      <c r="P121">
        <f t="shared" si="1"/>
        <v>4760130036</v>
      </c>
    </row>
    <row r="122" spans="1:16">
      <c r="A122" s="16">
        <v>4760140036</v>
      </c>
      <c r="B122" t="s">
        <v>4040</v>
      </c>
      <c r="C122" t="s">
        <v>4038</v>
      </c>
      <c r="D122" t="s">
        <v>3887</v>
      </c>
      <c r="E122" t="s">
        <v>4021</v>
      </c>
      <c r="F122" s="16">
        <v>12</v>
      </c>
      <c r="G122" t="s">
        <v>4039</v>
      </c>
      <c r="H122" t="s">
        <v>3909</v>
      </c>
      <c r="I122" s="16" t="s">
        <v>163</v>
      </c>
      <c r="J122" t="s">
        <v>3910</v>
      </c>
      <c r="K122" s="246"/>
      <c r="L122" s="246"/>
      <c r="M122">
        <v>36</v>
      </c>
      <c r="N122" t="s">
        <v>6009</v>
      </c>
      <c r="O122">
        <v>12</v>
      </c>
      <c r="P122">
        <f t="shared" si="1"/>
        <v>4760140036</v>
      </c>
    </row>
    <row r="123" spans="1:16">
      <c r="A123" s="16">
        <v>4760210060</v>
      </c>
      <c r="B123" t="s">
        <v>4041</v>
      </c>
      <c r="C123" t="s">
        <v>4038</v>
      </c>
      <c r="D123" t="s">
        <v>3887</v>
      </c>
      <c r="E123" t="s">
        <v>4021</v>
      </c>
      <c r="F123" s="16">
        <v>24</v>
      </c>
      <c r="G123" t="s">
        <v>4039</v>
      </c>
      <c r="H123" t="s">
        <v>3909</v>
      </c>
      <c r="I123" s="16" t="s">
        <v>163</v>
      </c>
      <c r="J123" t="s">
        <v>3910</v>
      </c>
      <c r="K123" s="246"/>
      <c r="L123" s="246"/>
      <c r="M123">
        <v>60</v>
      </c>
      <c r="O123">
        <v>24</v>
      </c>
      <c r="P123">
        <f t="shared" si="1"/>
        <v>4760210060</v>
      </c>
    </row>
    <row r="124" spans="1:16">
      <c r="A124" s="16">
        <v>4760220060</v>
      </c>
      <c r="B124" t="s">
        <v>4042</v>
      </c>
      <c r="C124" t="s">
        <v>4038</v>
      </c>
      <c r="D124" t="s">
        <v>3887</v>
      </c>
      <c r="E124" t="s">
        <v>4021</v>
      </c>
      <c r="F124" s="16">
        <v>24</v>
      </c>
      <c r="G124" t="s">
        <v>4039</v>
      </c>
      <c r="H124" t="s">
        <v>3909</v>
      </c>
      <c r="I124" s="16" t="s">
        <v>163</v>
      </c>
      <c r="J124" t="s">
        <v>3910</v>
      </c>
      <c r="K124" s="246"/>
      <c r="L124" s="246"/>
      <c r="M124">
        <v>60</v>
      </c>
      <c r="O124">
        <v>24</v>
      </c>
      <c r="P124">
        <f t="shared" si="1"/>
        <v>4760220060</v>
      </c>
    </row>
    <row r="125" spans="1:16">
      <c r="A125" s="16">
        <v>4760230060</v>
      </c>
      <c r="B125" t="s">
        <v>4043</v>
      </c>
      <c r="C125" t="s">
        <v>4038</v>
      </c>
      <c r="D125" t="s">
        <v>3887</v>
      </c>
      <c r="E125" t="s">
        <v>4021</v>
      </c>
      <c r="F125" s="16">
        <v>24</v>
      </c>
      <c r="G125" t="s">
        <v>4039</v>
      </c>
      <c r="H125" t="s">
        <v>3909</v>
      </c>
      <c r="I125" s="16" t="s">
        <v>163</v>
      </c>
      <c r="J125" t="s">
        <v>3910</v>
      </c>
      <c r="K125" s="246"/>
      <c r="L125" s="246"/>
      <c r="M125">
        <v>60</v>
      </c>
      <c r="O125">
        <v>24</v>
      </c>
      <c r="P125">
        <f t="shared" si="1"/>
        <v>4760230060</v>
      </c>
    </row>
    <row r="126" spans="1:16">
      <c r="A126" s="16">
        <v>4760410060</v>
      </c>
      <c r="B126" t="s">
        <v>4044</v>
      </c>
      <c r="C126" t="s">
        <v>4038</v>
      </c>
      <c r="D126" t="s">
        <v>3887</v>
      </c>
      <c r="E126" t="s">
        <v>4021</v>
      </c>
      <c r="F126" s="16">
        <v>24</v>
      </c>
      <c r="G126" t="s">
        <v>4039</v>
      </c>
      <c r="H126" t="s">
        <v>3909</v>
      </c>
      <c r="I126" s="16" t="s">
        <v>163</v>
      </c>
      <c r="J126" t="s">
        <v>3910</v>
      </c>
      <c r="K126" s="246"/>
      <c r="L126" s="246"/>
      <c r="M126">
        <v>60</v>
      </c>
      <c r="O126">
        <v>24</v>
      </c>
      <c r="P126">
        <f t="shared" si="1"/>
        <v>4760410060</v>
      </c>
    </row>
    <row r="127" spans="1:16">
      <c r="A127" s="16">
        <v>4760420060</v>
      </c>
      <c r="B127" t="s">
        <v>4045</v>
      </c>
      <c r="C127" t="s">
        <v>4038</v>
      </c>
      <c r="D127" t="s">
        <v>3887</v>
      </c>
      <c r="E127" t="s">
        <v>4021</v>
      </c>
      <c r="F127" s="16">
        <v>4</v>
      </c>
      <c r="G127" t="s">
        <v>4039</v>
      </c>
      <c r="H127" t="s">
        <v>3909</v>
      </c>
      <c r="I127" s="16" t="s">
        <v>163</v>
      </c>
      <c r="J127" t="s">
        <v>3910</v>
      </c>
      <c r="K127" s="246"/>
      <c r="L127" s="246"/>
      <c r="M127">
        <v>60</v>
      </c>
      <c r="O127">
        <v>24</v>
      </c>
      <c r="P127">
        <f t="shared" si="1"/>
        <v>4760420060</v>
      </c>
    </row>
    <row r="128" spans="1:16">
      <c r="A128" s="16">
        <v>4760430060</v>
      </c>
      <c r="B128" t="s">
        <v>4046</v>
      </c>
      <c r="C128" t="s">
        <v>4038</v>
      </c>
      <c r="D128" t="s">
        <v>3887</v>
      </c>
      <c r="E128" t="s">
        <v>4021</v>
      </c>
      <c r="F128" s="16">
        <v>24</v>
      </c>
      <c r="G128" t="s">
        <v>4039</v>
      </c>
      <c r="H128" t="s">
        <v>3909</v>
      </c>
      <c r="I128" s="16" t="s">
        <v>163</v>
      </c>
      <c r="J128" t="s">
        <v>3910</v>
      </c>
      <c r="K128" s="246"/>
      <c r="L128" s="246"/>
      <c r="M128">
        <v>60</v>
      </c>
      <c r="O128">
        <v>24</v>
      </c>
      <c r="P128">
        <f t="shared" si="1"/>
        <v>4760430060</v>
      </c>
    </row>
    <row r="129" spans="1:16">
      <c r="A129" s="16">
        <v>4760510072</v>
      </c>
      <c r="B129" t="s">
        <v>4047</v>
      </c>
      <c r="C129" t="s">
        <v>4038</v>
      </c>
      <c r="D129" t="s">
        <v>3887</v>
      </c>
      <c r="E129" t="s">
        <v>4021</v>
      </c>
      <c r="F129" s="16">
        <v>72</v>
      </c>
      <c r="G129" t="s">
        <v>4039</v>
      </c>
      <c r="H129" t="s">
        <v>3909</v>
      </c>
      <c r="I129" s="16" t="s">
        <v>163</v>
      </c>
      <c r="J129" t="s">
        <v>3910</v>
      </c>
      <c r="K129" s="246"/>
      <c r="L129" s="246"/>
      <c r="M129">
        <v>72</v>
      </c>
      <c r="O129">
        <v>72</v>
      </c>
      <c r="P129">
        <f t="shared" si="1"/>
        <v>4760510072</v>
      </c>
    </row>
    <row r="130" spans="1:16">
      <c r="A130" s="16">
        <v>4770110010</v>
      </c>
      <c r="B130" t="s">
        <v>4048</v>
      </c>
      <c r="C130" t="s">
        <v>4049</v>
      </c>
      <c r="D130" t="s">
        <v>3887</v>
      </c>
      <c r="E130" t="s">
        <v>4021</v>
      </c>
      <c r="F130" s="16">
        <v>144</v>
      </c>
      <c r="G130" t="s">
        <v>4049</v>
      </c>
      <c r="H130" t="s">
        <v>3909</v>
      </c>
      <c r="I130" s="16" t="s">
        <v>163</v>
      </c>
      <c r="J130" t="s">
        <v>3910</v>
      </c>
      <c r="K130" s="246"/>
      <c r="L130" s="246"/>
      <c r="M130">
        <v>10</v>
      </c>
      <c r="O130">
        <v>144</v>
      </c>
      <c r="P130">
        <f t="shared" si="1"/>
        <v>4770110010</v>
      </c>
    </row>
    <row r="131" spans="1:16">
      <c r="A131" s="16">
        <v>4770110024</v>
      </c>
      <c r="B131" t="s">
        <v>4050</v>
      </c>
      <c r="C131" t="s">
        <v>4049</v>
      </c>
      <c r="D131" t="s">
        <v>3887</v>
      </c>
      <c r="E131" t="s">
        <v>4021</v>
      </c>
      <c r="F131" s="16">
        <v>24</v>
      </c>
      <c r="G131" t="s">
        <v>4049</v>
      </c>
      <c r="H131" t="s">
        <v>3909</v>
      </c>
      <c r="I131" s="16" t="s">
        <v>163</v>
      </c>
      <c r="J131" t="s">
        <v>3910</v>
      </c>
      <c r="K131" s="246"/>
      <c r="L131" s="246"/>
      <c r="M131">
        <v>10</v>
      </c>
      <c r="O131">
        <v>24</v>
      </c>
      <c r="P131">
        <f t="shared" si="1"/>
        <v>4770110024</v>
      </c>
    </row>
    <row r="132" spans="1:16">
      <c r="A132" s="16">
        <v>9020100001</v>
      </c>
      <c r="B132" t="s">
        <v>4051</v>
      </c>
      <c r="C132" t="s">
        <v>121</v>
      </c>
      <c r="D132" t="s">
        <v>3887</v>
      </c>
      <c r="E132" t="s">
        <v>121</v>
      </c>
      <c r="F132" s="16">
        <v>1</v>
      </c>
      <c r="G132" t="s">
        <v>121</v>
      </c>
      <c r="H132" t="s">
        <v>3909</v>
      </c>
      <c r="I132" s="16" t="s">
        <v>163</v>
      </c>
      <c r="J132" t="s">
        <v>3910</v>
      </c>
      <c r="K132" s="246"/>
      <c r="L132" s="246"/>
      <c r="P132">
        <f t="shared" si="1"/>
        <v>9020100001</v>
      </c>
    </row>
    <row r="133" spans="1:16">
      <c r="A133" s="16">
        <v>9020100002</v>
      </c>
      <c r="B133" t="s">
        <v>4052</v>
      </c>
      <c r="C133" t="s">
        <v>121</v>
      </c>
      <c r="D133" t="s">
        <v>3887</v>
      </c>
      <c r="E133" t="s">
        <v>121</v>
      </c>
      <c r="F133" s="16">
        <v>1</v>
      </c>
      <c r="G133" t="s">
        <v>121</v>
      </c>
      <c r="H133" t="s">
        <v>3909</v>
      </c>
      <c r="I133" s="16" t="s">
        <v>163</v>
      </c>
      <c r="J133" t="s">
        <v>3910</v>
      </c>
      <c r="K133" s="246"/>
      <c r="L133" s="246"/>
      <c r="P133">
        <f t="shared" si="1"/>
        <v>9020100002</v>
      </c>
    </row>
    <row r="134" spans="1:16">
      <c r="A134" s="16">
        <v>9040100001</v>
      </c>
      <c r="B134" t="s">
        <v>4053</v>
      </c>
      <c r="C134" t="s">
        <v>121</v>
      </c>
      <c r="D134" t="s">
        <v>3887</v>
      </c>
      <c r="E134" t="s">
        <v>121</v>
      </c>
      <c r="F134" s="16">
        <v>1</v>
      </c>
      <c r="G134" t="s">
        <v>121</v>
      </c>
      <c r="H134" t="s">
        <v>3909</v>
      </c>
      <c r="I134" s="16" t="s">
        <v>163</v>
      </c>
      <c r="J134" t="s">
        <v>3910</v>
      </c>
      <c r="K134" s="246"/>
      <c r="L134" s="246"/>
      <c r="P134">
        <f t="shared" si="1"/>
        <v>9040100001</v>
      </c>
    </row>
    <row r="135" spans="1:16">
      <c r="A135" s="16">
        <v>9040100002</v>
      </c>
      <c r="B135" t="s">
        <v>4054</v>
      </c>
      <c r="C135" t="s">
        <v>121</v>
      </c>
      <c r="D135" t="s">
        <v>3887</v>
      </c>
      <c r="E135" t="s">
        <v>121</v>
      </c>
      <c r="F135" s="16">
        <v>1</v>
      </c>
      <c r="G135" t="s">
        <v>121</v>
      </c>
      <c r="H135" t="s">
        <v>3909</v>
      </c>
      <c r="I135" s="16" t="s">
        <v>163</v>
      </c>
      <c r="J135" t="s">
        <v>3910</v>
      </c>
      <c r="K135" s="246"/>
      <c r="L135" s="246"/>
      <c r="P135">
        <f t="shared" si="1"/>
        <v>9040100002</v>
      </c>
    </row>
    <row r="136" spans="1:16">
      <c r="A136" s="16">
        <v>2260162012</v>
      </c>
      <c r="B136" t="s">
        <v>4055</v>
      </c>
      <c r="C136" t="s">
        <v>3917</v>
      </c>
      <c r="D136" t="s">
        <v>3887</v>
      </c>
      <c r="E136" t="s">
        <v>3908</v>
      </c>
      <c r="F136" s="16">
        <v>12</v>
      </c>
      <c r="G136" t="s">
        <v>3918</v>
      </c>
      <c r="H136" t="s">
        <v>3909</v>
      </c>
      <c r="I136" s="16" t="s">
        <v>163</v>
      </c>
      <c r="J136" t="s">
        <v>3910</v>
      </c>
      <c r="K136" s="246"/>
      <c r="L136" s="246"/>
      <c r="M136">
        <v>120</v>
      </c>
      <c r="N136" t="s">
        <v>6009</v>
      </c>
      <c r="O136">
        <v>12</v>
      </c>
      <c r="P136">
        <f t="shared" si="1"/>
        <v>2260162012</v>
      </c>
    </row>
    <row r="137" spans="1:16">
      <c r="A137" s="16">
        <v>2260163012</v>
      </c>
      <c r="B137" t="s">
        <v>4056</v>
      </c>
      <c r="C137" t="s">
        <v>3917</v>
      </c>
      <c r="D137" t="s">
        <v>3887</v>
      </c>
      <c r="E137" t="s">
        <v>3908</v>
      </c>
      <c r="F137" s="16">
        <v>12</v>
      </c>
      <c r="G137" t="s">
        <v>3918</v>
      </c>
      <c r="H137" t="s">
        <v>3909</v>
      </c>
      <c r="I137" s="16" t="s">
        <v>3920</v>
      </c>
      <c r="J137" t="s">
        <v>3910</v>
      </c>
      <c r="K137" s="246">
        <v>7591309902674</v>
      </c>
      <c r="L137" s="251" t="s">
        <v>6933</v>
      </c>
      <c r="M137">
        <v>230</v>
      </c>
      <c r="N137" t="s">
        <v>6009</v>
      </c>
      <c r="O137">
        <v>12</v>
      </c>
      <c r="P137">
        <f t="shared" ref="P137:P204" si="2">+A137</f>
        <v>2260163012</v>
      </c>
    </row>
    <row r="138" spans="1:16">
      <c r="A138" s="16">
        <v>2260120150</v>
      </c>
      <c r="B138" t="s">
        <v>4057</v>
      </c>
      <c r="C138" t="s">
        <v>3917</v>
      </c>
      <c r="D138" t="s">
        <v>3887</v>
      </c>
      <c r="E138" t="s">
        <v>3908</v>
      </c>
      <c r="F138" s="16">
        <v>12</v>
      </c>
      <c r="G138" t="s">
        <v>3918</v>
      </c>
      <c r="H138" t="s">
        <v>3909</v>
      </c>
      <c r="I138" s="16" t="s">
        <v>163</v>
      </c>
      <c r="J138" t="s">
        <v>3910</v>
      </c>
      <c r="K138" s="246"/>
      <c r="L138" s="246"/>
      <c r="M138">
        <v>50</v>
      </c>
      <c r="N138" t="s">
        <v>6009</v>
      </c>
      <c r="O138">
        <v>12</v>
      </c>
      <c r="P138">
        <f t="shared" si="2"/>
        <v>2260120150</v>
      </c>
    </row>
    <row r="139" spans="1:16">
      <c r="A139" s="16">
        <v>2260165012</v>
      </c>
      <c r="B139" t="s">
        <v>4058</v>
      </c>
      <c r="C139" t="s">
        <v>3917</v>
      </c>
      <c r="D139" t="s">
        <v>3887</v>
      </c>
      <c r="E139" t="s">
        <v>3908</v>
      </c>
      <c r="F139" s="16">
        <v>12</v>
      </c>
      <c r="G139" t="s">
        <v>3918</v>
      </c>
      <c r="H139" t="s">
        <v>3909</v>
      </c>
      <c r="I139" s="16" t="s">
        <v>3920</v>
      </c>
      <c r="J139" t="s">
        <v>3910</v>
      </c>
      <c r="K139" s="246">
        <v>7591309902667</v>
      </c>
      <c r="L139" s="251" t="s">
        <v>6932</v>
      </c>
      <c r="M139">
        <v>50</v>
      </c>
      <c r="N139" t="s">
        <v>6009</v>
      </c>
      <c r="O139">
        <v>12</v>
      </c>
      <c r="P139">
        <f t="shared" si="2"/>
        <v>2260165012</v>
      </c>
    </row>
    <row r="140" spans="1:16">
      <c r="A140" s="16">
        <v>2260107512</v>
      </c>
      <c r="B140" t="s">
        <v>4059</v>
      </c>
      <c r="C140" t="s">
        <v>3917</v>
      </c>
      <c r="D140" t="s">
        <v>3887</v>
      </c>
      <c r="E140" t="s">
        <v>3908</v>
      </c>
      <c r="F140" s="16">
        <v>12</v>
      </c>
      <c r="G140" t="s">
        <v>3933</v>
      </c>
      <c r="H140" t="s">
        <v>3909</v>
      </c>
      <c r="I140" s="16" t="s">
        <v>163</v>
      </c>
      <c r="J140" t="s">
        <v>3910</v>
      </c>
      <c r="K140" s="246"/>
      <c r="L140" s="246"/>
      <c r="M140">
        <v>75</v>
      </c>
      <c r="N140" t="s">
        <v>6009</v>
      </c>
      <c r="P140">
        <f t="shared" si="2"/>
        <v>2260107512</v>
      </c>
    </row>
    <row r="141" spans="1:16">
      <c r="A141" s="16">
        <v>2260177512</v>
      </c>
      <c r="B141" t="s">
        <v>4060</v>
      </c>
      <c r="C141" t="s">
        <v>3917</v>
      </c>
      <c r="D141" t="s">
        <v>3887</v>
      </c>
      <c r="E141" t="s">
        <v>3908</v>
      </c>
      <c r="F141" s="16">
        <v>12</v>
      </c>
      <c r="G141" t="s">
        <v>3933</v>
      </c>
      <c r="H141" t="s">
        <v>3909</v>
      </c>
      <c r="I141" s="16" t="s">
        <v>163</v>
      </c>
      <c r="J141" t="s">
        <v>3910</v>
      </c>
      <c r="K141" s="246"/>
      <c r="L141" s="246"/>
      <c r="M141">
        <v>75</v>
      </c>
      <c r="N141" t="s">
        <v>6009</v>
      </c>
      <c r="P141">
        <f t="shared" si="2"/>
        <v>2260177512</v>
      </c>
    </row>
    <row r="142" spans="1:16">
      <c r="A142" s="16">
        <v>2260833175</v>
      </c>
      <c r="B142" t="s">
        <v>4061</v>
      </c>
      <c r="C142" t="s">
        <v>3917</v>
      </c>
      <c r="D142" t="s">
        <v>3887</v>
      </c>
      <c r="E142" t="s">
        <v>3908</v>
      </c>
      <c r="F142" s="16">
        <v>12</v>
      </c>
      <c r="G142" t="s">
        <v>3933</v>
      </c>
      <c r="H142" t="s">
        <v>3909</v>
      </c>
      <c r="I142" s="96" t="s">
        <v>163</v>
      </c>
      <c r="J142" t="s">
        <v>3910</v>
      </c>
      <c r="K142" s="246">
        <v>7591309003289</v>
      </c>
      <c r="L142" s="251" t="s">
        <v>6935</v>
      </c>
      <c r="M142">
        <v>175</v>
      </c>
      <c r="O142">
        <v>12</v>
      </c>
      <c r="P142">
        <f t="shared" si="2"/>
        <v>2260833175</v>
      </c>
    </row>
    <row r="143" spans="1:16">
      <c r="A143" s="16">
        <v>3020210940</v>
      </c>
      <c r="B143" t="s">
        <v>4062</v>
      </c>
      <c r="C143" t="s">
        <v>3991</v>
      </c>
      <c r="D143" t="s">
        <v>3887</v>
      </c>
      <c r="E143" t="s">
        <v>3992</v>
      </c>
      <c r="F143" s="16">
        <v>9</v>
      </c>
      <c r="G143" t="s">
        <v>3991</v>
      </c>
      <c r="H143" t="s">
        <v>3909</v>
      </c>
      <c r="I143" s="96" t="s">
        <v>163</v>
      </c>
      <c r="J143" t="s">
        <v>3910</v>
      </c>
      <c r="K143" s="246">
        <v>7591309000967</v>
      </c>
      <c r="L143" s="251" t="s">
        <v>6936</v>
      </c>
      <c r="M143">
        <v>240</v>
      </c>
      <c r="N143" t="s">
        <v>6011</v>
      </c>
      <c r="O143">
        <v>9</v>
      </c>
      <c r="P143">
        <f t="shared" si="2"/>
        <v>3020210940</v>
      </c>
    </row>
    <row r="144" spans="1:16">
      <c r="A144" s="16">
        <v>3020210660</v>
      </c>
      <c r="B144" t="s">
        <v>4063</v>
      </c>
      <c r="C144" t="s">
        <v>3991</v>
      </c>
      <c r="D144" t="s">
        <v>3887</v>
      </c>
      <c r="E144" t="s">
        <v>3992</v>
      </c>
      <c r="F144" s="16">
        <v>6</v>
      </c>
      <c r="G144" t="s">
        <v>3991</v>
      </c>
      <c r="H144" t="s">
        <v>3909</v>
      </c>
      <c r="I144" s="16" t="s">
        <v>3920</v>
      </c>
      <c r="J144" t="s">
        <v>3910</v>
      </c>
      <c r="K144" s="246">
        <v>7591309000974</v>
      </c>
      <c r="L144" s="251" t="s">
        <v>6937</v>
      </c>
      <c r="M144">
        <v>360</v>
      </c>
      <c r="N144" t="s">
        <v>6011</v>
      </c>
      <c r="O144">
        <v>6</v>
      </c>
      <c r="P144">
        <f t="shared" si="2"/>
        <v>3020210660</v>
      </c>
    </row>
    <row r="145" spans="1:16">
      <c r="A145" s="16">
        <v>3020510940</v>
      </c>
      <c r="B145" t="s">
        <v>4064</v>
      </c>
      <c r="C145" t="s">
        <v>3991</v>
      </c>
      <c r="D145" t="s">
        <v>3887</v>
      </c>
      <c r="E145" t="s">
        <v>3992</v>
      </c>
      <c r="F145" s="16">
        <v>9</v>
      </c>
      <c r="G145" t="s">
        <v>3991</v>
      </c>
      <c r="H145" t="s">
        <v>3909</v>
      </c>
      <c r="I145" s="96" t="s">
        <v>163</v>
      </c>
      <c r="J145" t="s">
        <v>3910</v>
      </c>
      <c r="K145" s="246">
        <v>7591309000608</v>
      </c>
      <c r="L145" s="251" t="s">
        <v>6938</v>
      </c>
      <c r="M145">
        <v>240</v>
      </c>
      <c r="N145" t="s">
        <v>6011</v>
      </c>
      <c r="O145">
        <v>9</v>
      </c>
      <c r="P145">
        <f t="shared" si="2"/>
        <v>3020510940</v>
      </c>
    </row>
    <row r="146" spans="1:16">
      <c r="A146" s="16">
        <v>3020510660</v>
      </c>
      <c r="B146" t="s">
        <v>4065</v>
      </c>
      <c r="C146" t="s">
        <v>3991</v>
      </c>
      <c r="D146" t="s">
        <v>3887</v>
      </c>
      <c r="E146" t="s">
        <v>3992</v>
      </c>
      <c r="F146" s="16">
        <v>6</v>
      </c>
      <c r="G146" t="s">
        <v>3991</v>
      </c>
      <c r="H146" t="s">
        <v>3909</v>
      </c>
      <c r="I146" s="16" t="s">
        <v>3920</v>
      </c>
      <c r="J146" t="s">
        <v>3910</v>
      </c>
      <c r="K146" s="246">
        <v>7591309000615</v>
      </c>
      <c r="L146" s="251" t="s">
        <v>6939</v>
      </c>
      <c r="M146">
        <v>360</v>
      </c>
      <c r="N146" t="s">
        <v>6011</v>
      </c>
      <c r="O146">
        <v>6</v>
      </c>
      <c r="P146">
        <f t="shared" si="2"/>
        <v>3020510660</v>
      </c>
    </row>
    <row r="147" spans="1:16">
      <c r="A147" s="16">
        <v>3020610940</v>
      </c>
      <c r="B147" t="s">
        <v>4066</v>
      </c>
      <c r="C147" t="s">
        <v>3991</v>
      </c>
      <c r="D147" t="s">
        <v>3887</v>
      </c>
      <c r="E147" t="s">
        <v>3992</v>
      </c>
      <c r="F147" s="16">
        <v>9</v>
      </c>
      <c r="G147" t="s">
        <v>3991</v>
      </c>
      <c r="H147" t="s">
        <v>3909</v>
      </c>
      <c r="I147" s="96" t="s">
        <v>163</v>
      </c>
      <c r="J147" t="s">
        <v>3910</v>
      </c>
      <c r="K147" s="246">
        <v>7591309000530</v>
      </c>
      <c r="L147" s="251" t="s">
        <v>6940</v>
      </c>
      <c r="M147">
        <v>240</v>
      </c>
      <c r="N147" t="s">
        <v>6011</v>
      </c>
      <c r="O147">
        <v>9</v>
      </c>
      <c r="P147">
        <f t="shared" si="2"/>
        <v>3020610940</v>
      </c>
    </row>
    <row r="148" spans="1:16">
      <c r="A148" s="16">
        <v>3020610660</v>
      </c>
      <c r="B148" t="s">
        <v>4067</v>
      </c>
      <c r="C148" t="s">
        <v>3991</v>
      </c>
      <c r="D148" t="s">
        <v>3887</v>
      </c>
      <c r="E148" t="s">
        <v>3992</v>
      </c>
      <c r="F148" s="16">
        <v>6</v>
      </c>
      <c r="G148" t="s">
        <v>3991</v>
      </c>
      <c r="H148" t="s">
        <v>3909</v>
      </c>
      <c r="I148" s="16" t="s">
        <v>3920</v>
      </c>
      <c r="J148" t="s">
        <v>3910</v>
      </c>
      <c r="K148" s="246">
        <v>7591309000547</v>
      </c>
      <c r="L148" s="251" t="s">
        <v>6941</v>
      </c>
      <c r="M148">
        <v>360</v>
      </c>
      <c r="N148" t="s">
        <v>6011</v>
      </c>
      <c r="O148">
        <v>6</v>
      </c>
      <c r="P148">
        <f t="shared" si="2"/>
        <v>3020610660</v>
      </c>
    </row>
    <row r="149" spans="1:16">
      <c r="A149" s="16">
        <v>1030110040</v>
      </c>
      <c r="B149" t="s">
        <v>4068</v>
      </c>
      <c r="C149" t="s">
        <v>3897</v>
      </c>
      <c r="D149" t="s">
        <v>3887</v>
      </c>
      <c r="E149" t="s">
        <v>3888</v>
      </c>
      <c r="F149" s="16">
        <v>12</v>
      </c>
      <c r="G149" t="s">
        <v>3897</v>
      </c>
      <c r="H149" t="s">
        <v>3889</v>
      </c>
      <c r="I149" s="16" t="s">
        <v>3920</v>
      </c>
      <c r="J149" t="s">
        <v>3890</v>
      </c>
      <c r="K149" s="246">
        <v>7591309002756</v>
      </c>
      <c r="L149" s="251" t="s">
        <v>6900</v>
      </c>
      <c r="M149">
        <v>40</v>
      </c>
      <c r="N149" t="s">
        <v>6009</v>
      </c>
      <c r="O149">
        <v>12</v>
      </c>
      <c r="P149">
        <f t="shared" si="2"/>
        <v>1030110040</v>
      </c>
    </row>
    <row r="150" spans="1:16">
      <c r="A150" s="16">
        <v>1010211240</v>
      </c>
      <c r="B150" t="s">
        <v>4069</v>
      </c>
      <c r="C150" t="s">
        <v>3886</v>
      </c>
      <c r="D150" t="s">
        <v>3887</v>
      </c>
      <c r="E150" t="s">
        <v>3888</v>
      </c>
      <c r="F150" s="16">
        <v>12</v>
      </c>
      <c r="G150" t="s">
        <v>3886</v>
      </c>
      <c r="H150" t="s">
        <v>3889</v>
      </c>
      <c r="I150" s="16" t="s">
        <v>3920</v>
      </c>
      <c r="J150" t="s">
        <v>3890</v>
      </c>
      <c r="K150" s="246">
        <v>7591309902797</v>
      </c>
      <c r="L150" s="251" t="s">
        <v>6906</v>
      </c>
      <c r="M150">
        <v>40</v>
      </c>
      <c r="N150" t="s">
        <v>6009</v>
      </c>
      <c r="O150">
        <v>12</v>
      </c>
      <c r="P150">
        <f t="shared" si="2"/>
        <v>1010211240</v>
      </c>
    </row>
    <row r="151" spans="1:16">
      <c r="A151" s="16">
        <v>1010111240</v>
      </c>
      <c r="B151" t="s">
        <v>4070</v>
      </c>
      <c r="C151" t="s">
        <v>3886</v>
      </c>
      <c r="D151" t="s">
        <v>3887</v>
      </c>
      <c r="E151" t="s">
        <v>3888</v>
      </c>
      <c r="F151" s="16">
        <v>12</v>
      </c>
      <c r="G151" t="s">
        <v>3886</v>
      </c>
      <c r="H151" t="s">
        <v>3889</v>
      </c>
      <c r="I151" s="16" t="s">
        <v>3920</v>
      </c>
      <c r="J151" t="s">
        <v>3890</v>
      </c>
      <c r="K151" s="246">
        <v>7591309902773</v>
      </c>
      <c r="L151" s="251" t="s">
        <v>6903</v>
      </c>
      <c r="M151">
        <v>40</v>
      </c>
      <c r="N151" t="s">
        <v>6009</v>
      </c>
      <c r="O151">
        <v>12</v>
      </c>
      <c r="P151">
        <f t="shared" si="2"/>
        <v>1010111240</v>
      </c>
    </row>
    <row r="152" spans="1:16">
      <c r="A152" s="16">
        <v>900119</v>
      </c>
      <c r="B152" t="s">
        <v>4071</v>
      </c>
      <c r="C152" t="s">
        <v>4072</v>
      </c>
      <c r="D152" t="s">
        <v>3887</v>
      </c>
      <c r="E152" t="s">
        <v>3908</v>
      </c>
      <c r="F152" s="16">
        <v>1</v>
      </c>
      <c r="G152" t="s">
        <v>3941</v>
      </c>
      <c r="H152" t="s">
        <v>3889</v>
      </c>
      <c r="I152" s="16" t="s">
        <v>163</v>
      </c>
      <c r="J152" t="s">
        <v>3890</v>
      </c>
      <c r="K152" s="246"/>
      <c r="L152" s="246"/>
      <c r="N152" t="s">
        <v>6011</v>
      </c>
      <c r="P152">
        <f t="shared" si="2"/>
        <v>900119</v>
      </c>
    </row>
    <row r="153" spans="1:16">
      <c r="A153" s="16">
        <v>900059</v>
      </c>
      <c r="B153" t="s">
        <v>4073</v>
      </c>
      <c r="C153" t="s">
        <v>4072</v>
      </c>
      <c r="D153" t="s">
        <v>3887</v>
      </c>
      <c r="E153" t="s">
        <v>3908</v>
      </c>
      <c r="F153" s="16">
        <v>1</v>
      </c>
      <c r="G153" t="s">
        <v>3941</v>
      </c>
      <c r="H153" t="s">
        <v>3889</v>
      </c>
      <c r="I153" s="16" t="s">
        <v>163</v>
      </c>
      <c r="J153" t="s">
        <v>3890</v>
      </c>
      <c r="K153" s="246"/>
      <c r="L153" s="246"/>
      <c r="N153" t="s">
        <v>6011</v>
      </c>
      <c r="P153">
        <f t="shared" si="2"/>
        <v>900059</v>
      </c>
    </row>
    <row r="154" spans="1:16">
      <c r="A154" s="16">
        <v>9030100001</v>
      </c>
      <c r="B154" t="s">
        <v>4074</v>
      </c>
      <c r="C154" t="s">
        <v>3917</v>
      </c>
      <c r="D154" t="s">
        <v>3887</v>
      </c>
      <c r="E154" t="s">
        <v>3908</v>
      </c>
      <c r="F154" s="16">
        <v>15</v>
      </c>
      <c r="G154" t="s">
        <v>3918</v>
      </c>
      <c r="H154" t="s">
        <v>3909</v>
      </c>
      <c r="I154" s="16" t="s">
        <v>163</v>
      </c>
      <c r="J154" t="s">
        <v>3910</v>
      </c>
      <c r="K154" s="246"/>
      <c r="L154" s="246"/>
      <c r="O154">
        <v>15</v>
      </c>
      <c r="P154">
        <f t="shared" si="2"/>
        <v>9030100001</v>
      </c>
    </row>
    <row r="155" spans="1:16">
      <c r="A155" s="16">
        <v>2260220240</v>
      </c>
      <c r="B155" t="s">
        <v>4075</v>
      </c>
      <c r="C155" t="s">
        <v>3917</v>
      </c>
      <c r="D155" t="s">
        <v>3887</v>
      </c>
      <c r="E155" t="s">
        <v>3908</v>
      </c>
      <c r="F155" s="16">
        <v>12</v>
      </c>
      <c r="G155" t="s">
        <v>3923</v>
      </c>
      <c r="H155" t="s">
        <v>3909</v>
      </c>
      <c r="I155" s="16" t="s">
        <v>3920</v>
      </c>
      <c r="J155" t="s">
        <v>3910</v>
      </c>
      <c r="K155" s="246">
        <v>7591309902759</v>
      </c>
      <c r="L155" s="246" t="s">
        <v>6949</v>
      </c>
      <c r="M155">
        <v>240</v>
      </c>
      <c r="N155" t="s">
        <v>6012</v>
      </c>
      <c r="O155">
        <v>12</v>
      </c>
      <c r="P155">
        <f t="shared" si="2"/>
        <v>2260220240</v>
      </c>
    </row>
    <row r="156" spans="1:16">
      <c r="A156" s="16">
        <v>2260169512</v>
      </c>
      <c r="B156" t="s">
        <v>4076</v>
      </c>
      <c r="C156" t="s">
        <v>3917</v>
      </c>
      <c r="D156" t="s">
        <v>3887</v>
      </c>
      <c r="E156" t="s">
        <v>3908</v>
      </c>
      <c r="F156" s="16">
        <v>12</v>
      </c>
      <c r="G156" t="s">
        <v>3918</v>
      </c>
      <c r="H156" t="s">
        <v>3909</v>
      </c>
      <c r="I156" s="96" t="s">
        <v>163</v>
      </c>
      <c r="J156" t="s">
        <v>3910</v>
      </c>
      <c r="K156" s="246">
        <v>7591309002084</v>
      </c>
      <c r="L156" s="251" t="s">
        <v>6934</v>
      </c>
      <c r="M156">
        <v>950</v>
      </c>
      <c r="N156" t="s">
        <v>6009</v>
      </c>
      <c r="O156">
        <v>12</v>
      </c>
      <c r="P156">
        <f t="shared" si="2"/>
        <v>2260169512</v>
      </c>
    </row>
    <row r="157" spans="1:16">
      <c r="A157" s="16">
        <v>2260162010</v>
      </c>
      <c r="B157" t="s">
        <v>4077</v>
      </c>
      <c r="C157" t="s">
        <v>3917</v>
      </c>
      <c r="D157" t="s">
        <v>3887</v>
      </c>
      <c r="E157" t="s">
        <v>3908</v>
      </c>
      <c r="F157" s="16">
        <v>10</v>
      </c>
      <c r="G157" t="s">
        <v>3918</v>
      </c>
      <c r="H157" t="s">
        <v>3909</v>
      </c>
      <c r="I157" s="96" t="s">
        <v>163</v>
      </c>
      <c r="J157" t="s">
        <v>3910</v>
      </c>
      <c r="K157" s="246"/>
      <c r="L157" s="246"/>
      <c r="M157">
        <v>120</v>
      </c>
      <c r="N157" t="s">
        <v>6009</v>
      </c>
      <c r="O157">
        <v>10</v>
      </c>
      <c r="P157">
        <f t="shared" si="2"/>
        <v>2260162010</v>
      </c>
    </row>
    <row r="158" spans="1:16">
      <c r="A158" s="16">
        <v>9030100002</v>
      </c>
      <c r="B158" t="s">
        <v>4078</v>
      </c>
      <c r="C158" t="s">
        <v>3917</v>
      </c>
      <c r="D158" t="s">
        <v>3887</v>
      </c>
      <c r="E158" t="s">
        <v>3908</v>
      </c>
      <c r="F158" s="16">
        <v>8</v>
      </c>
      <c r="G158" t="s">
        <v>4079</v>
      </c>
      <c r="H158" t="s">
        <v>3909</v>
      </c>
      <c r="I158" s="16" t="s">
        <v>163</v>
      </c>
      <c r="J158" t="s">
        <v>3910</v>
      </c>
      <c r="K158" s="246"/>
      <c r="L158" s="246"/>
      <c r="O158">
        <v>8</v>
      </c>
      <c r="P158">
        <f t="shared" si="2"/>
        <v>9030100002</v>
      </c>
    </row>
    <row r="159" spans="1:16">
      <c r="A159" s="16">
        <v>9030100003</v>
      </c>
      <c r="B159" t="s">
        <v>4080</v>
      </c>
      <c r="C159" t="s">
        <v>3917</v>
      </c>
      <c r="D159" t="s">
        <v>3887</v>
      </c>
      <c r="E159" t="s">
        <v>3908</v>
      </c>
      <c r="F159" s="16">
        <v>8</v>
      </c>
      <c r="G159" t="s">
        <v>4079</v>
      </c>
      <c r="H159" t="s">
        <v>3909</v>
      </c>
      <c r="I159" s="16" t="s">
        <v>163</v>
      </c>
      <c r="J159" t="s">
        <v>3910</v>
      </c>
      <c r="K159" s="246"/>
      <c r="L159" s="246"/>
      <c r="O159">
        <v>8</v>
      </c>
      <c r="P159">
        <f t="shared" si="2"/>
        <v>9030100003</v>
      </c>
    </row>
    <row r="160" spans="1:16">
      <c r="A160" s="16">
        <v>9030100004</v>
      </c>
      <c r="B160" t="s">
        <v>4081</v>
      </c>
      <c r="C160" t="s">
        <v>3917</v>
      </c>
      <c r="D160" t="s">
        <v>3887</v>
      </c>
      <c r="E160" t="s">
        <v>3908</v>
      </c>
      <c r="F160" s="16">
        <v>8</v>
      </c>
      <c r="G160" t="s">
        <v>4079</v>
      </c>
      <c r="H160" t="s">
        <v>3909</v>
      </c>
      <c r="I160" s="16" t="s">
        <v>163</v>
      </c>
      <c r="J160" t="s">
        <v>3910</v>
      </c>
      <c r="K160" s="246"/>
      <c r="L160" s="246"/>
      <c r="O160">
        <v>8</v>
      </c>
      <c r="P160">
        <f t="shared" si="2"/>
        <v>9030100004</v>
      </c>
    </row>
    <row r="161" spans="1:16">
      <c r="A161" s="16">
        <v>9030100005</v>
      </c>
      <c r="B161" t="s">
        <v>4082</v>
      </c>
      <c r="C161" t="s">
        <v>3917</v>
      </c>
      <c r="D161" t="s">
        <v>3887</v>
      </c>
      <c r="E161" t="s">
        <v>3908</v>
      </c>
      <c r="F161" s="16">
        <v>36</v>
      </c>
      <c r="G161" t="s">
        <v>4079</v>
      </c>
      <c r="H161" t="s">
        <v>3909</v>
      </c>
      <c r="I161" s="16" t="s">
        <v>163</v>
      </c>
      <c r="J161" t="s">
        <v>3910</v>
      </c>
      <c r="K161" s="246"/>
      <c r="L161" s="246"/>
      <c r="M161">
        <v>90</v>
      </c>
      <c r="N161" t="s">
        <v>6009</v>
      </c>
      <c r="O161">
        <v>36</v>
      </c>
      <c r="P161">
        <f t="shared" si="2"/>
        <v>9030100005</v>
      </c>
    </row>
    <row r="162" spans="1:16">
      <c r="A162" s="16">
        <v>9030100010</v>
      </c>
      <c r="B162" t="s">
        <v>4083</v>
      </c>
      <c r="C162" t="s">
        <v>3917</v>
      </c>
      <c r="D162" t="s">
        <v>3887</v>
      </c>
      <c r="E162" t="s">
        <v>3908</v>
      </c>
      <c r="F162" s="16">
        <v>24</v>
      </c>
      <c r="G162" t="s">
        <v>4079</v>
      </c>
      <c r="H162" t="s">
        <v>3909</v>
      </c>
      <c r="I162" s="16" t="s">
        <v>163</v>
      </c>
      <c r="J162" t="s">
        <v>3910</v>
      </c>
      <c r="K162" s="246"/>
      <c r="L162" s="246"/>
      <c r="N162" t="s">
        <v>6011</v>
      </c>
      <c r="O162">
        <v>24</v>
      </c>
      <c r="P162">
        <f t="shared" si="2"/>
        <v>9030100010</v>
      </c>
    </row>
    <row r="163" spans="1:16">
      <c r="A163" s="16">
        <v>9030100011</v>
      </c>
      <c r="B163" t="s">
        <v>4084</v>
      </c>
      <c r="C163" t="s">
        <v>3917</v>
      </c>
      <c r="D163" t="s">
        <v>3887</v>
      </c>
      <c r="E163" t="s">
        <v>3908</v>
      </c>
      <c r="F163" s="16">
        <v>24</v>
      </c>
      <c r="G163" t="s">
        <v>4079</v>
      </c>
      <c r="H163" t="s">
        <v>3909</v>
      </c>
      <c r="I163" s="16" t="s">
        <v>163</v>
      </c>
      <c r="J163" t="s">
        <v>3910</v>
      </c>
      <c r="K163" s="246"/>
      <c r="L163" s="246"/>
      <c r="N163" t="s">
        <v>6011</v>
      </c>
      <c r="O163">
        <v>24</v>
      </c>
      <c r="P163">
        <f t="shared" si="2"/>
        <v>9030100011</v>
      </c>
    </row>
    <row r="164" spans="1:16">
      <c r="A164" s="16">
        <v>9030100012</v>
      </c>
      <c r="B164" t="s">
        <v>4085</v>
      </c>
      <c r="C164" t="s">
        <v>3917</v>
      </c>
      <c r="D164" t="s">
        <v>3887</v>
      </c>
      <c r="E164" t="s">
        <v>3908</v>
      </c>
      <c r="F164" s="16">
        <v>24</v>
      </c>
      <c r="G164" t="s">
        <v>4079</v>
      </c>
      <c r="H164" t="s">
        <v>3909</v>
      </c>
      <c r="I164" s="16" t="s">
        <v>163</v>
      </c>
      <c r="J164" t="s">
        <v>3910</v>
      </c>
      <c r="K164" s="246"/>
      <c r="L164" s="246"/>
      <c r="N164" t="s">
        <v>6011</v>
      </c>
      <c r="O164">
        <v>24</v>
      </c>
      <c r="P164">
        <f t="shared" si="2"/>
        <v>9030100012</v>
      </c>
    </row>
    <row r="165" spans="1:16">
      <c r="A165" s="16">
        <v>9030100013</v>
      </c>
      <c r="B165" t="s">
        <v>4086</v>
      </c>
      <c r="C165" t="s">
        <v>3917</v>
      </c>
      <c r="D165" t="s">
        <v>3887</v>
      </c>
      <c r="E165" t="s">
        <v>3908</v>
      </c>
      <c r="F165" s="16">
        <v>24</v>
      </c>
      <c r="G165" t="s">
        <v>4079</v>
      </c>
      <c r="H165" t="s">
        <v>3909</v>
      </c>
      <c r="I165" s="16" t="s">
        <v>163</v>
      </c>
      <c r="J165" t="s">
        <v>3910</v>
      </c>
      <c r="K165" s="246"/>
      <c r="L165" s="246"/>
      <c r="N165" t="s">
        <v>6011</v>
      </c>
      <c r="O165">
        <v>24</v>
      </c>
      <c r="P165">
        <f t="shared" si="2"/>
        <v>9030100013</v>
      </c>
    </row>
    <row r="166" spans="1:16">
      <c r="A166" s="16" t="s">
        <v>4087</v>
      </c>
      <c r="B166" t="s">
        <v>4088</v>
      </c>
      <c r="C166" t="s">
        <v>4089</v>
      </c>
      <c r="D166" t="s">
        <v>4090</v>
      </c>
      <c r="E166" t="s">
        <v>3992</v>
      </c>
      <c r="F166" s="16">
        <v>12</v>
      </c>
      <c r="G166" t="s">
        <v>4091</v>
      </c>
      <c r="H166" t="s">
        <v>3909</v>
      </c>
      <c r="I166" s="16" t="s">
        <v>163</v>
      </c>
      <c r="J166" t="s">
        <v>3910</v>
      </c>
      <c r="K166" s="246"/>
      <c r="L166" s="246"/>
      <c r="M166">
        <v>175</v>
      </c>
      <c r="N166" t="s">
        <v>6009</v>
      </c>
      <c r="O166">
        <v>12</v>
      </c>
      <c r="P166" t="str">
        <f t="shared" si="2"/>
        <v>T301011175012</v>
      </c>
    </row>
    <row r="167" spans="1:16">
      <c r="A167" s="16" t="s">
        <v>4092</v>
      </c>
      <c r="B167" t="s">
        <v>4093</v>
      </c>
      <c r="C167" t="s">
        <v>4089</v>
      </c>
      <c r="D167" t="s">
        <v>4090</v>
      </c>
      <c r="E167" t="s">
        <v>3992</v>
      </c>
      <c r="F167" s="16">
        <v>12</v>
      </c>
      <c r="G167" t="s">
        <v>4091</v>
      </c>
      <c r="H167" t="s">
        <v>3909</v>
      </c>
      <c r="I167" s="16" t="s">
        <v>163</v>
      </c>
      <c r="J167" t="s">
        <v>3910</v>
      </c>
      <c r="K167" s="246"/>
      <c r="L167" s="246"/>
      <c r="M167">
        <v>420</v>
      </c>
      <c r="N167" t="s">
        <v>6009</v>
      </c>
      <c r="O167">
        <v>12</v>
      </c>
      <c r="P167" t="str">
        <f t="shared" si="2"/>
        <v>T30101420012</v>
      </c>
    </row>
    <row r="168" spans="1:16">
      <c r="A168" s="16" t="s">
        <v>4094</v>
      </c>
      <c r="B168" t="s">
        <v>4095</v>
      </c>
      <c r="C168" t="s">
        <v>4096</v>
      </c>
      <c r="D168" t="s">
        <v>4090</v>
      </c>
      <c r="E168" t="s">
        <v>3992</v>
      </c>
      <c r="F168" s="16">
        <v>12</v>
      </c>
      <c r="G168" t="s">
        <v>4091</v>
      </c>
      <c r="H168" t="s">
        <v>3909</v>
      </c>
      <c r="I168" s="16" t="s">
        <v>163</v>
      </c>
      <c r="J168" t="s">
        <v>3910</v>
      </c>
      <c r="K168" s="246"/>
      <c r="L168" s="246"/>
      <c r="M168">
        <v>175</v>
      </c>
      <c r="N168" t="s">
        <v>6009</v>
      </c>
      <c r="O168">
        <v>12</v>
      </c>
      <c r="P168" t="str">
        <f t="shared" si="2"/>
        <v>T302011175012</v>
      </c>
    </row>
    <row r="169" spans="1:16">
      <c r="A169" s="16" t="s">
        <v>4097</v>
      </c>
      <c r="B169" t="s">
        <v>4098</v>
      </c>
      <c r="C169" t="s">
        <v>4096</v>
      </c>
      <c r="D169" t="s">
        <v>4090</v>
      </c>
      <c r="E169" t="s">
        <v>3992</v>
      </c>
      <c r="F169" s="16">
        <v>12</v>
      </c>
      <c r="G169" t="s">
        <v>4091</v>
      </c>
      <c r="H169" t="s">
        <v>3909</v>
      </c>
      <c r="I169" s="16" t="s">
        <v>163</v>
      </c>
      <c r="J169" t="s">
        <v>3910</v>
      </c>
      <c r="K169" s="246"/>
      <c r="L169" s="246"/>
      <c r="M169">
        <v>420</v>
      </c>
      <c r="N169" t="s">
        <v>6009</v>
      </c>
      <c r="O169">
        <v>12</v>
      </c>
      <c r="P169" t="str">
        <f t="shared" si="2"/>
        <v>T30201420012</v>
      </c>
    </row>
    <row r="170" spans="1:16">
      <c r="A170" s="16" t="s">
        <v>4099</v>
      </c>
      <c r="B170" t="s">
        <v>4100</v>
      </c>
      <c r="C170" t="s">
        <v>3917</v>
      </c>
      <c r="D170" t="s">
        <v>3887</v>
      </c>
      <c r="E170" t="s">
        <v>3908</v>
      </c>
      <c r="F170" s="16">
        <v>12</v>
      </c>
      <c r="G170" t="s">
        <v>3918</v>
      </c>
      <c r="H170" t="s">
        <v>3909</v>
      </c>
      <c r="I170" s="16" t="s">
        <v>163</v>
      </c>
      <c r="J170" t="s">
        <v>3910</v>
      </c>
      <c r="K170" s="246"/>
      <c r="L170" s="246"/>
      <c r="M170">
        <v>950</v>
      </c>
      <c r="N170" t="s">
        <v>6009</v>
      </c>
      <c r="O170">
        <v>12</v>
      </c>
      <c r="P170" t="str">
        <f t="shared" si="2"/>
        <v>P226012950012</v>
      </c>
    </row>
    <row r="171" spans="1:16">
      <c r="A171" s="16">
        <v>2260122010</v>
      </c>
      <c r="B171" t="s">
        <v>4101</v>
      </c>
      <c r="C171" t="s">
        <v>3917</v>
      </c>
      <c r="D171" t="s">
        <v>3887</v>
      </c>
      <c r="E171" t="s">
        <v>3908</v>
      </c>
      <c r="F171" s="16">
        <v>10</v>
      </c>
      <c r="G171" t="s">
        <v>3918</v>
      </c>
      <c r="H171" t="s">
        <v>3909</v>
      </c>
      <c r="I171" s="16" t="s">
        <v>163</v>
      </c>
      <c r="J171" t="s">
        <v>3910</v>
      </c>
      <c r="K171" s="246"/>
      <c r="L171" s="246"/>
      <c r="M171">
        <v>120</v>
      </c>
      <c r="N171" t="s">
        <v>6009</v>
      </c>
      <c r="O171">
        <v>10</v>
      </c>
      <c r="P171">
        <f t="shared" si="2"/>
        <v>2260122010</v>
      </c>
    </row>
    <row r="172" spans="1:16">
      <c r="A172" s="16">
        <v>1050412012</v>
      </c>
      <c r="B172" t="s">
        <v>4102</v>
      </c>
      <c r="C172" t="s">
        <v>4103</v>
      </c>
      <c r="D172" t="s">
        <v>3887</v>
      </c>
      <c r="E172" t="s">
        <v>3908</v>
      </c>
      <c r="F172" s="16">
        <v>12</v>
      </c>
      <c r="G172" t="s">
        <v>4103</v>
      </c>
      <c r="H172" t="s">
        <v>3889</v>
      </c>
      <c r="I172" s="16" t="s">
        <v>163</v>
      </c>
      <c r="J172" t="s">
        <v>3890</v>
      </c>
      <c r="K172" s="246"/>
      <c r="L172" s="246"/>
      <c r="M172">
        <v>20</v>
      </c>
      <c r="O172">
        <v>12</v>
      </c>
      <c r="P172">
        <f t="shared" si="2"/>
        <v>1050412012</v>
      </c>
    </row>
    <row r="173" spans="1:16">
      <c r="A173" s="16" t="s">
        <v>4104</v>
      </c>
      <c r="B173" t="s">
        <v>4100</v>
      </c>
      <c r="C173" t="s">
        <v>3917</v>
      </c>
      <c r="D173" t="s">
        <v>3887</v>
      </c>
      <c r="E173" t="s">
        <v>3908</v>
      </c>
      <c r="F173" s="16">
        <v>12</v>
      </c>
      <c r="G173" t="s">
        <v>3918</v>
      </c>
      <c r="H173" t="s">
        <v>3909</v>
      </c>
      <c r="I173" s="16" t="s">
        <v>163</v>
      </c>
      <c r="J173" t="s">
        <v>3910</v>
      </c>
      <c r="K173" s="246">
        <v>7591309002176</v>
      </c>
      <c r="L173" s="251" t="s">
        <v>6942</v>
      </c>
      <c r="M173">
        <v>950</v>
      </c>
      <c r="N173" t="s">
        <v>6009</v>
      </c>
      <c r="O173">
        <v>12</v>
      </c>
      <c r="P173" t="str">
        <f t="shared" si="2"/>
        <v>P226016950012</v>
      </c>
    </row>
    <row r="174" spans="1:16">
      <c r="A174" s="16" t="s">
        <v>4105</v>
      </c>
      <c r="B174" t="s">
        <v>4106</v>
      </c>
      <c r="C174" t="s">
        <v>4106</v>
      </c>
      <c r="D174" t="s">
        <v>3887</v>
      </c>
      <c r="E174" t="s">
        <v>4106</v>
      </c>
      <c r="F174" s="16">
        <v>1</v>
      </c>
      <c r="G174" t="s">
        <v>4106</v>
      </c>
      <c r="H174" t="s">
        <v>3909</v>
      </c>
      <c r="I174" s="16" t="s">
        <v>163</v>
      </c>
      <c r="J174" t="s">
        <v>3910</v>
      </c>
      <c r="K174" s="246"/>
      <c r="L174" s="246"/>
      <c r="P174" t="str">
        <f t="shared" si="2"/>
        <v>SERV-1001</v>
      </c>
    </row>
    <row r="175" spans="1:16">
      <c r="A175" s="16" t="s">
        <v>4107</v>
      </c>
      <c r="B175" t="s">
        <v>4108</v>
      </c>
      <c r="C175" t="s">
        <v>4072</v>
      </c>
      <c r="D175" t="s">
        <v>3887</v>
      </c>
      <c r="E175" t="s">
        <v>3908</v>
      </c>
      <c r="F175" s="16">
        <v>1</v>
      </c>
      <c r="G175" t="s">
        <v>4072</v>
      </c>
      <c r="H175" t="s">
        <v>3889</v>
      </c>
      <c r="I175" s="16" t="s">
        <v>163</v>
      </c>
      <c r="J175" t="s">
        <v>3890</v>
      </c>
      <c r="K175" s="246"/>
      <c r="L175" s="246"/>
      <c r="N175" t="s">
        <v>6011</v>
      </c>
      <c r="P175" t="str">
        <f t="shared" si="2"/>
        <v>SERV-9003</v>
      </c>
    </row>
    <row r="176" spans="1:16">
      <c r="A176" s="16">
        <v>2310131050</v>
      </c>
      <c r="B176" t="s">
        <v>3956</v>
      </c>
      <c r="C176" t="s">
        <v>3955</v>
      </c>
      <c r="D176" t="s">
        <v>3887</v>
      </c>
      <c r="E176" t="s">
        <v>3908</v>
      </c>
      <c r="F176" s="16">
        <v>12</v>
      </c>
      <c r="G176" t="s">
        <v>3955</v>
      </c>
      <c r="H176" t="s">
        <v>3909</v>
      </c>
      <c r="I176" s="96" t="s">
        <v>163</v>
      </c>
      <c r="J176" t="s">
        <v>3910</v>
      </c>
      <c r="K176" s="246"/>
      <c r="L176" s="246"/>
      <c r="M176">
        <v>50</v>
      </c>
      <c r="N176" t="s">
        <v>6009</v>
      </c>
      <c r="O176">
        <v>12</v>
      </c>
      <c r="P176">
        <f t="shared" si="2"/>
        <v>2310131050</v>
      </c>
    </row>
    <row r="177" spans="1:16">
      <c r="A177" s="16">
        <v>2260163501</v>
      </c>
      <c r="B177" t="s">
        <v>4109</v>
      </c>
      <c r="C177" t="s">
        <v>3917</v>
      </c>
      <c r="D177" t="s">
        <v>3887</v>
      </c>
      <c r="E177" t="s">
        <v>3908</v>
      </c>
      <c r="F177" s="16">
        <v>1</v>
      </c>
      <c r="G177" t="s">
        <v>3918</v>
      </c>
      <c r="H177" t="s">
        <v>3909</v>
      </c>
      <c r="I177" s="16" t="s">
        <v>163</v>
      </c>
      <c r="J177" t="s">
        <v>3910</v>
      </c>
      <c r="K177" s="246"/>
      <c r="L177" s="246"/>
      <c r="M177">
        <v>950</v>
      </c>
      <c r="N177" t="s">
        <v>6009</v>
      </c>
      <c r="O177">
        <v>4</v>
      </c>
      <c r="P177">
        <f t="shared" si="2"/>
        <v>2260163501</v>
      </c>
    </row>
    <row r="178" spans="1:16">
      <c r="A178" s="16">
        <v>5050113501</v>
      </c>
      <c r="B178" t="s">
        <v>4108</v>
      </c>
      <c r="C178" t="s">
        <v>4072</v>
      </c>
      <c r="D178" t="s">
        <v>3887</v>
      </c>
      <c r="E178" t="s">
        <v>3908</v>
      </c>
      <c r="F178" s="16">
        <v>1</v>
      </c>
      <c r="G178" t="s">
        <v>4072</v>
      </c>
      <c r="H178" t="s">
        <v>3889</v>
      </c>
      <c r="I178" s="16" t="s">
        <v>163</v>
      </c>
      <c r="J178" t="s">
        <v>3890</v>
      </c>
      <c r="K178" s="246"/>
      <c r="L178" s="246"/>
      <c r="N178" t="s">
        <v>6011</v>
      </c>
      <c r="P178">
        <f t="shared" si="2"/>
        <v>5050113501</v>
      </c>
    </row>
    <row r="179" spans="1:16">
      <c r="A179" s="16">
        <v>2700319015</v>
      </c>
      <c r="B179" t="s">
        <v>4110</v>
      </c>
      <c r="C179" t="s">
        <v>3886</v>
      </c>
      <c r="D179" t="s">
        <v>3887</v>
      </c>
      <c r="E179" t="s">
        <v>3908</v>
      </c>
      <c r="F179" s="16">
        <v>15</v>
      </c>
      <c r="G179" t="s">
        <v>3980</v>
      </c>
      <c r="H179" t="s">
        <v>3909</v>
      </c>
      <c r="I179" s="16" t="s">
        <v>3920</v>
      </c>
      <c r="J179" t="s">
        <v>3910</v>
      </c>
      <c r="K179" s="246">
        <v>7591309002206</v>
      </c>
      <c r="L179" s="251" t="s">
        <v>6911</v>
      </c>
      <c r="M179">
        <v>80</v>
      </c>
      <c r="N179" t="s">
        <v>6009</v>
      </c>
      <c r="O179">
        <v>15</v>
      </c>
      <c r="P179">
        <f t="shared" si="2"/>
        <v>2700319015</v>
      </c>
    </row>
    <row r="180" spans="1:16">
      <c r="A180" s="16" t="s">
        <v>4111</v>
      </c>
      <c r="B180" t="s">
        <v>4112</v>
      </c>
      <c r="C180" t="s">
        <v>4113</v>
      </c>
      <c r="D180" t="s">
        <v>4090</v>
      </c>
      <c r="E180" t="s">
        <v>4021</v>
      </c>
      <c r="F180" s="16">
        <v>6</v>
      </c>
      <c r="G180" t="s">
        <v>4114</v>
      </c>
      <c r="H180" t="s">
        <v>3909</v>
      </c>
      <c r="I180" s="16" t="s">
        <v>163</v>
      </c>
      <c r="J180" t="s">
        <v>4113</v>
      </c>
      <c r="K180" s="246"/>
      <c r="L180" s="246"/>
      <c r="M180">
        <v>360</v>
      </c>
      <c r="O180">
        <v>6</v>
      </c>
      <c r="P180" t="str">
        <f t="shared" si="2"/>
        <v>T040301010360006</v>
      </c>
    </row>
    <row r="181" spans="1:16">
      <c r="A181" s="16" t="s">
        <v>4115</v>
      </c>
      <c r="B181" t="s">
        <v>4116</v>
      </c>
      <c r="C181" t="s">
        <v>4113</v>
      </c>
      <c r="D181" t="s">
        <v>4090</v>
      </c>
      <c r="E181" t="s">
        <v>4021</v>
      </c>
      <c r="F181" s="16">
        <v>6</v>
      </c>
      <c r="G181" t="s">
        <v>4114</v>
      </c>
      <c r="H181" t="s">
        <v>3909</v>
      </c>
      <c r="I181" s="16" t="s">
        <v>163</v>
      </c>
      <c r="J181" t="s">
        <v>4113</v>
      </c>
      <c r="K181" s="246"/>
      <c r="L181" s="246"/>
      <c r="M181">
        <v>190</v>
      </c>
      <c r="O181">
        <v>6</v>
      </c>
      <c r="P181" t="str">
        <f t="shared" si="2"/>
        <v>T040301010190006</v>
      </c>
    </row>
    <row r="182" spans="1:16">
      <c r="A182" s="16" t="s">
        <v>4117</v>
      </c>
      <c r="B182" t="s">
        <v>4118</v>
      </c>
      <c r="C182" t="s">
        <v>4113</v>
      </c>
      <c r="D182" t="s">
        <v>4090</v>
      </c>
      <c r="E182" t="s">
        <v>4021</v>
      </c>
      <c r="F182" s="16">
        <v>6</v>
      </c>
      <c r="G182" t="s">
        <v>4114</v>
      </c>
      <c r="H182" t="s">
        <v>3909</v>
      </c>
      <c r="I182" s="16" t="s">
        <v>163</v>
      </c>
      <c r="J182" t="s">
        <v>4113</v>
      </c>
      <c r="K182" s="246"/>
      <c r="L182" s="246"/>
      <c r="M182">
        <v>360</v>
      </c>
      <c r="O182">
        <v>6</v>
      </c>
      <c r="P182" t="str">
        <f t="shared" si="2"/>
        <v>T040301020360006</v>
      </c>
    </row>
    <row r="183" spans="1:16">
      <c r="A183" s="16" t="s">
        <v>4119</v>
      </c>
      <c r="B183" t="s">
        <v>4120</v>
      </c>
      <c r="C183" t="s">
        <v>4113</v>
      </c>
      <c r="D183" t="s">
        <v>4090</v>
      </c>
      <c r="E183" t="s">
        <v>4021</v>
      </c>
      <c r="F183" s="16">
        <v>6</v>
      </c>
      <c r="G183" t="s">
        <v>4114</v>
      </c>
      <c r="H183" t="s">
        <v>3909</v>
      </c>
      <c r="I183" s="16" t="s">
        <v>163</v>
      </c>
      <c r="J183" t="s">
        <v>4113</v>
      </c>
      <c r="K183" s="246"/>
      <c r="L183" s="246"/>
      <c r="M183">
        <v>190</v>
      </c>
      <c r="O183">
        <v>6</v>
      </c>
      <c r="P183" t="str">
        <f t="shared" si="2"/>
        <v>T040301020190006</v>
      </c>
    </row>
    <row r="184" spans="1:16">
      <c r="A184" s="16" t="s">
        <v>4121</v>
      </c>
      <c r="B184" t="s">
        <v>4122</v>
      </c>
      <c r="C184" t="s">
        <v>4113</v>
      </c>
      <c r="D184" t="s">
        <v>4090</v>
      </c>
      <c r="E184" t="s">
        <v>4021</v>
      </c>
      <c r="F184" s="16">
        <v>12</v>
      </c>
      <c r="G184" t="s">
        <v>4114</v>
      </c>
      <c r="H184" t="s">
        <v>3909</v>
      </c>
      <c r="I184" s="16" t="s">
        <v>163</v>
      </c>
      <c r="J184" t="s">
        <v>4113</v>
      </c>
      <c r="K184" s="246"/>
      <c r="L184" s="246"/>
      <c r="M184">
        <v>100</v>
      </c>
      <c r="O184">
        <v>12</v>
      </c>
      <c r="P184" t="str">
        <f t="shared" si="2"/>
        <v>T040301020100012</v>
      </c>
    </row>
    <row r="185" spans="1:16">
      <c r="A185" s="16" t="s">
        <v>4123</v>
      </c>
      <c r="B185" t="s">
        <v>4124</v>
      </c>
      <c r="C185" t="s">
        <v>4113</v>
      </c>
      <c r="D185" t="s">
        <v>4090</v>
      </c>
      <c r="E185" t="s">
        <v>4021</v>
      </c>
      <c r="F185" s="16">
        <v>6</v>
      </c>
      <c r="G185" t="s">
        <v>4114</v>
      </c>
      <c r="H185" t="s">
        <v>3909</v>
      </c>
      <c r="I185" s="16" t="s">
        <v>163</v>
      </c>
      <c r="J185" t="s">
        <v>4113</v>
      </c>
      <c r="K185" s="246"/>
      <c r="L185" s="246"/>
      <c r="M185">
        <v>360</v>
      </c>
      <c r="O185">
        <v>6</v>
      </c>
      <c r="P185" t="str">
        <f t="shared" si="2"/>
        <v>T040301030360006</v>
      </c>
    </row>
    <row r="186" spans="1:16">
      <c r="A186" s="16" t="s">
        <v>4125</v>
      </c>
      <c r="B186" t="s">
        <v>4126</v>
      </c>
      <c r="C186" t="s">
        <v>4113</v>
      </c>
      <c r="D186" t="s">
        <v>4090</v>
      </c>
      <c r="E186" t="s">
        <v>4021</v>
      </c>
      <c r="F186" s="16">
        <v>6</v>
      </c>
      <c r="G186" t="s">
        <v>4114</v>
      </c>
      <c r="H186" t="s">
        <v>3909</v>
      </c>
      <c r="I186" s="16" t="s">
        <v>163</v>
      </c>
      <c r="J186" t="s">
        <v>4113</v>
      </c>
      <c r="K186" s="246"/>
      <c r="L186" s="246"/>
      <c r="M186">
        <v>190</v>
      </c>
      <c r="O186">
        <v>6</v>
      </c>
      <c r="P186" t="str">
        <f t="shared" si="2"/>
        <v>T040301030190006</v>
      </c>
    </row>
    <row r="187" spans="1:16">
      <c r="A187" s="16" t="s">
        <v>4127</v>
      </c>
      <c r="B187" t="s">
        <v>4128</v>
      </c>
      <c r="C187" t="s">
        <v>4113</v>
      </c>
      <c r="D187" t="s">
        <v>4090</v>
      </c>
      <c r="E187" t="s">
        <v>4021</v>
      </c>
      <c r="F187" s="16">
        <v>12</v>
      </c>
      <c r="G187" t="s">
        <v>4114</v>
      </c>
      <c r="H187" t="s">
        <v>3909</v>
      </c>
      <c r="I187" s="16" t="s">
        <v>163</v>
      </c>
      <c r="J187" t="s">
        <v>4113</v>
      </c>
      <c r="K187" s="246"/>
      <c r="L187" s="246"/>
      <c r="M187">
        <v>100</v>
      </c>
      <c r="O187">
        <v>12</v>
      </c>
      <c r="P187" t="str">
        <f t="shared" si="2"/>
        <v>T040301030100012</v>
      </c>
    </row>
    <row r="188" spans="1:16">
      <c r="A188" s="16" t="s">
        <v>4129</v>
      </c>
      <c r="B188" t="s">
        <v>4130</v>
      </c>
      <c r="C188" t="s">
        <v>4113</v>
      </c>
      <c r="D188" t="s">
        <v>4090</v>
      </c>
      <c r="E188" t="s">
        <v>4021</v>
      </c>
      <c r="F188" s="16">
        <v>6</v>
      </c>
      <c r="G188" t="s">
        <v>4114</v>
      </c>
      <c r="H188" t="s">
        <v>3909</v>
      </c>
      <c r="I188" s="16" t="s">
        <v>163</v>
      </c>
      <c r="J188" t="s">
        <v>4113</v>
      </c>
      <c r="K188" s="246"/>
      <c r="L188" s="246"/>
      <c r="M188">
        <v>360</v>
      </c>
      <c r="O188">
        <v>6</v>
      </c>
      <c r="P188" t="str">
        <f t="shared" si="2"/>
        <v>T040301040360006</v>
      </c>
    </row>
    <row r="189" spans="1:16">
      <c r="A189" s="16" t="s">
        <v>4131</v>
      </c>
      <c r="B189" t="s">
        <v>4132</v>
      </c>
      <c r="C189" t="s">
        <v>4113</v>
      </c>
      <c r="D189" t="s">
        <v>4090</v>
      </c>
      <c r="E189" t="s">
        <v>4021</v>
      </c>
      <c r="F189" s="16">
        <v>6</v>
      </c>
      <c r="G189" t="s">
        <v>4114</v>
      </c>
      <c r="H189" t="s">
        <v>3909</v>
      </c>
      <c r="I189" s="16" t="s">
        <v>163</v>
      </c>
      <c r="J189" t="s">
        <v>4113</v>
      </c>
      <c r="K189" s="246"/>
      <c r="L189" s="246"/>
      <c r="M189">
        <v>190</v>
      </c>
      <c r="O189">
        <v>6</v>
      </c>
      <c r="P189" t="str">
        <f t="shared" si="2"/>
        <v>T040301040190006</v>
      </c>
    </row>
    <row r="190" spans="1:16">
      <c r="A190" s="16" t="s">
        <v>4133</v>
      </c>
      <c r="B190" t="s">
        <v>4134</v>
      </c>
      <c r="C190" t="s">
        <v>4113</v>
      </c>
      <c r="D190" t="s">
        <v>4090</v>
      </c>
      <c r="E190" t="s">
        <v>4021</v>
      </c>
      <c r="F190" s="16">
        <v>12</v>
      </c>
      <c r="G190" t="s">
        <v>4114</v>
      </c>
      <c r="H190" t="s">
        <v>3909</v>
      </c>
      <c r="I190" s="16" t="s">
        <v>163</v>
      </c>
      <c r="J190" t="s">
        <v>4113</v>
      </c>
      <c r="K190" s="246"/>
      <c r="L190" s="246"/>
      <c r="M190">
        <v>100</v>
      </c>
      <c r="O190">
        <v>12</v>
      </c>
      <c r="P190" t="str">
        <f t="shared" si="2"/>
        <v>T040301040100012</v>
      </c>
    </row>
    <row r="191" spans="1:16">
      <c r="A191" s="16" t="s">
        <v>4135</v>
      </c>
      <c r="B191" t="s">
        <v>4136</v>
      </c>
      <c r="C191" t="s">
        <v>4113</v>
      </c>
      <c r="D191" t="s">
        <v>4090</v>
      </c>
      <c r="E191" t="s">
        <v>4021</v>
      </c>
      <c r="F191" s="16">
        <v>6</v>
      </c>
      <c r="G191" t="s">
        <v>4114</v>
      </c>
      <c r="H191" t="s">
        <v>3909</v>
      </c>
      <c r="I191" s="16" t="s">
        <v>163</v>
      </c>
      <c r="J191" t="s">
        <v>4113</v>
      </c>
      <c r="K191" s="246"/>
      <c r="L191" s="246"/>
      <c r="M191">
        <v>190</v>
      </c>
      <c r="O191">
        <v>6</v>
      </c>
      <c r="P191" t="str">
        <f t="shared" si="2"/>
        <v>T040301050190006</v>
      </c>
    </row>
    <row r="192" spans="1:16">
      <c r="A192" s="16" t="s">
        <v>4137</v>
      </c>
      <c r="B192" t="s">
        <v>4138</v>
      </c>
      <c r="C192" t="s">
        <v>4113</v>
      </c>
      <c r="D192" t="s">
        <v>4090</v>
      </c>
      <c r="E192" t="s">
        <v>4021</v>
      </c>
      <c r="F192" s="16">
        <v>12</v>
      </c>
      <c r="G192" t="s">
        <v>4114</v>
      </c>
      <c r="H192" t="s">
        <v>3909</v>
      </c>
      <c r="I192" s="16" t="s">
        <v>163</v>
      </c>
      <c r="J192" t="s">
        <v>4113</v>
      </c>
      <c r="K192" s="246"/>
      <c r="L192" s="246"/>
      <c r="M192">
        <v>100</v>
      </c>
      <c r="O192">
        <v>12</v>
      </c>
      <c r="P192" t="str">
        <f t="shared" si="2"/>
        <v>T040301050100012</v>
      </c>
    </row>
    <row r="193" spans="1:16">
      <c r="A193" s="16" t="s">
        <v>4139</v>
      </c>
      <c r="B193" t="s">
        <v>4140</v>
      </c>
      <c r="C193" t="s">
        <v>4113</v>
      </c>
      <c r="D193" t="s">
        <v>4090</v>
      </c>
      <c r="E193" t="s">
        <v>4021</v>
      </c>
      <c r="F193" s="16">
        <v>6</v>
      </c>
      <c r="G193" t="s">
        <v>4114</v>
      </c>
      <c r="H193" t="s">
        <v>3909</v>
      </c>
      <c r="I193" s="16" t="s">
        <v>163</v>
      </c>
      <c r="J193" t="s">
        <v>4113</v>
      </c>
      <c r="K193" s="246"/>
      <c r="L193" s="246"/>
      <c r="M193">
        <v>190</v>
      </c>
      <c r="O193">
        <v>6</v>
      </c>
      <c r="P193" t="str">
        <f t="shared" si="2"/>
        <v>T040301060190006</v>
      </c>
    </row>
    <row r="194" spans="1:16">
      <c r="A194" s="16" t="s">
        <v>4141</v>
      </c>
      <c r="B194" t="s">
        <v>4142</v>
      </c>
      <c r="C194" t="s">
        <v>4113</v>
      </c>
      <c r="D194" t="s">
        <v>4090</v>
      </c>
      <c r="E194" t="s">
        <v>4021</v>
      </c>
      <c r="F194" s="16">
        <v>12</v>
      </c>
      <c r="G194" t="s">
        <v>4114</v>
      </c>
      <c r="H194" t="s">
        <v>3909</v>
      </c>
      <c r="I194" s="16" t="s">
        <v>163</v>
      </c>
      <c r="J194" t="s">
        <v>4113</v>
      </c>
      <c r="K194" s="246"/>
      <c r="L194" s="246"/>
      <c r="M194">
        <v>100</v>
      </c>
      <c r="O194">
        <v>12</v>
      </c>
      <c r="P194" t="str">
        <f t="shared" si="2"/>
        <v>T040301060100012</v>
      </c>
    </row>
    <row r="195" spans="1:16">
      <c r="A195" s="16" t="s">
        <v>4143</v>
      </c>
      <c r="B195" t="s">
        <v>4144</v>
      </c>
      <c r="C195" t="s">
        <v>4113</v>
      </c>
      <c r="D195" t="s">
        <v>4090</v>
      </c>
      <c r="E195" t="s">
        <v>4021</v>
      </c>
      <c r="F195" s="16">
        <v>6</v>
      </c>
      <c r="G195" t="s">
        <v>4114</v>
      </c>
      <c r="H195" t="s">
        <v>3909</v>
      </c>
      <c r="I195" s="16" t="s">
        <v>163</v>
      </c>
      <c r="J195" t="s">
        <v>4113</v>
      </c>
      <c r="K195" s="246"/>
      <c r="L195" s="246"/>
      <c r="M195">
        <v>360</v>
      </c>
      <c r="O195">
        <v>6</v>
      </c>
      <c r="P195" t="str">
        <f t="shared" si="2"/>
        <v>T040301070360006</v>
      </c>
    </row>
    <row r="196" spans="1:16">
      <c r="A196" s="16" t="s">
        <v>4145</v>
      </c>
      <c r="B196" t="s">
        <v>4146</v>
      </c>
      <c r="C196" t="s">
        <v>4113</v>
      </c>
      <c r="D196" t="s">
        <v>4090</v>
      </c>
      <c r="E196" t="s">
        <v>4021</v>
      </c>
      <c r="F196" s="16">
        <v>12</v>
      </c>
      <c r="G196" t="s">
        <v>4114</v>
      </c>
      <c r="H196" t="s">
        <v>3909</v>
      </c>
      <c r="I196" s="16" t="s">
        <v>163</v>
      </c>
      <c r="J196" t="s">
        <v>4113</v>
      </c>
      <c r="K196" s="246"/>
      <c r="L196" s="246"/>
      <c r="M196">
        <v>100</v>
      </c>
      <c r="O196">
        <v>12</v>
      </c>
      <c r="P196" t="str">
        <f t="shared" si="2"/>
        <v>T040301080100012</v>
      </c>
    </row>
    <row r="197" spans="1:16">
      <c r="A197" s="16" t="s">
        <v>4147</v>
      </c>
      <c r="B197" t="s">
        <v>4148</v>
      </c>
      <c r="C197" t="s">
        <v>4149</v>
      </c>
      <c r="D197" t="s">
        <v>4090</v>
      </c>
      <c r="E197" t="s">
        <v>4150</v>
      </c>
      <c r="F197" s="16">
        <v>6</v>
      </c>
      <c r="G197" t="s">
        <v>4151</v>
      </c>
      <c r="H197" t="s">
        <v>3909</v>
      </c>
      <c r="I197" s="16" t="s">
        <v>163</v>
      </c>
      <c r="J197" t="s">
        <v>4113</v>
      </c>
      <c r="K197" s="246"/>
      <c r="L197" s="246"/>
      <c r="M197">
        <v>350</v>
      </c>
      <c r="O197">
        <v>6</v>
      </c>
      <c r="P197" t="str">
        <f t="shared" si="2"/>
        <v>T060103010350006</v>
      </c>
    </row>
    <row r="198" spans="1:16">
      <c r="A198" s="16" t="s">
        <v>4152</v>
      </c>
      <c r="B198" t="s">
        <v>4153</v>
      </c>
      <c r="C198" t="s">
        <v>4149</v>
      </c>
      <c r="D198" t="s">
        <v>4090</v>
      </c>
      <c r="E198" t="s">
        <v>4150</v>
      </c>
      <c r="F198" s="16">
        <v>6</v>
      </c>
      <c r="G198" t="s">
        <v>4151</v>
      </c>
      <c r="H198" t="s">
        <v>3909</v>
      </c>
      <c r="I198" s="16" t="s">
        <v>163</v>
      </c>
      <c r="J198" t="s">
        <v>4113</v>
      </c>
      <c r="K198" s="246"/>
      <c r="L198" s="246"/>
      <c r="M198">
        <v>350</v>
      </c>
      <c r="O198">
        <v>6</v>
      </c>
      <c r="P198" t="str">
        <f t="shared" si="2"/>
        <v>T060103020350006</v>
      </c>
    </row>
    <row r="199" spans="1:16">
      <c r="A199" s="16" t="s">
        <v>4154</v>
      </c>
      <c r="B199" t="s">
        <v>4155</v>
      </c>
      <c r="C199" t="s">
        <v>4113</v>
      </c>
      <c r="D199" t="s">
        <v>4090</v>
      </c>
      <c r="E199" t="s">
        <v>4021</v>
      </c>
      <c r="F199" s="16">
        <v>6</v>
      </c>
      <c r="G199" t="s">
        <v>4114</v>
      </c>
      <c r="H199" t="s">
        <v>3909</v>
      </c>
      <c r="I199" s="16" t="s">
        <v>163</v>
      </c>
      <c r="J199" t="s">
        <v>4113</v>
      </c>
      <c r="K199" s="246"/>
      <c r="L199" s="246"/>
      <c r="M199">
        <v>190</v>
      </c>
      <c r="O199">
        <v>6</v>
      </c>
      <c r="P199" t="str">
        <f t="shared" si="2"/>
        <v>T040301011190006</v>
      </c>
    </row>
    <row r="200" spans="1:16">
      <c r="A200" s="16" t="s">
        <v>4156</v>
      </c>
      <c r="B200" t="s">
        <v>4157</v>
      </c>
      <c r="C200" t="s">
        <v>4113</v>
      </c>
      <c r="D200" t="s">
        <v>4090</v>
      </c>
      <c r="E200" t="s">
        <v>4021</v>
      </c>
      <c r="F200" s="16">
        <v>3</v>
      </c>
      <c r="G200" t="s">
        <v>4114</v>
      </c>
      <c r="H200" t="s">
        <v>3909</v>
      </c>
      <c r="I200" s="16" t="s">
        <v>163</v>
      </c>
      <c r="J200" t="s">
        <v>4113</v>
      </c>
      <c r="K200" s="246"/>
      <c r="L200" s="246"/>
      <c r="M200">
        <v>190</v>
      </c>
      <c r="O200">
        <v>3</v>
      </c>
      <c r="P200" t="str">
        <f t="shared" si="2"/>
        <v>T040301012190003</v>
      </c>
    </row>
    <row r="201" spans="1:16">
      <c r="A201" s="16" t="s">
        <v>4158</v>
      </c>
      <c r="B201" t="s">
        <v>4159</v>
      </c>
      <c r="C201" t="s">
        <v>4113</v>
      </c>
      <c r="D201" t="s">
        <v>4090</v>
      </c>
      <c r="E201" t="s">
        <v>4021</v>
      </c>
      <c r="F201" s="16">
        <v>6</v>
      </c>
      <c r="G201" t="s">
        <v>4114</v>
      </c>
      <c r="H201" t="s">
        <v>3909</v>
      </c>
      <c r="I201" s="16" t="s">
        <v>163</v>
      </c>
      <c r="J201" t="s">
        <v>4113</v>
      </c>
      <c r="K201" s="246"/>
      <c r="L201" s="246"/>
      <c r="M201">
        <v>190</v>
      </c>
      <c r="O201">
        <v>6</v>
      </c>
      <c r="P201" t="str">
        <f t="shared" si="2"/>
        <v>T040301021190006</v>
      </c>
    </row>
    <row r="202" spans="1:16">
      <c r="A202" s="16" t="s">
        <v>4160</v>
      </c>
      <c r="B202" t="s">
        <v>4161</v>
      </c>
      <c r="C202" t="s">
        <v>4113</v>
      </c>
      <c r="D202" t="s">
        <v>4090</v>
      </c>
      <c r="E202" t="s">
        <v>4021</v>
      </c>
      <c r="F202" s="16">
        <v>3</v>
      </c>
      <c r="G202" t="s">
        <v>4114</v>
      </c>
      <c r="H202" t="s">
        <v>3909</v>
      </c>
      <c r="I202" s="16" t="s">
        <v>163</v>
      </c>
      <c r="J202" t="s">
        <v>4113</v>
      </c>
      <c r="K202" s="246"/>
      <c r="L202" s="246"/>
      <c r="M202">
        <v>190</v>
      </c>
      <c r="O202">
        <v>3</v>
      </c>
      <c r="P202" t="str">
        <f t="shared" si="2"/>
        <v>T040301022190003</v>
      </c>
    </row>
    <row r="203" spans="1:16">
      <c r="A203" s="16" t="s">
        <v>4162</v>
      </c>
      <c r="B203" t="s">
        <v>4163</v>
      </c>
      <c r="C203" t="s">
        <v>4113</v>
      </c>
      <c r="D203" t="s">
        <v>4090</v>
      </c>
      <c r="E203" t="s">
        <v>4021</v>
      </c>
      <c r="F203" s="16">
        <v>6</v>
      </c>
      <c r="G203" t="s">
        <v>4114</v>
      </c>
      <c r="H203" t="s">
        <v>3909</v>
      </c>
      <c r="I203" s="16" t="s">
        <v>163</v>
      </c>
      <c r="J203" t="s">
        <v>4113</v>
      </c>
      <c r="K203" s="246"/>
      <c r="L203" s="246"/>
      <c r="M203">
        <v>190</v>
      </c>
      <c r="O203">
        <v>6</v>
      </c>
      <c r="P203" t="str">
        <f t="shared" si="2"/>
        <v>T040301031190006</v>
      </c>
    </row>
    <row r="204" spans="1:16">
      <c r="A204" s="16" t="s">
        <v>4164</v>
      </c>
      <c r="B204" t="s">
        <v>4165</v>
      </c>
      <c r="C204" t="s">
        <v>4113</v>
      </c>
      <c r="D204" t="s">
        <v>4090</v>
      </c>
      <c r="E204" t="s">
        <v>4021</v>
      </c>
      <c r="F204" s="16">
        <v>3</v>
      </c>
      <c r="G204" t="s">
        <v>4114</v>
      </c>
      <c r="H204" t="s">
        <v>3909</v>
      </c>
      <c r="I204" s="16" t="s">
        <v>163</v>
      </c>
      <c r="J204" t="s">
        <v>4113</v>
      </c>
      <c r="K204" s="246"/>
      <c r="L204" s="246"/>
      <c r="M204">
        <v>190</v>
      </c>
      <c r="O204">
        <v>3</v>
      </c>
      <c r="P204" t="str">
        <f t="shared" si="2"/>
        <v>T040301032190003</v>
      </c>
    </row>
    <row r="205" spans="1:16">
      <c r="A205" s="16" t="s">
        <v>4166</v>
      </c>
      <c r="B205" t="s">
        <v>4167</v>
      </c>
      <c r="C205" t="s">
        <v>4113</v>
      </c>
      <c r="D205" t="s">
        <v>4090</v>
      </c>
      <c r="E205" t="s">
        <v>4021</v>
      </c>
      <c r="F205" s="16">
        <v>6</v>
      </c>
      <c r="G205" t="s">
        <v>4114</v>
      </c>
      <c r="H205" t="s">
        <v>3909</v>
      </c>
      <c r="I205" s="16" t="s">
        <v>163</v>
      </c>
      <c r="J205" t="s">
        <v>4113</v>
      </c>
      <c r="K205" s="246"/>
      <c r="L205" s="246"/>
      <c r="M205">
        <v>190</v>
      </c>
      <c r="O205">
        <v>6</v>
      </c>
      <c r="P205" t="str">
        <f t="shared" ref="P205:P268" si="3">+A205</f>
        <v>T040301041190006</v>
      </c>
    </row>
    <row r="206" spans="1:16">
      <c r="A206" s="16" t="s">
        <v>4168</v>
      </c>
      <c r="B206" t="s">
        <v>4169</v>
      </c>
      <c r="C206" t="s">
        <v>4113</v>
      </c>
      <c r="D206" t="s">
        <v>4090</v>
      </c>
      <c r="E206" t="s">
        <v>4021</v>
      </c>
      <c r="F206" s="16">
        <v>3</v>
      </c>
      <c r="G206" t="s">
        <v>4114</v>
      </c>
      <c r="H206" t="s">
        <v>3909</v>
      </c>
      <c r="I206" s="16" t="s">
        <v>163</v>
      </c>
      <c r="J206" t="s">
        <v>4113</v>
      </c>
      <c r="K206" s="246"/>
      <c r="L206" s="246"/>
      <c r="M206">
        <v>190</v>
      </c>
      <c r="O206">
        <v>3</v>
      </c>
      <c r="P206" t="str">
        <f t="shared" si="3"/>
        <v>T040301042190003</v>
      </c>
    </row>
    <row r="207" spans="1:16">
      <c r="A207" s="16" t="s">
        <v>4170</v>
      </c>
      <c r="B207" t="s">
        <v>4171</v>
      </c>
      <c r="C207" t="s">
        <v>4113</v>
      </c>
      <c r="D207" t="s">
        <v>4090</v>
      </c>
      <c r="E207" t="s">
        <v>4021</v>
      </c>
      <c r="F207" s="16">
        <v>6</v>
      </c>
      <c r="G207" t="s">
        <v>4114</v>
      </c>
      <c r="H207" t="s">
        <v>3909</v>
      </c>
      <c r="I207" s="16" t="s">
        <v>163</v>
      </c>
      <c r="J207" t="s">
        <v>4113</v>
      </c>
      <c r="K207" s="246"/>
      <c r="L207" s="246"/>
      <c r="M207">
        <v>190</v>
      </c>
      <c r="O207">
        <v>6</v>
      </c>
      <c r="P207" t="str">
        <f t="shared" si="3"/>
        <v>T040301051190006</v>
      </c>
    </row>
    <row r="208" spans="1:16">
      <c r="A208" s="16" t="s">
        <v>4172</v>
      </c>
      <c r="B208" t="s">
        <v>4173</v>
      </c>
      <c r="C208" t="s">
        <v>4113</v>
      </c>
      <c r="D208" t="s">
        <v>4090</v>
      </c>
      <c r="E208" t="s">
        <v>4021</v>
      </c>
      <c r="F208" s="16">
        <v>3</v>
      </c>
      <c r="G208" t="s">
        <v>4114</v>
      </c>
      <c r="H208" t="s">
        <v>3909</v>
      </c>
      <c r="I208" s="16" t="s">
        <v>163</v>
      </c>
      <c r="J208" t="s">
        <v>4113</v>
      </c>
      <c r="K208" s="246"/>
      <c r="L208" s="246"/>
      <c r="M208">
        <v>190</v>
      </c>
      <c r="O208">
        <v>3</v>
      </c>
      <c r="P208" t="str">
        <f t="shared" si="3"/>
        <v>T040301052190003</v>
      </c>
    </row>
    <row r="209" spans="1:16">
      <c r="A209" s="16" t="s">
        <v>4174</v>
      </c>
      <c r="B209" t="s">
        <v>4175</v>
      </c>
      <c r="C209" t="s">
        <v>4113</v>
      </c>
      <c r="D209" t="s">
        <v>4090</v>
      </c>
      <c r="E209" t="s">
        <v>4021</v>
      </c>
      <c r="F209" s="16">
        <v>6</v>
      </c>
      <c r="G209" t="s">
        <v>4114</v>
      </c>
      <c r="H209" t="s">
        <v>3909</v>
      </c>
      <c r="I209" s="16" t="s">
        <v>163</v>
      </c>
      <c r="J209" t="s">
        <v>4113</v>
      </c>
      <c r="K209" s="246"/>
      <c r="L209" s="246"/>
      <c r="M209">
        <v>190</v>
      </c>
      <c r="O209">
        <v>6</v>
      </c>
      <c r="P209" t="str">
        <f t="shared" si="3"/>
        <v>T040301061190006</v>
      </c>
    </row>
    <row r="210" spans="1:16">
      <c r="A210" s="16" t="s">
        <v>4176</v>
      </c>
      <c r="B210" t="s">
        <v>4177</v>
      </c>
      <c r="C210" t="s">
        <v>4113</v>
      </c>
      <c r="D210" t="s">
        <v>4090</v>
      </c>
      <c r="E210" t="s">
        <v>4021</v>
      </c>
      <c r="F210" s="16">
        <v>3</v>
      </c>
      <c r="G210" t="s">
        <v>4114</v>
      </c>
      <c r="H210" t="s">
        <v>3909</v>
      </c>
      <c r="I210" s="16" t="s">
        <v>163</v>
      </c>
      <c r="J210" t="s">
        <v>4113</v>
      </c>
      <c r="K210" s="246"/>
      <c r="L210" s="246"/>
      <c r="M210">
        <v>190</v>
      </c>
      <c r="O210">
        <v>3</v>
      </c>
      <c r="P210" t="str">
        <f t="shared" si="3"/>
        <v>T040301062190003</v>
      </c>
    </row>
    <row r="211" spans="1:16">
      <c r="A211" s="16" t="s">
        <v>4178</v>
      </c>
      <c r="B211" t="s">
        <v>4179</v>
      </c>
      <c r="C211" t="s">
        <v>4113</v>
      </c>
      <c r="D211" t="s">
        <v>4090</v>
      </c>
      <c r="E211" t="s">
        <v>4021</v>
      </c>
      <c r="F211" s="16">
        <v>6</v>
      </c>
      <c r="G211" t="s">
        <v>4114</v>
      </c>
      <c r="H211" t="s">
        <v>3909</v>
      </c>
      <c r="I211" s="16" t="s">
        <v>163</v>
      </c>
      <c r="J211" t="s">
        <v>4113</v>
      </c>
      <c r="K211" s="246"/>
      <c r="L211" s="246"/>
      <c r="M211">
        <v>190</v>
      </c>
      <c r="O211">
        <v>6</v>
      </c>
      <c r="P211" t="str">
        <f t="shared" si="3"/>
        <v>T040301091190006</v>
      </c>
    </row>
    <row r="212" spans="1:16">
      <c r="A212" s="16" t="s">
        <v>4180</v>
      </c>
      <c r="B212" t="s">
        <v>4181</v>
      </c>
      <c r="C212" t="s">
        <v>4182</v>
      </c>
      <c r="D212" t="s">
        <v>4090</v>
      </c>
      <c r="E212" t="s">
        <v>4183</v>
      </c>
      <c r="F212" s="16">
        <v>6</v>
      </c>
      <c r="G212" t="s">
        <v>4072</v>
      </c>
      <c r="H212" t="s">
        <v>3909</v>
      </c>
      <c r="I212" s="16" t="s">
        <v>163</v>
      </c>
      <c r="J212" t="s">
        <v>4113</v>
      </c>
      <c r="K212" s="246"/>
      <c r="L212" s="246"/>
      <c r="M212">
        <v>300</v>
      </c>
      <c r="N212" t="s">
        <v>6011</v>
      </c>
      <c r="O212">
        <v>6</v>
      </c>
      <c r="P212" t="str">
        <f t="shared" si="3"/>
        <v>T050202010300006</v>
      </c>
    </row>
    <row r="213" spans="1:16">
      <c r="A213" s="16" t="s">
        <v>4184</v>
      </c>
      <c r="B213" t="s">
        <v>4185</v>
      </c>
      <c r="C213" t="s">
        <v>4182</v>
      </c>
      <c r="D213" t="s">
        <v>4090</v>
      </c>
      <c r="E213" t="s">
        <v>4183</v>
      </c>
      <c r="F213" s="16">
        <v>6</v>
      </c>
      <c r="G213" t="s">
        <v>4072</v>
      </c>
      <c r="H213" t="s">
        <v>3909</v>
      </c>
      <c r="I213" s="16" t="s">
        <v>163</v>
      </c>
      <c r="J213" t="s">
        <v>4113</v>
      </c>
      <c r="K213" s="246"/>
      <c r="L213" s="246"/>
      <c r="M213">
        <v>200</v>
      </c>
      <c r="N213" t="s">
        <v>6011</v>
      </c>
      <c r="O213">
        <v>6</v>
      </c>
      <c r="P213" t="str">
        <f t="shared" si="3"/>
        <v>T050202010200006</v>
      </c>
    </row>
    <row r="214" spans="1:16">
      <c r="A214" s="16" t="s">
        <v>4186</v>
      </c>
      <c r="B214" t="s">
        <v>4187</v>
      </c>
      <c r="C214" t="s">
        <v>4182</v>
      </c>
      <c r="D214" t="s">
        <v>4090</v>
      </c>
      <c r="E214" t="s">
        <v>4183</v>
      </c>
      <c r="F214" s="16">
        <v>6</v>
      </c>
      <c r="G214" t="s">
        <v>4072</v>
      </c>
      <c r="H214" t="s">
        <v>3909</v>
      </c>
      <c r="I214" s="16" t="s">
        <v>163</v>
      </c>
      <c r="J214" t="s">
        <v>4113</v>
      </c>
      <c r="K214" s="246"/>
      <c r="L214" s="246"/>
      <c r="M214">
        <v>120</v>
      </c>
      <c r="N214" t="s">
        <v>6011</v>
      </c>
      <c r="O214">
        <v>6</v>
      </c>
      <c r="P214" t="str">
        <f t="shared" si="3"/>
        <v>T050202010120006</v>
      </c>
    </row>
    <row r="215" spans="1:16">
      <c r="A215" s="16" t="s">
        <v>4188</v>
      </c>
      <c r="B215" t="s">
        <v>4189</v>
      </c>
      <c r="C215" t="s">
        <v>4182</v>
      </c>
      <c r="D215" t="s">
        <v>4090</v>
      </c>
      <c r="E215" t="s">
        <v>4183</v>
      </c>
      <c r="F215" s="16">
        <v>6</v>
      </c>
      <c r="G215" t="s">
        <v>4072</v>
      </c>
      <c r="H215" t="s">
        <v>3909</v>
      </c>
      <c r="I215" s="16" t="s">
        <v>163</v>
      </c>
      <c r="J215" t="s">
        <v>4113</v>
      </c>
      <c r="K215" s="246"/>
      <c r="L215" s="246"/>
      <c r="M215">
        <v>300</v>
      </c>
      <c r="N215" t="s">
        <v>6011</v>
      </c>
      <c r="O215">
        <v>6</v>
      </c>
      <c r="P215" t="str">
        <f t="shared" si="3"/>
        <v>T050202020300006</v>
      </c>
    </row>
    <row r="216" spans="1:16">
      <c r="A216" s="16" t="s">
        <v>4190</v>
      </c>
      <c r="B216" t="s">
        <v>4191</v>
      </c>
      <c r="C216" t="s">
        <v>4182</v>
      </c>
      <c r="D216" t="s">
        <v>4090</v>
      </c>
      <c r="E216" t="s">
        <v>4183</v>
      </c>
      <c r="F216" s="16">
        <v>6</v>
      </c>
      <c r="G216" t="s">
        <v>4072</v>
      </c>
      <c r="H216" t="s">
        <v>3909</v>
      </c>
      <c r="I216" s="16" t="s">
        <v>163</v>
      </c>
      <c r="J216" t="s">
        <v>4113</v>
      </c>
      <c r="K216" s="246"/>
      <c r="L216" s="246"/>
      <c r="M216">
        <v>200</v>
      </c>
      <c r="N216" t="s">
        <v>6011</v>
      </c>
      <c r="O216">
        <v>6</v>
      </c>
      <c r="P216" t="str">
        <f t="shared" si="3"/>
        <v>T050202020200006</v>
      </c>
    </row>
    <row r="217" spans="1:16">
      <c r="A217" s="16" t="s">
        <v>4192</v>
      </c>
      <c r="B217" t="s">
        <v>4193</v>
      </c>
      <c r="C217" t="s">
        <v>4182</v>
      </c>
      <c r="D217" t="s">
        <v>4090</v>
      </c>
      <c r="E217" t="s">
        <v>4183</v>
      </c>
      <c r="F217" s="16">
        <v>6</v>
      </c>
      <c r="G217" t="s">
        <v>4072</v>
      </c>
      <c r="H217" t="s">
        <v>3909</v>
      </c>
      <c r="I217" s="16" t="s">
        <v>163</v>
      </c>
      <c r="J217" t="s">
        <v>4113</v>
      </c>
      <c r="K217" s="246"/>
      <c r="L217" s="246"/>
      <c r="M217">
        <v>120</v>
      </c>
      <c r="N217" t="s">
        <v>6011</v>
      </c>
      <c r="O217">
        <v>6</v>
      </c>
      <c r="P217" t="str">
        <f t="shared" si="3"/>
        <v>T050202020120006</v>
      </c>
    </row>
    <row r="218" spans="1:16">
      <c r="A218" s="16" t="s">
        <v>4194</v>
      </c>
      <c r="B218" t="s">
        <v>4195</v>
      </c>
      <c r="C218" t="s">
        <v>4182</v>
      </c>
      <c r="D218" t="s">
        <v>4090</v>
      </c>
      <c r="E218" t="s">
        <v>4183</v>
      </c>
      <c r="F218" s="16">
        <v>6</v>
      </c>
      <c r="G218" t="s">
        <v>4196</v>
      </c>
      <c r="H218" t="s">
        <v>3909</v>
      </c>
      <c r="I218" s="16" t="s">
        <v>163</v>
      </c>
      <c r="J218" t="s">
        <v>4113</v>
      </c>
      <c r="K218" s="246"/>
      <c r="L218" s="246"/>
      <c r="M218">
        <v>300</v>
      </c>
      <c r="O218">
        <v>6</v>
      </c>
      <c r="P218" t="str">
        <f t="shared" si="3"/>
        <v>T050207010300006</v>
      </c>
    </row>
    <row r="219" spans="1:16">
      <c r="A219" s="16" t="s">
        <v>4197</v>
      </c>
      <c r="B219" t="s">
        <v>4198</v>
      </c>
      <c r="C219" t="s">
        <v>4199</v>
      </c>
      <c r="D219" t="s">
        <v>4090</v>
      </c>
      <c r="E219" t="s">
        <v>3908</v>
      </c>
      <c r="F219" s="16">
        <v>6</v>
      </c>
      <c r="G219" t="s">
        <v>4200</v>
      </c>
      <c r="H219" t="s">
        <v>3909</v>
      </c>
      <c r="I219" s="16" t="s">
        <v>163</v>
      </c>
      <c r="J219" t="s">
        <v>4113</v>
      </c>
      <c r="K219" s="246"/>
      <c r="L219" s="246"/>
      <c r="M219">
        <v>200</v>
      </c>
      <c r="N219" t="s">
        <v>6009</v>
      </c>
      <c r="O219">
        <v>6</v>
      </c>
      <c r="P219" t="str">
        <f t="shared" si="3"/>
        <v>T020108010200006</v>
      </c>
    </row>
    <row r="220" spans="1:16">
      <c r="A220" s="16" t="s">
        <v>4201</v>
      </c>
      <c r="B220" t="s">
        <v>4202</v>
      </c>
      <c r="C220" t="s">
        <v>4199</v>
      </c>
      <c r="D220" t="s">
        <v>4090</v>
      </c>
      <c r="E220" t="s">
        <v>4203</v>
      </c>
      <c r="F220" s="16">
        <v>6</v>
      </c>
      <c r="G220" t="s">
        <v>4203</v>
      </c>
      <c r="H220" t="s">
        <v>3909</v>
      </c>
      <c r="I220" s="16" t="s">
        <v>163</v>
      </c>
      <c r="J220" t="s">
        <v>4113</v>
      </c>
      <c r="K220" s="246"/>
      <c r="L220" s="246"/>
      <c r="M220">
        <v>200</v>
      </c>
      <c r="O220">
        <v>6</v>
      </c>
      <c r="P220" t="str">
        <f t="shared" si="3"/>
        <v>T070105010200006</v>
      </c>
    </row>
    <row r="221" spans="1:16">
      <c r="A221" s="16" t="s">
        <v>4204</v>
      </c>
      <c r="B221" t="s">
        <v>4205</v>
      </c>
      <c r="C221" t="s">
        <v>4206</v>
      </c>
      <c r="D221" t="s">
        <v>4090</v>
      </c>
      <c r="E221" t="s">
        <v>4021</v>
      </c>
      <c r="F221" s="16">
        <v>6</v>
      </c>
      <c r="G221" t="s">
        <v>4207</v>
      </c>
      <c r="H221" t="s">
        <v>3909</v>
      </c>
      <c r="I221" s="16" t="s">
        <v>163</v>
      </c>
      <c r="J221" t="s">
        <v>4113</v>
      </c>
      <c r="K221" s="246"/>
      <c r="L221" s="246"/>
      <c r="M221">
        <v>200</v>
      </c>
      <c r="O221">
        <v>6</v>
      </c>
      <c r="P221" t="str">
        <f t="shared" si="3"/>
        <v>T040406010200006</v>
      </c>
    </row>
    <row r="222" spans="1:16">
      <c r="A222" s="16" t="s">
        <v>4208</v>
      </c>
      <c r="B222" t="s">
        <v>4209</v>
      </c>
      <c r="C222" t="s">
        <v>4206</v>
      </c>
      <c r="D222" t="s">
        <v>4090</v>
      </c>
      <c r="E222" t="s">
        <v>4021</v>
      </c>
      <c r="F222" s="16">
        <v>6</v>
      </c>
      <c r="G222" t="s">
        <v>4210</v>
      </c>
      <c r="H222" t="s">
        <v>3909</v>
      </c>
      <c r="I222" s="16" t="s">
        <v>163</v>
      </c>
      <c r="J222" t="s">
        <v>4113</v>
      </c>
      <c r="K222" s="246"/>
      <c r="L222" s="246"/>
      <c r="M222">
        <v>200</v>
      </c>
      <c r="O222">
        <v>6</v>
      </c>
      <c r="P222" t="str">
        <f t="shared" si="3"/>
        <v>T040404010200006</v>
      </c>
    </row>
    <row r="223" spans="1:16">
      <c r="A223" s="16" t="s">
        <v>4211</v>
      </c>
      <c r="B223" t="s">
        <v>4212</v>
      </c>
      <c r="C223" t="s">
        <v>4206</v>
      </c>
      <c r="D223" t="s">
        <v>4090</v>
      </c>
      <c r="E223" t="s">
        <v>4021</v>
      </c>
      <c r="F223" s="16">
        <v>6</v>
      </c>
      <c r="G223" t="s">
        <v>4210</v>
      </c>
      <c r="H223" t="s">
        <v>3909</v>
      </c>
      <c r="I223" s="16" t="s">
        <v>163</v>
      </c>
      <c r="J223" t="s">
        <v>4113</v>
      </c>
      <c r="K223" s="246"/>
      <c r="L223" s="246"/>
      <c r="M223">
        <v>200</v>
      </c>
      <c r="O223">
        <v>6</v>
      </c>
      <c r="P223" t="str">
        <f t="shared" si="3"/>
        <v>T040404020200006</v>
      </c>
    </row>
    <row r="224" spans="1:16">
      <c r="A224" s="16" t="s">
        <v>4213</v>
      </c>
      <c r="B224" t="s">
        <v>4214</v>
      </c>
      <c r="C224" t="s">
        <v>4206</v>
      </c>
      <c r="D224" t="s">
        <v>4090</v>
      </c>
      <c r="E224" t="s">
        <v>4021</v>
      </c>
      <c r="F224" s="16">
        <v>6</v>
      </c>
      <c r="G224" t="s">
        <v>4210</v>
      </c>
      <c r="H224" t="s">
        <v>3909</v>
      </c>
      <c r="I224" s="16" t="s">
        <v>163</v>
      </c>
      <c r="J224" t="s">
        <v>4113</v>
      </c>
      <c r="K224" s="246"/>
      <c r="L224" s="246"/>
      <c r="M224">
        <v>200</v>
      </c>
      <c r="O224">
        <v>6</v>
      </c>
      <c r="P224" t="str">
        <f t="shared" si="3"/>
        <v>T040404030200006</v>
      </c>
    </row>
    <row r="225" spans="1:16">
      <c r="A225" s="16" t="s">
        <v>4215</v>
      </c>
      <c r="B225" t="s">
        <v>4216</v>
      </c>
      <c r="C225" t="s">
        <v>4206</v>
      </c>
      <c r="D225" t="s">
        <v>4090</v>
      </c>
      <c r="E225" t="s">
        <v>4021</v>
      </c>
      <c r="F225" s="16">
        <v>6</v>
      </c>
      <c r="G225" t="s">
        <v>4210</v>
      </c>
      <c r="H225" t="s">
        <v>3909</v>
      </c>
      <c r="I225" s="16" t="s">
        <v>163</v>
      </c>
      <c r="J225" t="s">
        <v>4113</v>
      </c>
      <c r="K225" s="246"/>
      <c r="L225" s="246"/>
      <c r="M225">
        <v>200</v>
      </c>
      <c r="O225">
        <v>6</v>
      </c>
      <c r="P225" t="str">
        <f t="shared" si="3"/>
        <v>T040404040200006</v>
      </c>
    </row>
    <row r="226" spans="1:16">
      <c r="A226" s="16" t="s">
        <v>4217</v>
      </c>
      <c r="B226" t="s">
        <v>4218</v>
      </c>
      <c r="C226" t="s">
        <v>4219</v>
      </c>
      <c r="D226" t="s">
        <v>4090</v>
      </c>
      <c r="E226" t="s">
        <v>3908</v>
      </c>
      <c r="F226" s="16">
        <v>12</v>
      </c>
      <c r="G226" t="s">
        <v>4210</v>
      </c>
      <c r="H226" t="s">
        <v>3909</v>
      </c>
      <c r="I226" t="s">
        <v>163</v>
      </c>
      <c r="J226" t="s">
        <v>4220</v>
      </c>
      <c r="K226" s="246"/>
      <c r="L226" s="246"/>
      <c r="M226">
        <v>200</v>
      </c>
      <c r="O226">
        <v>12</v>
      </c>
      <c r="P226" t="str">
        <f t="shared" si="3"/>
        <v>T020204050200012</v>
      </c>
    </row>
    <row r="227" spans="1:16">
      <c r="A227" s="16" t="s">
        <v>4221</v>
      </c>
      <c r="B227" t="s">
        <v>4222</v>
      </c>
      <c r="C227" t="s">
        <v>4219</v>
      </c>
      <c r="D227" t="s">
        <v>4090</v>
      </c>
      <c r="E227" t="s">
        <v>3908</v>
      </c>
      <c r="F227" s="16">
        <v>12</v>
      </c>
      <c r="G227" t="s">
        <v>4210</v>
      </c>
      <c r="H227" t="s">
        <v>3909</v>
      </c>
      <c r="I227" t="s">
        <v>163</v>
      </c>
      <c r="J227" t="s">
        <v>4220</v>
      </c>
      <c r="K227" s="246"/>
      <c r="L227" s="246"/>
      <c r="M227">
        <v>200</v>
      </c>
      <c r="O227">
        <v>12</v>
      </c>
      <c r="P227" t="str">
        <f t="shared" si="3"/>
        <v>T020204060200012</v>
      </c>
    </row>
    <row r="228" spans="1:16">
      <c r="A228" s="16" t="s">
        <v>4223</v>
      </c>
      <c r="B228" t="s">
        <v>4224</v>
      </c>
      <c r="C228" t="s">
        <v>4219</v>
      </c>
      <c r="D228" t="s">
        <v>4090</v>
      </c>
      <c r="E228" t="s">
        <v>3908</v>
      </c>
      <c r="F228" s="16">
        <v>12</v>
      </c>
      <c r="G228" t="s">
        <v>4225</v>
      </c>
      <c r="H228" t="s">
        <v>3909</v>
      </c>
      <c r="I228" t="s">
        <v>163</v>
      </c>
      <c r="J228" t="s">
        <v>4220</v>
      </c>
      <c r="K228" s="246"/>
      <c r="L228" s="246"/>
      <c r="M228">
        <v>200</v>
      </c>
      <c r="N228" t="s">
        <v>6011</v>
      </c>
      <c r="O228">
        <v>12</v>
      </c>
      <c r="P228" t="str">
        <f t="shared" si="3"/>
        <v>T020209010200012</v>
      </c>
    </row>
    <row r="229" spans="1:16">
      <c r="A229" s="16" t="s">
        <v>4226</v>
      </c>
      <c r="B229" t="s">
        <v>4227</v>
      </c>
      <c r="C229" t="s">
        <v>4219</v>
      </c>
      <c r="D229" t="s">
        <v>4090</v>
      </c>
      <c r="E229" t="s">
        <v>3908</v>
      </c>
      <c r="F229" s="16">
        <v>24</v>
      </c>
      <c r="G229" t="s">
        <v>4228</v>
      </c>
      <c r="H229" t="s">
        <v>3909</v>
      </c>
      <c r="I229" t="s">
        <v>163</v>
      </c>
      <c r="J229" t="s">
        <v>4220</v>
      </c>
      <c r="K229" s="246"/>
      <c r="L229" s="246"/>
      <c r="M229">
        <v>50</v>
      </c>
      <c r="N229" t="s">
        <v>6009</v>
      </c>
      <c r="O229">
        <v>24</v>
      </c>
      <c r="P229" t="str">
        <f t="shared" si="3"/>
        <v>T020210010050024</v>
      </c>
    </row>
    <row r="230" spans="1:16">
      <c r="A230" s="16" t="s">
        <v>4229</v>
      </c>
      <c r="B230" t="s">
        <v>4230</v>
      </c>
      <c r="C230" t="s">
        <v>4219</v>
      </c>
      <c r="D230" t="s">
        <v>4090</v>
      </c>
      <c r="E230" t="s">
        <v>3908</v>
      </c>
      <c r="F230" s="16">
        <v>12</v>
      </c>
      <c r="G230" t="s">
        <v>4228</v>
      </c>
      <c r="H230" t="s">
        <v>3909</v>
      </c>
      <c r="I230" t="s">
        <v>163</v>
      </c>
      <c r="J230" t="s">
        <v>4220</v>
      </c>
      <c r="K230" s="246"/>
      <c r="L230" s="246"/>
      <c r="M230">
        <v>250</v>
      </c>
      <c r="N230" t="s">
        <v>6009</v>
      </c>
      <c r="O230">
        <v>12</v>
      </c>
      <c r="P230" t="str">
        <f t="shared" si="3"/>
        <v>T020210010250012</v>
      </c>
    </row>
    <row r="231" spans="1:16">
      <c r="A231" s="16" t="s">
        <v>4231</v>
      </c>
      <c r="B231" t="s">
        <v>4232</v>
      </c>
      <c r="C231" t="s">
        <v>4219</v>
      </c>
      <c r="D231" t="s">
        <v>4090</v>
      </c>
      <c r="E231" t="s">
        <v>3908</v>
      </c>
      <c r="F231" s="16">
        <v>12</v>
      </c>
      <c r="G231" t="s">
        <v>4233</v>
      </c>
      <c r="H231" t="s">
        <v>3909</v>
      </c>
      <c r="I231" t="s">
        <v>163</v>
      </c>
      <c r="J231" t="s">
        <v>4220</v>
      </c>
      <c r="K231" s="246"/>
      <c r="L231" s="246"/>
      <c r="M231">
        <v>200</v>
      </c>
      <c r="N231" t="s">
        <v>6011</v>
      </c>
      <c r="O231">
        <v>12</v>
      </c>
      <c r="P231" t="str">
        <f t="shared" si="3"/>
        <v>T020211010200012</v>
      </c>
    </row>
    <row r="232" spans="1:16">
      <c r="A232" s="16" t="s">
        <v>4234</v>
      </c>
      <c r="B232" t="s">
        <v>4235</v>
      </c>
      <c r="C232" t="s">
        <v>4219</v>
      </c>
      <c r="D232" t="s">
        <v>4090</v>
      </c>
      <c r="E232" t="s">
        <v>4203</v>
      </c>
      <c r="F232" s="16">
        <v>12</v>
      </c>
      <c r="G232" t="s">
        <v>4203</v>
      </c>
      <c r="H232" t="s">
        <v>3909</v>
      </c>
      <c r="I232" t="s">
        <v>163</v>
      </c>
      <c r="J232" t="s">
        <v>4220</v>
      </c>
      <c r="K232" s="246"/>
      <c r="L232" s="246"/>
      <c r="M232">
        <v>200</v>
      </c>
      <c r="O232">
        <v>12</v>
      </c>
      <c r="P232" t="str">
        <f t="shared" si="3"/>
        <v>T070205020200012</v>
      </c>
    </row>
    <row r="233" spans="1:16">
      <c r="A233" s="16" t="s">
        <v>4236</v>
      </c>
      <c r="B233" t="s">
        <v>4237</v>
      </c>
      <c r="C233" t="s">
        <v>4219</v>
      </c>
      <c r="D233" t="s">
        <v>4090</v>
      </c>
      <c r="E233" t="s">
        <v>4203</v>
      </c>
      <c r="F233" s="16">
        <v>12</v>
      </c>
      <c r="G233" t="s">
        <v>4203</v>
      </c>
      <c r="H233" t="s">
        <v>3909</v>
      </c>
      <c r="I233" t="s">
        <v>163</v>
      </c>
      <c r="J233" t="s">
        <v>4220</v>
      </c>
      <c r="K233" s="246"/>
      <c r="L233" s="246"/>
      <c r="M233">
        <v>200</v>
      </c>
      <c r="O233">
        <v>12</v>
      </c>
      <c r="P233" t="str">
        <f t="shared" si="3"/>
        <v>T070205021200012</v>
      </c>
    </row>
    <row r="234" spans="1:16">
      <c r="A234" s="16" t="s">
        <v>4238</v>
      </c>
      <c r="B234" t="s">
        <v>4239</v>
      </c>
      <c r="C234" t="s">
        <v>4219</v>
      </c>
      <c r="D234" t="s">
        <v>4090</v>
      </c>
      <c r="E234" t="s">
        <v>3908</v>
      </c>
      <c r="F234" s="16">
        <v>12</v>
      </c>
      <c r="G234" t="s">
        <v>4240</v>
      </c>
      <c r="H234" t="s">
        <v>3909</v>
      </c>
      <c r="I234" t="s">
        <v>163</v>
      </c>
      <c r="J234" t="s">
        <v>4220</v>
      </c>
      <c r="K234" s="246"/>
      <c r="L234" s="246"/>
      <c r="M234">
        <v>200</v>
      </c>
      <c r="O234">
        <v>12</v>
      </c>
      <c r="P234" t="str">
        <f t="shared" si="3"/>
        <v>T020212010200012</v>
      </c>
    </row>
    <row r="235" spans="1:16">
      <c r="A235" s="16" t="s">
        <v>4241</v>
      </c>
      <c r="B235" t="s">
        <v>4242</v>
      </c>
      <c r="C235" t="s">
        <v>4219</v>
      </c>
      <c r="D235" t="s">
        <v>4090</v>
      </c>
      <c r="E235" t="s">
        <v>3908</v>
      </c>
      <c r="F235" s="16">
        <v>12</v>
      </c>
      <c r="G235" t="s">
        <v>4240</v>
      </c>
      <c r="H235" t="s">
        <v>3909</v>
      </c>
      <c r="I235" t="s">
        <v>163</v>
      </c>
      <c r="J235" t="s">
        <v>4220</v>
      </c>
      <c r="K235" s="246"/>
      <c r="L235" s="246"/>
      <c r="M235">
        <v>200</v>
      </c>
      <c r="O235">
        <v>12</v>
      </c>
      <c r="P235" t="str">
        <f t="shared" si="3"/>
        <v>T020212011200012</v>
      </c>
    </row>
    <row r="236" spans="1:16">
      <c r="A236" s="16" t="s">
        <v>4243</v>
      </c>
      <c r="B236" t="s">
        <v>4244</v>
      </c>
      <c r="C236" t="s">
        <v>4219</v>
      </c>
      <c r="D236" t="s">
        <v>4090</v>
      </c>
      <c r="E236" t="s">
        <v>3908</v>
      </c>
      <c r="F236" s="16">
        <v>12</v>
      </c>
      <c r="G236" t="s">
        <v>4210</v>
      </c>
      <c r="H236" t="s">
        <v>3909</v>
      </c>
      <c r="I236" t="s">
        <v>163</v>
      </c>
      <c r="J236" t="s">
        <v>4220</v>
      </c>
      <c r="K236" s="246"/>
      <c r="L236" s="246"/>
      <c r="M236">
        <v>200</v>
      </c>
      <c r="O236">
        <v>12</v>
      </c>
      <c r="P236" t="str">
        <f t="shared" si="3"/>
        <v>T020204070200012</v>
      </c>
    </row>
    <row r="237" spans="1:16">
      <c r="A237" s="16" t="s">
        <v>4245</v>
      </c>
      <c r="B237" t="s">
        <v>4246</v>
      </c>
      <c r="C237" t="s">
        <v>4219</v>
      </c>
      <c r="D237" t="s">
        <v>4090</v>
      </c>
      <c r="E237" t="s">
        <v>3908</v>
      </c>
      <c r="F237" s="16">
        <v>12</v>
      </c>
      <c r="G237" t="s">
        <v>4210</v>
      </c>
      <c r="H237" t="s">
        <v>3909</v>
      </c>
      <c r="I237" t="s">
        <v>163</v>
      </c>
      <c r="J237" t="s">
        <v>4220</v>
      </c>
      <c r="K237" s="246"/>
      <c r="L237" s="246"/>
      <c r="M237">
        <v>200</v>
      </c>
      <c r="O237">
        <v>12</v>
      </c>
      <c r="P237" t="str">
        <f t="shared" si="3"/>
        <v>T020204080200012</v>
      </c>
    </row>
    <row r="238" spans="1:16">
      <c r="A238" s="16" t="s">
        <v>4247</v>
      </c>
      <c r="B238" t="s">
        <v>4248</v>
      </c>
      <c r="C238" t="s">
        <v>4219</v>
      </c>
      <c r="D238" t="s">
        <v>4090</v>
      </c>
      <c r="E238" t="s">
        <v>3908</v>
      </c>
      <c r="F238" s="16">
        <v>12</v>
      </c>
      <c r="G238" t="s">
        <v>4210</v>
      </c>
      <c r="H238" t="s">
        <v>3909</v>
      </c>
      <c r="I238" t="s">
        <v>163</v>
      </c>
      <c r="J238" t="s">
        <v>4220</v>
      </c>
      <c r="K238" s="246"/>
      <c r="L238" s="246"/>
      <c r="M238">
        <v>200</v>
      </c>
      <c r="O238">
        <v>12</v>
      </c>
      <c r="P238" t="str">
        <f t="shared" si="3"/>
        <v>T020204090200012</v>
      </c>
    </row>
    <row r="239" spans="1:16">
      <c r="A239" s="16" t="s">
        <v>4249</v>
      </c>
      <c r="B239" t="s">
        <v>4250</v>
      </c>
      <c r="C239" t="s">
        <v>4219</v>
      </c>
      <c r="D239" t="s">
        <v>4090</v>
      </c>
      <c r="E239" t="s">
        <v>3908</v>
      </c>
      <c r="F239" s="16">
        <v>12</v>
      </c>
      <c r="G239" t="s">
        <v>4210</v>
      </c>
      <c r="H239" t="s">
        <v>3909</v>
      </c>
      <c r="I239" t="s">
        <v>163</v>
      </c>
      <c r="J239" t="s">
        <v>4220</v>
      </c>
      <c r="K239" s="246"/>
      <c r="L239" s="246"/>
      <c r="M239">
        <v>200</v>
      </c>
      <c r="O239">
        <v>12</v>
      </c>
      <c r="P239" t="str">
        <f t="shared" si="3"/>
        <v>T020204100200012</v>
      </c>
    </row>
    <row r="240" spans="1:16">
      <c r="A240" s="16" t="s">
        <v>4251</v>
      </c>
      <c r="B240" t="s">
        <v>4252</v>
      </c>
      <c r="C240" t="s">
        <v>4219</v>
      </c>
      <c r="D240" t="s">
        <v>4090</v>
      </c>
      <c r="E240" t="s">
        <v>3908</v>
      </c>
      <c r="F240" s="16">
        <v>12</v>
      </c>
      <c r="G240" t="s">
        <v>4210</v>
      </c>
      <c r="H240" t="s">
        <v>3909</v>
      </c>
      <c r="I240" t="s">
        <v>163</v>
      </c>
      <c r="J240" t="s">
        <v>4220</v>
      </c>
      <c r="K240" s="246"/>
      <c r="L240" s="246"/>
      <c r="M240">
        <v>200</v>
      </c>
      <c r="O240">
        <v>12</v>
      </c>
      <c r="P240" t="str">
        <f t="shared" si="3"/>
        <v>T020204101200012</v>
      </c>
    </row>
    <row r="241" spans="1:16">
      <c r="A241" s="16" t="s">
        <v>4253</v>
      </c>
      <c r="B241" t="s">
        <v>4254</v>
      </c>
      <c r="C241" t="s">
        <v>4219</v>
      </c>
      <c r="D241" t="s">
        <v>4090</v>
      </c>
      <c r="E241" t="s">
        <v>3908</v>
      </c>
      <c r="F241" s="16">
        <v>12</v>
      </c>
      <c r="G241" t="s">
        <v>4255</v>
      </c>
      <c r="H241" t="s">
        <v>3909</v>
      </c>
      <c r="I241" t="s">
        <v>163</v>
      </c>
      <c r="J241" t="s">
        <v>4220</v>
      </c>
      <c r="K241" s="246"/>
      <c r="L241" s="246"/>
      <c r="M241">
        <v>200</v>
      </c>
      <c r="O241">
        <v>12</v>
      </c>
      <c r="P241" t="str">
        <f t="shared" si="3"/>
        <v>T020214011200012</v>
      </c>
    </row>
    <row r="242" spans="1:16">
      <c r="A242" s="16" t="s">
        <v>4256</v>
      </c>
      <c r="B242" t="s">
        <v>4257</v>
      </c>
      <c r="C242" t="s">
        <v>4219</v>
      </c>
      <c r="D242" t="s">
        <v>4090</v>
      </c>
      <c r="E242" t="s">
        <v>4203</v>
      </c>
      <c r="F242" s="16">
        <v>12</v>
      </c>
      <c r="G242" t="s">
        <v>4203</v>
      </c>
      <c r="H242" t="s">
        <v>3909</v>
      </c>
      <c r="I242" t="s">
        <v>163</v>
      </c>
      <c r="J242" t="s">
        <v>4220</v>
      </c>
      <c r="K242" s="246"/>
      <c r="L242" s="246"/>
      <c r="M242">
        <v>200</v>
      </c>
      <c r="O242">
        <v>12</v>
      </c>
      <c r="P242" t="str">
        <f t="shared" si="3"/>
        <v>T070205010200012</v>
      </c>
    </row>
    <row r="243" spans="1:16">
      <c r="A243" s="16" t="s">
        <v>4258</v>
      </c>
      <c r="B243" t="s">
        <v>4259</v>
      </c>
      <c r="C243" t="s">
        <v>4219</v>
      </c>
      <c r="D243" t="s">
        <v>4090</v>
      </c>
      <c r="E243" t="s">
        <v>4203</v>
      </c>
      <c r="F243" s="16">
        <v>12</v>
      </c>
      <c r="G243" t="s">
        <v>4203</v>
      </c>
      <c r="H243" t="s">
        <v>3909</v>
      </c>
      <c r="I243" t="s">
        <v>163</v>
      </c>
      <c r="J243" t="s">
        <v>4220</v>
      </c>
      <c r="K243" s="246"/>
      <c r="L243" s="246"/>
      <c r="M243">
        <v>200</v>
      </c>
      <c r="O243">
        <v>12</v>
      </c>
      <c r="P243" t="str">
        <f t="shared" si="3"/>
        <v>T070205011200012</v>
      </c>
    </row>
    <row r="244" spans="1:16">
      <c r="A244" s="16" t="s">
        <v>4260</v>
      </c>
      <c r="B244" t="s">
        <v>4261</v>
      </c>
      <c r="C244" t="s">
        <v>4219</v>
      </c>
      <c r="D244" t="s">
        <v>4090</v>
      </c>
      <c r="E244" t="s">
        <v>3908</v>
      </c>
      <c r="F244" s="16">
        <v>12</v>
      </c>
      <c r="G244" t="s">
        <v>4240</v>
      </c>
      <c r="H244" t="s">
        <v>3909</v>
      </c>
      <c r="I244" t="s">
        <v>163</v>
      </c>
      <c r="J244" t="s">
        <v>4220</v>
      </c>
      <c r="K244" s="246"/>
      <c r="L244" s="246"/>
      <c r="M244">
        <v>200</v>
      </c>
      <c r="O244">
        <v>12</v>
      </c>
      <c r="P244" t="str">
        <f t="shared" si="3"/>
        <v>T020212020200012</v>
      </c>
    </row>
    <row r="245" spans="1:16">
      <c r="A245" s="16" t="s">
        <v>4262</v>
      </c>
      <c r="B245" t="s">
        <v>4263</v>
      </c>
      <c r="C245" t="s">
        <v>4219</v>
      </c>
      <c r="D245" t="s">
        <v>4090</v>
      </c>
      <c r="E245" t="s">
        <v>3908</v>
      </c>
      <c r="F245" s="16">
        <v>12</v>
      </c>
      <c r="G245" t="s">
        <v>4240</v>
      </c>
      <c r="H245" t="s">
        <v>3909</v>
      </c>
      <c r="I245" t="s">
        <v>163</v>
      </c>
      <c r="J245" t="s">
        <v>4220</v>
      </c>
      <c r="K245" s="246"/>
      <c r="L245" s="246"/>
      <c r="M245">
        <v>200</v>
      </c>
      <c r="O245">
        <v>12</v>
      </c>
      <c r="P245" t="str">
        <f t="shared" si="3"/>
        <v>T020212021200012</v>
      </c>
    </row>
    <row r="246" spans="1:16">
      <c r="A246" s="16" t="s">
        <v>4264</v>
      </c>
      <c r="B246" t="s">
        <v>4265</v>
      </c>
      <c r="C246" t="s">
        <v>4219</v>
      </c>
      <c r="D246" t="s">
        <v>4090</v>
      </c>
      <c r="E246" t="s">
        <v>3908</v>
      </c>
      <c r="F246" s="16">
        <v>12</v>
      </c>
      <c r="G246" t="s">
        <v>4240</v>
      </c>
      <c r="H246" t="s">
        <v>3909</v>
      </c>
      <c r="I246" t="s">
        <v>163</v>
      </c>
      <c r="J246" t="s">
        <v>4220</v>
      </c>
      <c r="K246" s="246"/>
      <c r="L246" s="246"/>
      <c r="M246">
        <v>200</v>
      </c>
      <c r="O246">
        <v>12</v>
      </c>
      <c r="P246" t="str">
        <f t="shared" si="3"/>
        <v>T020212030200012</v>
      </c>
    </row>
    <row r="247" spans="1:16">
      <c r="A247" s="16" t="s">
        <v>4266</v>
      </c>
      <c r="B247" t="s">
        <v>4267</v>
      </c>
      <c r="C247" t="s">
        <v>4219</v>
      </c>
      <c r="D247" t="s">
        <v>4090</v>
      </c>
      <c r="E247" t="s">
        <v>3908</v>
      </c>
      <c r="F247" s="16">
        <v>12</v>
      </c>
      <c r="G247" t="s">
        <v>4240</v>
      </c>
      <c r="H247" t="s">
        <v>3909</v>
      </c>
      <c r="I247" t="s">
        <v>163</v>
      </c>
      <c r="J247" t="s">
        <v>4220</v>
      </c>
      <c r="K247" s="246"/>
      <c r="L247" s="246"/>
      <c r="M247">
        <v>200</v>
      </c>
      <c r="O247">
        <v>12</v>
      </c>
      <c r="P247" t="str">
        <f t="shared" si="3"/>
        <v>T020212031200012</v>
      </c>
    </row>
    <row r="248" spans="1:16">
      <c r="A248" s="16" t="s">
        <v>4268</v>
      </c>
      <c r="B248" t="s">
        <v>4269</v>
      </c>
      <c r="C248" t="s">
        <v>4219</v>
      </c>
      <c r="D248" t="s">
        <v>4090</v>
      </c>
      <c r="E248" t="s">
        <v>3908</v>
      </c>
      <c r="F248" s="16">
        <v>12</v>
      </c>
      <c r="G248" t="s">
        <v>4270</v>
      </c>
      <c r="H248" t="s">
        <v>3909</v>
      </c>
      <c r="I248" t="s">
        <v>163</v>
      </c>
      <c r="J248" t="s">
        <v>4220</v>
      </c>
      <c r="K248" s="246"/>
      <c r="L248" s="246"/>
      <c r="M248">
        <v>250</v>
      </c>
      <c r="N248" t="s">
        <v>6009</v>
      </c>
      <c r="O248">
        <v>12</v>
      </c>
      <c r="P248" t="str">
        <f t="shared" si="3"/>
        <v>T020208020250012</v>
      </c>
    </row>
    <row r="249" spans="1:16">
      <c r="A249" s="16" t="s">
        <v>4271</v>
      </c>
      <c r="B249" t="s">
        <v>4272</v>
      </c>
      <c r="C249" t="s">
        <v>4219</v>
      </c>
      <c r="D249" t="s">
        <v>4090</v>
      </c>
      <c r="E249" t="s">
        <v>3908</v>
      </c>
      <c r="F249" s="16">
        <v>12</v>
      </c>
      <c r="G249" t="s">
        <v>4270</v>
      </c>
      <c r="H249" t="s">
        <v>3909</v>
      </c>
      <c r="I249" t="s">
        <v>163</v>
      </c>
      <c r="J249" t="s">
        <v>4220</v>
      </c>
      <c r="K249" s="246"/>
      <c r="L249" s="246"/>
      <c r="M249">
        <v>200</v>
      </c>
      <c r="O249">
        <v>12</v>
      </c>
      <c r="P249" t="str">
        <f t="shared" si="3"/>
        <v>T020208030200012</v>
      </c>
    </row>
    <row r="250" spans="1:16">
      <c r="A250" s="16" t="s">
        <v>4273</v>
      </c>
      <c r="B250" t="s">
        <v>4274</v>
      </c>
      <c r="C250" t="s">
        <v>4219</v>
      </c>
      <c r="D250" t="s">
        <v>4090</v>
      </c>
      <c r="E250" t="s">
        <v>3908</v>
      </c>
      <c r="F250" s="16">
        <v>12</v>
      </c>
      <c r="G250" t="s">
        <v>4275</v>
      </c>
      <c r="H250" t="s">
        <v>3909</v>
      </c>
      <c r="I250" t="s">
        <v>163</v>
      </c>
      <c r="J250" t="s">
        <v>4220</v>
      </c>
      <c r="K250" s="246"/>
      <c r="L250" s="246"/>
      <c r="M250">
        <v>90</v>
      </c>
      <c r="N250" t="s">
        <v>6009</v>
      </c>
      <c r="O250">
        <v>12</v>
      </c>
      <c r="P250" t="str">
        <f t="shared" si="3"/>
        <v>T020216010090012</v>
      </c>
    </row>
    <row r="251" spans="1:16">
      <c r="A251" s="16" t="s">
        <v>4276</v>
      </c>
      <c r="B251" t="s">
        <v>4277</v>
      </c>
      <c r="C251" t="s">
        <v>4219</v>
      </c>
      <c r="D251" t="s">
        <v>4090</v>
      </c>
      <c r="E251" t="s">
        <v>3908</v>
      </c>
      <c r="F251" s="16">
        <v>12</v>
      </c>
      <c r="G251" t="s">
        <v>4275</v>
      </c>
      <c r="H251" t="s">
        <v>3909</v>
      </c>
      <c r="I251" t="s">
        <v>163</v>
      </c>
      <c r="J251" t="s">
        <v>4220</v>
      </c>
      <c r="K251" s="246"/>
      <c r="L251" s="246"/>
      <c r="M251">
        <v>90</v>
      </c>
      <c r="N251" t="s">
        <v>6009</v>
      </c>
      <c r="O251">
        <v>12</v>
      </c>
      <c r="P251" t="str">
        <f t="shared" si="3"/>
        <v>T020216011090012</v>
      </c>
    </row>
    <row r="252" spans="1:16">
      <c r="A252" s="16" t="s">
        <v>4278</v>
      </c>
      <c r="B252" t="s">
        <v>4279</v>
      </c>
      <c r="C252" t="s">
        <v>4219</v>
      </c>
      <c r="D252" t="s">
        <v>4090</v>
      </c>
      <c r="E252" t="s">
        <v>3908</v>
      </c>
      <c r="F252" s="16">
        <v>12</v>
      </c>
      <c r="G252" t="s">
        <v>4280</v>
      </c>
      <c r="H252" t="s">
        <v>3909</v>
      </c>
      <c r="I252" t="s">
        <v>163</v>
      </c>
      <c r="J252" t="s">
        <v>4220</v>
      </c>
      <c r="K252" s="246"/>
      <c r="L252" s="246"/>
      <c r="M252">
        <v>250</v>
      </c>
      <c r="O252">
        <v>12</v>
      </c>
      <c r="P252" t="str">
        <f t="shared" si="3"/>
        <v>T020213010250012</v>
      </c>
    </row>
    <row r="253" spans="1:16">
      <c r="A253" s="16" t="s">
        <v>4281</v>
      </c>
      <c r="B253" t="s">
        <v>4282</v>
      </c>
      <c r="C253" t="s">
        <v>4219</v>
      </c>
      <c r="D253" t="s">
        <v>4090</v>
      </c>
      <c r="E253" t="s">
        <v>3908</v>
      </c>
      <c r="F253" s="16">
        <v>12</v>
      </c>
      <c r="G253" t="s">
        <v>4280</v>
      </c>
      <c r="H253" t="s">
        <v>3909</v>
      </c>
      <c r="I253" t="s">
        <v>163</v>
      </c>
      <c r="J253" t="s">
        <v>4220</v>
      </c>
      <c r="K253" s="246"/>
      <c r="L253" s="246"/>
      <c r="M253">
        <v>250</v>
      </c>
      <c r="O253">
        <v>12</v>
      </c>
      <c r="P253" t="str">
        <f t="shared" si="3"/>
        <v>T020213020250012</v>
      </c>
    </row>
    <row r="254" spans="1:16">
      <c r="A254" s="16" t="s">
        <v>4283</v>
      </c>
      <c r="B254" t="s">
        <v>4284</v>
      </c>
      <c r="C254" t="s">
        <v>4219</v>
      </c>
      <c r="D254" t="s">
        <v>4090</v>
      </c>
      <c r="E254" t="s">
        <v>3908</v>
      </c>
      <c r="F254" s="16">
        <v>36</v>
      </c>
      <c r="G254" t="s">
        <v>4255</v>
      </c>
      <c r="H254" t="s">
        <v>3909</v>
      </c>
      <c r="I254" t="s">
        <v>163</v>
      </c>
      <c r="J254" t="s">
        <v>4220</v>
      </c>
      <c r="K254" s="246"/>
      <c r="L254" s="246"/>
      <c r="M254">
        <v>120</v>
      </c>
      <c r="O254">
        <v>36</v>
      </c>
      <c r="P254" t="str">
        <f t="shared" si="3"/>
        <v>T020214020120036</v>
      </c>
    </row>
    <row r="255" spans="1:16">
      <c r="A255" s="16" t="s">
        <v>4285</v>
      </c>
      <c r="B255" t="s">
        <v>4286</v>
      </c>
      <c r="C255" t="s">
        <v>4219</v>
      </c>
      <c r="D255" t="s">
        <v>4090</v>
      </c>
      <c r="E255" t="s">
        <v>3908</v>
      </c>
      <c r="F255" s="16">
        <v>36</v>
      </c>
      <c r="G255" t="s">
        <v>4210</v>
      </c>
      <c r="H255" t="s">
        <v>3909</v>
      </c>
      <c r="I255" t="s">
        <v>163</v>
      </c>
      <c r="J255" t="s">
        <v>4220</v>
      </c>
      <c r="K255" s="246"/>
      <c r="L255" s="246"/>
      <c r="M255">
        <v>120</v>
      </c>
      <c r="O255">
        <v>36</v>
      </c>
      <c r="P255" t="str">
        <f t="shared" si="3"/>
        <v>T020204110120036</v>
      </c>
    </row>
    <row r="256" spans="1:16">
      <c r="A256" s="16" t="s">
        <v>4287</v>
      </c>
      <c r="B256" t="s">
        <v>4288</v>
      </c>
      <c r="C256" t="s">
        <v>4219</v>
      </c>
      <c r="D256" t="s">
        <v>4090</v>
      </c>
      <c r="E256" t="s">
        <v>3908</v>
      </c>
      <c r="F256" s="16">
        <v>36</v>
      </c>
      <c r="G256" t="s">
        <v>4240</v>
      </c>
      <c r="H256" t="s">
        <v>3909</v>
      </c>
      <c r="I256" t="s">
        <v>163</v>
      </c>
      <c r="J256" t="s">
        <v>4220</v>
      </c>
      <c r="K256" s="246"/>
      <c r="L256" s="246"/>
      <c r="M256">
        <v>120</v>
      </c>
      <c r="O256">
        <v>36</v>
      </c>
      <c r="P256" t="str">
        <f t="shared" si="3"/>
        <v>T020212040120036</v>
      </c>
    </row>
    <row r="257" spans="1:16">
      <c r="A257" s="16" t="s">
        <v>4289</v>
      </c>
      <c r="B257" t="s">
        <v>4290</v>
      </c>
      <c r="C257" t="s">
        <v>4291</v>
      </c>
      <c r="D257" t="s">
        <v>4090</v>
      </c>
      <c r="E257" t="s">
        <v>3908</v>
      </c>
      <c r="F257" s="16">
        <v>12</v>
      </c>
      <c r="G257" t="s">
        <v>4292</v>
      </c>
      <c r="H257" t="s">
        <v>3909</v>
      </c>
      <c r="I257" t="s">
        <v>163</v>
      </c>
      <c r="J257" t="s">
        <v>4220</v>
      </c>
      <c r="K257" s="246"/>
      <c r="L257" s="246"/>
      <c r="M257">
        <v>350</v>
      </c>
      <c r="O257">
        <v>12</v>
      </c>
      <c r="P257" t="str">
        <f t="shared" si="3"/>
        <v>T020315010350012</v>
      </c>
    </row>
    <row r="258" spans="1:16">
      <c r="A258" s="16" t="s">
        <v>4293</v>
      </c>
      <c r="B258" t="s">
        <v>4294</v>
      </c>
      <c r="C258" t="s">
        <v>4291</v>
      </c>
      <c r="D258" t="s">
        <v>4090</v>
      </c>
      <c r="E258" t="s">
        <v>3908</v>
      </c>
      <c r="F258" s="16">
        <v>12</v>
      </c>
      <c r="G258" t="s">
        <v>4292</v>
      </c>
      <c r="H258" t="s">
        <v>3909</v>
      </c>
      <c r="I258" t="s">
        <v>163</v>
      </c>
      <c r="J258" t="s">
        <v>4220</v>
      </c>
      <c r="K258" s="246"/>
      <c r="L258" s="246"/>
      <c r="M258">
        <v>350</v>
      </c>
      <c r="O258">
        <v>12</v>
      </c>
      <c r="P258" t="str">
        <f t="shared" si="3"/>
        <v>T020315020350012</v>
      </c>
    </row>
    <row r="259" spans="1:16">
      <c r="A259" s="16" t="s">
        <v>4295</v>
      </c>
      <c r="B259" t="s">
        <v>4296</v>
      </c>
      <c r="C259" t="s">
        <v>4291</v>
      </c>
      <c r="D259" t="s">
        <v>4090</v>
      </c>
      <c r="E259" t="s">
        <v>3908</v>
      </c>
      <c r="F259" s="16">
        <v>12</v>
      </c>
      <c r="G259" t="s">
        <v>4292</v>
      </c>
      <c r="H259" t="s">
        <v>3909</v>
      </c>
      <c r="I259" t="s">
        <v>163</v>
      </c>
      <c r="J259" t="s">
        <v>4220</v>
      </c>
      <c r="K259" s="246"/>
      <c r="L259" s="246"/>
      <c r="M259">
        <v>350</v>
      </c>
      <c r="O259">
        <v>12</v>
      </c>
      <c r="P259" t="str">
        <f t="shared" si="3"/>
        <v>T020315030350012</v>
      </c>
    </row>
    <row r="260" spans="1:16">
      <c r="A260" s="16" t="s">
        <v>4297</v>
      </c>
      <c r="B260" t="s">
        <v>4298</v>
      </c>
      <c r="C260" t="s">
        <v>4291</v>
      </c>
      <c r="D260" t="s">
        <v>4090</v>
      </c>
      <c r="E260" t="s">
        <v>3908</v>
      </c>
      <c r="F260" s="16">
        <v>12</v>
      </c>
      <c r="G260" t="s">
        <v>4292</v>
      </c>
      <c r="H260" t="s">
        <v>3909</v>
      </c>
      <c r="I260" t="s">
        <v>163</v>
      </c>
      <c r="J260" t="s">
        <v>4220</v>
      </c>
      <c r="K260" s="246"/>
      <c r="L260" s="246"/>
      <c r="M260">
        <v>350</v>
      </c>
      <c r="O260">
        <v>12</v>
      </c>
      <c r="P260" t="str">
        <f t="shared" si="3"/>
        <v>T020315040350012</v>
      </c>
    </row>
    <row r="261" spans="1:16">
      <c r="A261" s="16" t="s">
        <v>4299</v>
      </c>
      <c r="B261" t="s">
        <v>4300</v>
      </c>
      <c r="C261" t="s">
        <v>4291</v>
      </c>
      <c r="D261" t="s">
        <v>4090</v>
      </c>
      <c r="E261" t="s">
        <v>3908</v>
      </c>
      <c r="F261" s="16">
        <v>24</v>
      </c>
      <c r="G261" t="s">
        <v>4275</v>
      </c>
      <c r="H261" t="s">
        <v>3909</v>
      </c>
      <c r="I261" t="s">
        <v>163</v>
      </c>
      <c r="J261" t="s">
        <v>4220</v>
      </c>
      <c r="K261" s="246"/>
      <c r="L261" s="246"/>
      <c r="M261">
        <v>50</v>
      </c>
      <c r="N261" t="s">
        <v>6009</v>
      </c>
      <c r="O261">
        <v>24</v>
      </c>
      <c r="P261" t="str">
        <f t="shared" si="3"/>
        <v>T020316010050024</v>
      </c>
    </row>
    <row r="262" spans="1:16">
      <c r="A262" s="16" t="s">
        <v>4301</v>
      </c>
      <c r="B262" t="s">
        <v>4302</v>
      </c>
      <c r="C262" t="s">
        <v>4291</v>
      </c>
      <c r="D262" t="s">
        <v>4090</v>
      </c>
      <c r="E262" t="s">
        <v>3908</v>
      </c>
      <c r="F262" s="16">
        <v>12</v>
      </c>
      <c r="G262" t="s">
        <v>4275</v>
      </c>
      <c r="H262" t="s">
        <v>3909</v>
      </c>
      <c r="I262" t="s">
        <v>163</v>
      </c>
      <c r="J262" t="s">
        <v>4220</v>
      </c>
      <c r="K262" s="246"/>
      <c r="L262" s="246"/>
      <c r="M262">
        <v>90</v>
      </c>
      <c r="N262" t="s">
        <v>6009</v>
      </c>
      <c r="O262">
        <v>12</v>
      </c>
      <c r="P262" t="str">
        <f t="shared" si="3"/>
        <v>T020316010090012</v>
      </c>
    </row>
    <row r="263" spans="1:16">
      <c r="A263" s="16" t="s">
        <v>4303</v>
      </c>
      <c r="B263" t="s">
        <v>4304</v>
      </c>
      <c r="C263" t="s">
        <v>4291</v>
      </c>
      <c r="D263" t="s">
        <v>4090</v>
      </c>
      <c r="E263" t="s">
        <v>3908</v>
      </c>
      <c r="F263" s="16">
        <v>6</v>
      </c>
      <c r="G263" t="s">
        <v>4275</v>
      </c>
      <c r="H263" t="s">
        <v>3909</v>
      </c>
      <c r="I263" t="s">
        <v>163</v>
      </c>
      <c r="J263" t="s">
        <v>4220</v>
      </c>
      <c r="K263" s="246"/>
      <c r="L263" s="246"/>
      <c r="M263">
        <v>500</v>
      </c>
      <c r="N263" t="s">
        <v>6009</v>
      </c>
      <c r="O263">
        <v>6</v>
      </c>
      <c r="P263" t="str">
        <f t="shared" si="3"/>
        <v>T020316012500006</v>
      </c>
    </row>
    <row r="264" spans="1:16">
      <c r="A264" s="16" t="s">
        <v>4305</v>
      </c>
      <c r="B264" t="s">
        <v>4306</v>
      </c>
      <c r="C264" t="s">
        <v>4291</v>
      </c>
      <c r="D264" t="s">
        <v>4090</v>
      </c>
      <c r="E264" t="s">
        <v>3908</v>
      </c>
      <c r="F264" s="16">
        <v>12</v>
      </c>
      <c r="G264" t="s">
        <v>4240</v>
      </c>
      <c r="H264" t="s">
        <v>3909</v>
      </c>
      <c r="I264" t="s">
        <v>163</v>
      </c>
      <c r="J264" t="s">
        <v>4220</v>
      </c>
      <c r="K264" s="246"/>
      <c r="L264" s="246"/>
      <c r="M264">
        <v>190</v>
      </c>
      <c r="O264">
        <v>12</v>
      </c>
      <c r="P264" t="str">
        <f t="shared" si="3"/>
        <v>T020312010190012</v>
      </c>
    </row>
    <row r="265" spans="1:16">
      <c r="A265" s="16" t="s">
        <v>4307</v>
      </c>
      <c r="B265" t="s">
        <v>4308</v>
      </c>
      <c r="C265" t="s">
        <v>4291</v>
      </c>
      <c r="D265" t="s">
        <v>4090</v>
      </c>
      <c r="E265" t="s">
        <v>3908</v>
      </c>
      <c r="F265" s="16">
        <v>12</v>
      </c>
      <c r="G265" t="s">
        <v>4240</v>
      </c>
      <c r="H265" t="s">
        <v>3909</v>
      </c>
      <c r="I265" t="s">
        <v>163</v>
      </c>
      <c r="J265" t="s">
        <v>4220</v>
      </c>
      <c r="K265" s="246"/>
      <c r="L265" s="246"/>
      <c r="M265">
        <v>190</v>
      </c>
      <c r="O265">
        <v>12</v>
      </c>
      <c r="P265" t="str">
        <f t="shared" si="3"/>
        <v>T020312020190012</v>
      </c>
    </row>
    <row r="266" spans="1:16">
      <c r="A266" s="16" t="s">
        <v>4309</v>
      </c>
      <c r="B266" t="s">
        <v>4310</v>
      </c>
      <c r="C266" t="s">
        <v>4291</v>
      </c>
      <c r="D266" t="s">
        <v>4090</v>
      </c>
      <c r="E266" t="s">
        <v>3908</v>
      </c>
      <c r="F266" s="16">
        <v>12</v>
      </c>
      <c r="G266" t="s">
        <v>4240</v>
      </c>
      <c r="H266" t="s">
        <v>3909</v>
      </c>
      <c r="I266" t="s">
        <v>163</v>
      </c>
      <c r="J266" t="s">
        <v>4220</v>
      </c>
      <c r="K266" s="246"/>
      <c r="L266" s="246"/>
      <c r="M266">
        <v>190</v>
      </c>
      <c r="N266" t="s">
        <v>6009</v>
      </c>
      <c r="O266">
        <v>12</v>
      </c>
      <c r="P266" t="str">
        <f t="shared" si="3"/>
        <v>T020312030190012</v>
      </c>
    </row>
    <row r="267" spans="1:16">
      <c r="A267" s="16" t="s">
        <v>4311</v>
      </c>
      <c r="B267" t="s">
        <v>4312</v>
      </c>
      <c r="C267" t="s">
        <v>4291</v>
      </c>
      <c r="D267" t="s">
        <v>4090</v>
      </c>
      <c r="E267" t="s">
        <v>3908</v>
      </c>
      <c r="F267" s="16">
        <v>96</v>
      </c>
      <c r="G267" t="s">
        <v>4280</v>
      </c>
      <c r="H267" t="s">
        <v>3909</v>
      </c>
      <c r="I267" t="s">
        <v>163</v>
      </c>
      <c r="J267" t="s">
        <v>4220</v>
      </c>
      <c r="K267" s="246"/>
      <c r="L267" s="246"/>
      <c r="M267">
        <v>100</v>
      </c>
      <c r="N267" t="s">
        <v>6009</v>
      </c>
      <c r="O267">
        <v>96</v>
      </c>
      <c r="P267" t="str">
        <f t="shared" si="3"/>
        <v>T020313030100096</v>
      </c>
    </row>
    <row r="268" spans="1:16">
      <c r="A268" s="16">
        <v>2260123012</v>
      </c>
      <c r="B268" t="s">
        <v>4313</v>
      </c>
      <c r="C268" t="s">
        <v>3917</v>
      </c>
      <c r="D268" t="s">
        <v>3887</v>
      </c>
      <c r="E268" t="s">
        <v>3908</v>
      </c>
      <c r="F268" s="16">
        <v>12</v>
      </c>
      <c r="G268" t="s">
        <v>3918</v>
      </c>
      <c r="H268" t="s">
        <v>3909</v>
      </c>
      <c r="I268" t="s">
        <v>163</v>
      </c>
      <c r="J268" t="s">
        <v>3910</v>
      </c>
      <c r="K268" s="246"/>
      <c r="L268" s="246"/>
      <c r="M268">
        <v>230</v>
      </c>
      <c r="N268" t="s">
        <v>6009</v>
      </c>
      <c r="O268">
        <v>12</v>
      </c>
      <c r="P268">
        <f t="shared" si="3"/>
        <v>2260123012</v>
      </c>
    </row>
    <row r="269" spans="1:16">
      <c r="A269" s="16">
        <v>3020512012</v>
      </c>
      <c r="B269" t="s">
        <v>4314</v>
      </c>
      <c r="C269" t="s">
        <v>3991</v>
      </c>
      <c r="D269" t="s">
        <v>3887</v>
      </c>
      <c r="E269" t="s">
        <v>3992</v>
      </c>
      <c r="F269" s="16">
        <v>12</v>
      </c>
      <c r="G269" t="s">
        <v>3991</v>
      </c>
      <c r="H269" t="s">
        <v>3909</v>
      </c>
      <c r="I269" s="16" t="s">
        <v>3920</v>
      </c>
      <c r="J269" t="s">
        <v>3910</v>
      </c>
      <c r="K269" s="246">
        <v>7591309252007</v>
      </c>
      <c r="L269" s="251" t="s">
        <v>6943</v>
      </c>
      <c r="M269">
        <v>200</v>
      </c>
      <c r="N269" t="s">
        <v>6011</v>
      </c>
      <c r="O269">
        <v>12</v>
      </c>
      <c r="P269">
        <f t="shared" ref="P269:P290" si="4">+A269</f>
        <v>3020512012</v>
      </c>
    </row>
    <row r="270" spans="1:16">
      <c r="A270" s="16">
        <v>3020612012</v>
      </c>
      <c r="B270" t="s">
        <v>4315</v>
      </c>
      <c r="C270" t="s">
        <v>3991</v>
      </c>
      <c r="D270" t="s">
        <v>3887</v>
      </c>
      <c r="E270" t="s">
        <v>3992</v>
      </c>
      <c r="F270" s="16">
        <v>12</v>
      </c>
      <c r="G270" t="s">
        <v>3991</v>
      </c>
      <c r="H270" t="s">
        <v>3909</v>
      </c>
      <c r="I270" s="16" t="s">
        <v>3920</v>
      </c>
      <c r="J270" t="s">
        <v>3910</v>
      </c>
      <c r="K270" s="246">
        <v>7591309262006</v>
      </c>
      <c r="L270" s="251" t="s">
        <v>6944</v>
      </c>
      <c r="M270">
        <v>200</v>
      </c>
      <c r="N270" t="s">
        <v>6011</v>
      </c>
      <c r="O270">
        <v>12</v>
      </c>
      <c r="P270">
        <f t="shared" si="4"/>
        <v>3020612012</v>
      </c>
    </row>
    <row r="271" spans="1:16">
      <c r="A271" s="16">
        <v>3020212012</v>
      </c>
      <c r="B271" t="s">
        <v>4316</v>
      </c>
      <c r="C271" t="s">
        <v>3991</v>
      </c>
      <c r="D271" t="s">
        <v>3887</v>
      </c>
      <c r="E271" t="s">
        <v>3992</v>
      </c>
      <c r="F271" s="16">
        <v>12</v>
      </c>
      <c r="G271" t="s">
        <v>3991</v>
      </c>
      <c r="H271" t="s">
        <v>3909</v>
      </c>
      <c r="I271" s="16" t="s">
        <v>3920</v>
      </c>
      <c r="J271" t="s">
        <v>3910</v>
      </c>
      <c r="K271" s="246">
        <v>7591309222000</v>
      </c>
      <c r="L271" s="251" t="s">
        <v>6945</v>
      </c>
      <c r="M271">
        <v>200</v>
      </c>
      <c r="N271" t="s">
        <v>6011</v>
      </c>
      <c r="O271">
        <v>12</v>
      </c>
      <c r="P271">
        <f t="shared" si="4"/>
        <v>3020212012</v>
      </c>
    </row>
    <row r="272" spans="1:16">
      <c r="A272" s="16">
        <v>2700411212</v>
      </c>
      <c r="B272" t="s">
        <v>4317</v>
      </c>
      <c r="C272" t="s">
        <v>3886</v>
      </c>
      <c r="D272" t="s">
        <v>3887</v>
      </c>
      <c r="E272" t="s">
        <v>3908</v>
      </c>
      <c r="F272" s="16">
        <v>12</v>
      </c>
      <c r="G272" t="s">
        <v>3980</v>
      </c>
      <c r="H272" t="s">
        <v>3909</v>
      </c>
      <c r="I272" s="16" t="s">
        <v>3920</v>
      </c>
      <c r="J272" t="s">
        <v>3910</v>
      </c>
      <c r="K272" s="246">
        <v>7591309002268</v>
      </c>
      <c r="L272" s="251" t="s">
        <v>6912</v>
      </c>
      <c r="M272">
        <v>120</v>
      </c>
      <c r="N272" t="s">
        <v>6010</v>
      </c>
      <c r="P272">
        <f t="shared" si="4"/>
        <v>2700411212</v>
      </c>
    </row>
    <row r="273" spans="1:16">
      <c r="A273" s="16">
        <v>2310412812</v>
      </c>
      <c r="B273" t="s">
        <v>4318</v>
      </c>
      <c r="C273" t="s">
        <v>3955</v>
      </c>
      <c r="D273" t="s">
        <v>3887</v>
      </c>
      <c r="E273" t="s">
        <v>3908</v>
      </c>
      <c r="F273" s="16">
        <v>12</v>
      </c>
      <c r="G273" t="s">
        <v>3955</v>
      </c>
      <c r="H273" t="s">
        <v>3909</v>
      </c>
      <c r="I273" s="16" t="s">
        <v>3920</v>
      </c>
      <c r="J273" t="s">
        <v>3910</v>
      </c>
      <c r="K273" s="246">
        <v>7591309002312</v>
      </c>
      <c r="L273" s="251" t="s">
        <v>6946</v>
      </c>
      <c r="M273">
        <v>280</v>
      </c>
      <c r="N273" t="s">
        <v>6009</v>
      </c>
      <c r="O273">
        <v>12</v>
      </c>
      <c r="P273">
        <f t="shared" si="4"/>
        <v>2310412812</v>
      </c>
    </row>
    <row r="274" spans="1:16">
      <c r="A274" s="16">
        <v>2700518015</v>
      </c>
      <c r="B274" t="s">
        <v>4319</v>
      </c>
      <c r="C274" t="s">
        <v>3886</v>
      </c>
      <c r="D274" t="s">
        <v>3887</v>
      </c>
      <c r="E274" t="s">
        <v>3908</v>
      </c>
      <c r="F274" s="16">
        <v>15</v>
      </c>
      <c r="G274" t="s">
        <v>3980</v>
      </c>
      <c r="H274" t="s">
        <v>3909</v>
      </c>
      <c r="I274" s="16" t="s">
        <v>3920</v>
      </c>
      <c r="J274" t="s">
        <v>3910</v>
      </c>
      <c r="K274" s="246">
        <v>7591309002381</v>
      </c>
      <c r="L274" s="251" t="s">
        <v>6913</v>
      </c>
      <c r="M274">
        <v>80</v>
      </c>
      <c r="N274" t="s">
        <v>6009</v>
      </c>
      <c r="O274">
        <v>15</v>
      </c>
      <c r="P274">
        <f t="shared" si="4"/>
        <v>2700518015</v>
      </c>
    </row>
    <row r="275" spans="1:16">
      <c r="A275" s="16">
        <v>2700711512</v>
      </c>
      <c r="B275" t="s">
        <v>6879</v>
      </c>
      <c r="C275" t="s">
        <v>3886</v>
      </c>
      <c r="D275" s="220" t="s">
        <v>3887</v>
      </c>
      <c r="E275" s="220" t="s">
        <v>3908</v>
      </c>
      <c r="F275" s="16">
        <v>12</v>
      </c>
      <c r="G275" t="s">
        <v>3980</v>
      </c>
      <c r="H275" s="220" t="s">
        <v>3909</v>
      </c>
      <c r="I275" s="221" t="s">
        <v>3920</v>
      </c>
      <c r="J275" s="220" t="s">
        <v>3910</v>
      </c>
      <c r="K275" s="248"/>
      <c r="L275" s="251" t="s">
        <v>6914</v>
      </c>
      <c r="M275" s="222">
        <v>115</v>
      </c>
      <c r="N275" s="220" t="s">
        <v>6009</v>
      </c>
    </row>
    <row r="276" spans="1:16">
      <c r="A276" s="16">
        <v>2260229512</v>
      </c>
      <c r="B276" t="s">
        <v>4320</v>
      </c>
      <c r="C276" t="s">
        <v>3917</v>
      </c>
      <c r="D276" t="s">
        <v>3887</v>
      </c>
      <c r="E276" t="s">
        <v>3908</v>
      </c>
      <c r="F276" s="16">
        <v>12</v>
      </c>
      <c r="G276" t="s">
        <v>3923</v>
      </c>
      <c r="H276" t="s">
        <v>3909</v>
      </c>
      <c r="I276" t="s">
        <v>163</v>
      </c>
      <c r="J276" t="s">
        <v>3910</v>
      </c>
      <c r="K276" s="246"/>
      <c r="L276" s="251" t="s">
        <v>6918</v>
      </c>
      <c r="M276">
        <v>950</v>
      </c>
      <c r="N276" t="s">
        <v>6012</v>
      </c>
      <c r="O276">
        <v>12</v>
      </c>
      <c r="P276">
        <f t="shared" si="4"/>
        <v>2260229512</v>
      </c>
    </row>
    <row r="277" spans="1:16">
      <c r="A277" s="16">
        <v>2700614024</v>
      </c>
      <c r="B277" t="s">
        <v>6017</v>
      </c>
      <c r="C277" t="s">
        <v>3886</v>
      </c>
      <c r="D277" t="s">
        <v>3887</v>
      </c>
      <c r="E277" t="s">
        <v>3908</v>
      </c>
      <c r="F277" s="16">
        <v>24</v>
      </c>
      <c r="G277" t="s">
        <v>3980</v>
      </c>
      <c r="H277" t="s">
        <v>3909</v>
      </c>
      <c r="I277" s="16" t="s">
        <v>3920</v>
      </c>
      <c r="J277" t="s">
        <v>3910</v>
      </c>
      <c r="K277" s="246">
        <v>7591309002527</v>
      </c>
      <c r="L277" s="251" t="s">
        <v>6915</v>
      </c>
      <c r="M277">
        <v>40</v>
      </c>
      <c r="N277" t="s">
        <v>6009</v>
      </c>
      <c r="O277">
        <v>24</v>
      </c>
      <c r="P277">
        <f t="shared" si="4"/>
        <v>2700614024</v>
      </c>
    </row>
    <row r="278" spans="1:16">
      <c r="A278" s="16">
        <v>2450112812</v>
      </c>
      <c r="B278" t="s">
        <v>6694</v>
      </c>
      <c r="C278" t="s">
        <v>6696</v>
      </c>
      <c r="D278" t="s">
        <v>3887</v>
      </c>
      <c r="E278" t="s">
        <v>3908</v>
      </c>
      <c r="F278" s="16">
        <v>12</v>
      </c>
      <c r="G278" t="s">
        <v>6696</v>
      </c>
      <c r="H278" t="s">
        <v>3909</v>
      </c>
      <c r="I278" s="16" t="s">
        <v>3920</v>
      </c>
      <c r="J278" t="s">
        <v>3910</v>
      </c>
      <c r="K278" s="246">
        <v>7591309002503</v>
      </c>
      <c r="L278" s="251" t="s">
        <v>6948</v>
      </c>
      <c r="M278">
        <v>280</v>
      </c>
      <c r="N278" t="s">
        <v>6011</v>
      </c>
      <c r="O278">
        <v>12</v>
      </c>
      <c r="P278">
        <f t="shared" si="4"/>
        <v>2450112812</v>
      </c>
    </row>
    <row r="279" spans="1:16">
      <c r="A279" s="16">
        <v>2450122812</v>
      </c>
      <c r="B279" t="s">
        <v>6695</v>
      </c>
      <c r="C279" t="s">
        <v>6696</v>
      </c>
      <c r="D279" t="s">
        <v>3887</v>
      </c>
      <c r="E279" t="s">
        <v>3908</v>
      </c>
      <c r="F279" s="16">
        <v>12</v>
      </c>
      <c r="G279" t="s">
        <v>6696</v>
      </c>
      <c r="H279" t="s">
        <v>3909</v>
      </c>
      <c r="I279" s="16" t="s">
        <v>3920</v>
      </c>
      <c r="J279" t="s">
        <v>3910</v>
      </c>
      <c r="K279" s="246">
        <v>7591309002497</v>
      </c>
      <c r="L279" s="251" t="s">
        <v>6947</v>
      </c>
      <c r="M279">
        <v>280</v>
      </c>
      <c r="N279" t="s">
        <v>6011</v>
      </c>
      <c r="O279">
        <v>12</v>
      </c>
      <c r="P279">
        <f t="shared" si="4"/>
        <v>2450122812</v>
      </c>
    </row>
    <row r="280" spans="1:16">
      <c r="A280" s="147">
        <v>2260349003</v>
      </c>
      <c r="B280" s="148" t="s">
        <v>6781</v>
      </c>
      <c r="C280" s="149" t="s">
        <v>3917</v>
      </c>
      <c r="D280" s="149" t="s">
        <v>3887</v>
      </c>
      <c r="E280" t="s">
        <v>3908</v>
      </c>
      <c r="F280" s="16">
        <v>1</v>
      </c>
      <c r="G280" s="149" t="s">
        <v>6782</v>
      </c>
      <c r="H280" s="149" t="s">
        <v>3909</v>
      </c>
      <c r="I280" s="150" t="s">
        <v>3920</v>
      </c>
      <c r="J280" s="149" t="s">
        <v>3910</v>
      </c>
      <c r="K280" s="249">
        <v>7591309004101</v>
      </c>
      <c r="L280" s="251" t="s">
        <v>6950</v>
      </c>
      <c r="M280">
        <v>90</v>
      </c>
      <c r="N280" t="s">
        <v>6009</v>
      </c>
      <c r="O280">
        <v>1</v>
      </c>
      <c r="P280">
        <f t="shared" si="4"/>
        <v>2260349003</v>
      </c>
    </row>
    <row r="281" spans="1:16">
      <c r="A281" s="16">
        <v>2260222403</v>
      </c>
      <c r="B281" t="s">
        <v>6793</v>
      </c>
      <c r="C281" s="149" t="s">
        <v>3917</v>
      </c>
      <c r="D281" s="149" t="s">
        <v>3887</v>
      </c>
      <c r="E281" t="s">
        <v>3908</v>
      </c>
      <c r="F281" s="16">
        <v>1</v>
      </c>
      <c r="G281" s="154" t="s">
        <v>6797</v>
      </c>
      <c r="H281" s="149" t="s">
        <v>3909</v>
      </c>
      <c r="I281" s="150" t="s">
        <v>3920</v>
      </c>
      <c r="J281" s="149" t="s">
        <v>3910</v>
      </c>
      <c r="K281" s="249">
        <v>7591309004903</v>
      </c>
      <c r="L281" s="251" t="s">
        <v>6955</v>
      </c>
      <c r="M281">
        <v>240</v>
      </c>
      <c r="N281" t="s">
        <v>6009</v>
      </c>
      <c r="O281">
        <v>1</v>
      </c>
      <c r="P281">
        <f t="shared" si="4"/>
        <v>2260222403</v>
      </c>
    </row>
    <row r="282" spans="1:16">
      <c r="A282" s="16">
        <v>2260319003</v>
      </c>
      <c r="B282" t="s">
        <v>6794</v>
      </c>
      <c r="C282" s="149" t="s">
        <v>3917</v>
      </c>
      <c r="D282" s="149" t="s">
        <v>3887</v>
      </c>
      <c r="E282" t="s">
        <v>3908</v>
      </c>
      <c r="F282" s="16">
        <v>1</v>
      </c>
      <c r="G282" s="149" t="s">
        <v>6782</v>
      </c>
      <c r="H282" s="149" t="s">
        <v>3909</v>
      </c>
      <c r="I282" s="150" t="s">
        <v>3920</v>
      </c>
      <c r="J282" s="149" t="s">
        <v>3910</v>
      </c>
      <c r="K282" s="249">
        <v>7591309004613</v>
      </c>
      <c r="L282" s="251" t="s">
        <v>6951</v>
      </c>
      <c r="M282">
        <v>90</v>
      </c>
      <c r="N282" t="s">
        <v>6009</v>
      </c>
      <c r="O282">
        <v>1</v>
      </c>
      <c r="P282">
        <f t="shared" si="4"/>
        <v>2260319003</v>
      </c>
    </row>
    <row r="283" spans="1:16">
      <c r="A283" s="16">
        <v>2260329003</v>
      </c>
      <c r="B283" t="s">
        <v>6795</v>
      </c>
      <c r="C283" s="149" t="s">
        <v>3917</v>
      </c>
      <c r="D283" s="149" t="s">
        <v>3887</v>
      </c>
      <c r="E283" t="s">
        <v>3908</v>
      </c>
      <c r="F283" s="16">
        <v>1</v>
      </c>
      <c r="G283" s="149" t="s">
        <v>6782</v>
      </c>
      <c r="H283" s="149" t="s">
        <v>3909</v>
      </c>
      <c r="I283" s="150" t="s">
        <v>3920</v>
      </c>
      <c r="J283" s="149" t="s">
        <v>3910</v>
      </c>
      <c r="K283" s="249">
        <v>7591309004583</v>
      </c>
      <c r="L283" s="251" t="s">
        <v>6952</v>
      </c>
      <c r="M283">
        <v>90</v>
      </c>
      <c r="N283" t="s">
        <v>6009</v>
      </c>
      <c r="O283">
        <v>1</v>
      </c>
      <c r="P283">
        <f t="shared" si="4"/>
        <v>2260329003</v>
      </c>
    </row>
    <row r="284" spans="1:16">
      <c r="A284" s="16">
        <v>2260339003</v>
      </c>
      <c r="B284" t="s">
        <v>6796</v>
      </c>
      <c r="C284" s="149" t="s">
        <v>3917</v>
      </c>
      <c r="D284" s="149" t="s">
        <v>3887</v>
      </c>
      <c r="E284" t="s">
        <v>3908</v>
      </c>
      <c r="F284" s="16">
        <v>1</v>
      </c>
      <c r="G284" s="149" t="s">
        <v>6782</v>
      </c>
      <c r="H284" s="149" t="s">
        <v>3909</v>
      </c>
      <c r="I284" s="150" t="s">
        <v>3920</v>
      </c>
      <c r="J284" s="149" t="s">
        <v>3910</v>
      </c>
      <c r="K284" s="249">
        <v>7591309004576</v>
      </c>
      <c r="L284" s="251" t="s">
        <v>6953</v>
      </c>
      <c r="M284">
        <v>90</v>
      </c>
      <c r="N284" t="s">
        <v>6009</v>
      </c>
      <c r="O284">
        <v>1</v>
      </c>
      <c r="P284">
        <f t="shared" si="4"/>
        <v>2260339003</v>
      </c>
    </row>
    <row r="285" spans="1:16">
      <c r="A285" s="16">
        <v>2261132803</v>
      </c>
      <c r="B285" t="s">
        <v>6798</v>
      </c>
      <c r="C285" s="154" t="s">
        <v>3917</v>
      </c>
      <c r="D285" s="154" t="s">
        <v>3887</v>
      </c>
      <c r="E285" s="154" t="s">
        <v>3908</v>
      </c>
      <c r="F285" s="16">
        <v>1</v>
      </c>
      <c r="G285" s="154" t="s">
        <v>6799</v>
      </c>
      <c r="H285" s="154" t="s">
        <v>3909</v>
      </c>
      <c r="I285" s="155" t="s">
        <v>3920</v>
      </c>
      <c r="J285" s="154" t="s">
        <v>3910</v>
      </c>
      <c r="K285" s="250">
        <v>7591309004941</v>
      </c>
      <c r="L285" s="251" t="s">
        <v>6916</v>
      </c>
      <c r="M285">
        <v>280</v>
      </c>
      <c r="N285" s="154" t="s">
        <v>6009</v>
      </c>
      <c r="O285">
        <v>1</v>
      </c>
      <c r="P285">
        <f t="shared" si="4"/>
        <v>2261132803</v>
      </c>
    </row>
    <row r="286" spans="1:16">
      <c r="A286" s="16">
        <v>2260165003</v>
      </c>
      <c r="B286" t="s">
        <v>6812</v>
      </c>
      <c r="C286" t="s">
        <v>3917</v>
      </c>
      <c r="D286" t="s">
        <v>3887</v>
      </c>
      <c r="E286" t="s">
        <v>3908</v>
      </c>
      <c r="F286" s="16">
        <v>1</v>
      </c>
      <c r="G286" t="s">
        <v>3918</v>
      </c>
      <c r="H286" t="s">
        <v>3909</v>
      </c>
      <c r="I286" s="16" t="s">
        <v>3920</v>
      </c>
      <c r="J286" t="s">
        <v>3910</v>
      </c>
      <c r="K286" s="246">
        <v>7591309004934</v>
      </c>
      <c r="L286" s="251" t="s">
        <v>6954</v>
      </c>
      <c r="M286">
        <v>50</v>
      </c>
      <c r="N286" t="s">
        <v>6009</v>
      </c>
      <c r="O286">
        <v>1</v>
      </c>
      <c r="P286">
        <f t="shared" si="4"/>
        <v>2260165003</v>
      </c>
    </row>
    <row r="287" spans="1:16">
      <c r="A287" s="16">
        <v>2260511153</v>
      </c>
      <c r="B287" t="s">
        <v>6813</v>
      </c>
      <c r="C287" t="s">
        <v>3917</v>
      </c>
      <c r="D287" t="s">
        <v>3887</v>
      </c>
      <c r="E287" t="s">
        <v>3908</v>
      </c>
      <c r="F287" s="16">
        <v>1</v>
      </c>
      <c r="G287" t="s">
        <v>3941</v>
      </c>
      <c r="H287" t="s">
        <v>3909</v>
      </c>
      <c r="I287" s="16" t="s">
        <v>3920</v>
      </c>
      <c r="J287" t="s">
        <v>3910</v>
      </c>
      <c r="K287" s="246">
        <v>7591309004958</v>
      </c>
      <c r="L287" s="251" t="s">
        <v>6956</v>
      </c>
      <c r="M287">
        <v>115</v>
      </c>
      <c r="N287" t="s">
        <v>6011</v>
      </c>
      <c r="O287">
        <v>1</v>
      </c>
      <c r="P287">
        <f t="shared" si="4"/>
        <v>2260511153</v>
      </c>
    </row>
    <row r="288" spans="1:16">
      <c r="A288" s="16">
        <v>2260514603</v>
      </c>
      <c r="B288" t="s">
        <v>6814</v>
      </c>
      <c r="C288" t="s">
        <v>3917</v>
      </c>
      <c r="D288" t="s">
        <v>3887</v>
      </c>
      <c r="E288" t="s">
        <v>3908</v>
      </c>
      <c r="F288" s="16">
        <v>1</v>
      </c>
      <c r="G288" t="s">
        <v>3941</v>
      </c>
      <c r="H288" t="s">
        <v>3909</v>
      </c>
      <c r="I288" s="16" t="s">
        <v>3920</v>
      </c>
      <c r="J288" t="s">
        <v>3910</v>
      </c>
      <c r="K288" s="246">
        <v>7591309004965</v>
      </c>
      <c r="L288" s="251" t="s">
        <v>6957</v>
      </c>
      <c r="M288">
        <v>460</v>
      </c>
      <c r="N288" t="s">
        <v>6011</v>
      </c>
      <c r="O288">
        <v>1</v>
      </c>
      <c r="P288">
        <f t="shared" si="4"/>
        <v>2260514603</v>
      </c>
    </row>
    <row r="289" spans="1:16">
      <c r="A289" s="235">
        <v>2450113000</v>
      </c>
      <c r="B289" s="236" t="s">
        <v>6888</v>
      </c>
      <c r="C289" t="s">
        <v>6696</v>
      </c>
      <c r="D289" t="s">
        <v>3887</v>
      </c>
      <c r="E289" t="s">
        <v>3908</v>
      </c>
      <c r="F289" s="16">
        <v>48</v>
      </c>
      <c r="G289" t="s">
        <v>6696</v>
      </c>
      <c r="H289" t="s">
        <v>3909</v>
      </c>
      <c r="I289" s="16" t="s">
        <v>3920</v>
      </c>
      <c r="J289" t="s">
        <v>3910</v>
      </c>
      <c r="K289" s="246"/>
      <c r="L289" s="246"/>
      <c r="M289">
        <v>30</v>
      </c>
      <c r="N289" t="s">
        <v>6011</v>
      </c>
      <c r="O289">
        <v>48</v>
      </c>
      <c r="P289">
        <f t="shared" si="4"/>
        <v>2450113000</v>
      </c>
    </row>
    <row r="290" spans="1:16">
      <c r="A290" s="235">
        <v>2450123000</v>
      </c>
      <c r="B290" s="236" t="s">
        <v>6889</v>
      </c>
      <c r="C290" t="s">
        <v>6696</v>
      </c>
      <c r="D290" t="s">
        <v>3887</v>
      </c>
      <c r="E290" t="s">
        <v>3908</v>
      </c>
      <c r="F290" s="16">
        <v>48</v>
      </c>
      <c r="G290" t="s">
        <v>6696</v>
      </c>
      <c r="H290" t="s">
        <v>3909</v>
      </c>
      <c r="I290" s="16" t="s">
        <v>3920</v>
      </c>
      <c r="J290" t="s">
        <v>3910</v>
      </c>
      <c r="K290" s="246"/>
      <c r="L290" s="246"/>
      <c r="M290">
        <v>30</v>
      </c>
      <c r="N290" t="s">
        <v>6011</v>
      </c>
      <c r="O290">
        <v>48</v>
      </c>
      <c r="P290">
        <f t="shared" si="4"/>
        <v>2450123000</v>
      </c>
    </row>
  </sheetData>
  <sortState xmlns:xlrd2="http://schemas.microsoft.com/office/spreadsheetml/2017/richdata2" ref="A2:E126">
    <sortCondition ref="A2:A126"/>
  </sortState>
  <conditionalFormatting sqref="A57">
    <cfRule type="duplicateValues" dxfId="6" priority="3"/>
  </conditionalFormatting>
  <conditionalFormatting sqref="A289:A290">
    <cfRule type="duplicateValues" dxfId="5" priority="1"/>
  </conditionalFormatting>
  <conditionalFormatting sqref="B57">
    <cfRule type="duplicateValues" dxfId="4" priority="2"/>
  </conditionalFormatting>
  <conditionalFormatting sqref="J1:L1">
    <cfRule type="duplicateValues" dxfId="3" priority="4"/>
  </conditionalFormatting>
  <conditionalFormatting sqref="M1:O1 A1:I1">
    <cfRule type="duplicateValues" dxfId="2" priority="5"/>
  </conditionalFormatting>
  <pageMargins left="0.7" right="0.7" top="0.75" bottom="0.75" header="0.3" footer="0.3"/>
  <pageSetup orientation="portrait" verticalDpi="72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R38"/>
  <sheetViews>
    <sheetView showGridLines="0" workbookViewId="0">
      <pane ySplit="1" topLeftCell="A2" activePane="bottomLeft" state="frozen"/>
      <selection activeCell="L2" sqref="L2"/>
      <selection pane="bottomLeft" activeCell="E22" sqref="E22"/>
    </sheetView>
  </sheetViews>
  <sheetFormatPr baseColWidth="10" defaultColWidth="10.140625" defaultRowHeight="15"/>
  <cols>
    <col min="2" max="2" width="19" customWidth="1"/>
    <col min="3" max="3" width="10.140625" customWidth="1"/>
    <col min="4" max="4" width="13.140625" customWidth="1"/>
    <col min="5" max="5" width="26.5703125" customWidth="1"/>
    <col min="6" max="6" width="21.5703125" customWidth="1"/>
    <col min="8" max="9" width="10.140625" customWidth="1"/>
    <col min="10" max="10" width="15.7109375" customWidth="1"/>
    <col min="11" max="11" width="40.140625" customWidth="1"/>
    <col min="12" max="12" width="23.5703125" customWidth="1"/>
    <col min="13" max="13" width="14.7109375" customWidth="1"/>
    <col min="14" max="14" width="18.140625" customWidth="1"/>
  </cols>
  <sheetData>
    <row r="1" spans="1:18" s="21" customFormat="1" ht="45">
      <c r="A1" s="22" t="s">
        <v>4321</v>
      </c>
      <c r="B1" s="22" t="s">
        <v>4322</v>
      </c>
      <c r="C1" s="22" t="s">
        <v>4323</v>
      </c>
      <c r="D1" s="22" t="s">
        <v>4324</v>
      </c>
      <c r="E1" s="22" t="s">
        <v>4325</v>
      </c>
      <c r="F1" s="22" t="s">
        <v>4326</v>
      </c>
      <c r="G1" s="22" t="s">
        <v>3882</v>
      </c>
      <c r="H1" s="22" t="s">
        <v>4327</v>
      </c>
      <c r="I1" s="22" t="s">
        <v>4328</v>
      </c>
      <c r="J1" s="22" t="s">
        <v>4329</v>
      </c>
      <c r="K1" s="22" t="s">
        <v>4330</v>
      </c>
      <c r="L1" s="22" t="s">
        <v>4331</v>
      </c>
      <c r="M1" s="22" t="s">
        <v>4332</v>
      </c>
      <c r="N1" s="22" t="s">
        <v>2218</v>
      </c>
      <c r="O1" s="22" t="s">
        <v>4333</v>
      </c>
      <c r="P1" s="22" t="s">
        <v>4334</v>
      </c>
    </row>
    <row r="2" spans="1:18">
      <c r="A2" s="23">
        <v>10</v>
      </c>
      <c r="B2" s="6" t="s">
        <v>61</v>
      </c>
      <c r="C2" s="23" t="s">
        <v>4335</v>
      </c>
      <c r="D2" s="23">
        <v>1</v>
      </c>
      <c r="E2" s="6" t="s">
        <v>3835</v>
      </c>
      <c r="F2" s="24" t="s">
        <v>3803</v>
      </c>
      <c r="G2" s="23" t="s">
        <v>3909</v>
      </c>
      <c r="H2" s="23">
        <v>12</v>
      </c>
      <c r="I2" s="23">
        <v>12</v>
      </c>
      <c r="J2" s="23" t="s">
        <v>4336</v>
      </c>
      <c r="K2" s="24" t="s">
        <v>4337</v>
      </c>
      <c r="L2" s="23" t="s">
        <v>4338</v>
      </c>
      <c r="M2" s="64" t="s">
        <v>4339</v>
      </c>
      <c r="N2" s="23" t="s">
        <v>4340</v>
      </c>
      <c r="O2" s="23" t="s">
        <v>4341</v>
      </c>
      <c r="P2" s="23"/>
      <c r="R2" t="str">
        <f>+Tabla1[[#This Row],[CATEGORÍA]]</f>
        <v>CAPITAL</v>
      </c>
    </row>
    <row r="3" spans="1:18">
      <c r="A3" s="23">
        <v>50</v>
      </c>
      <c r="B3" s="6" t="s">
        <v>61</v>
      </c>
      <c r="C3" s="23" t="s">
        <v>4335</v>
      </c>
      <c r="D3" s="23">
        <v>1</v>
      </c>
      <c r="E3" s="6" t="s">
        <v>4342</v>
      </c>
      <c r="F3" s="6" t="s">
        <v>3803</v>
      </c>
      <c r="G3" s="23" t="s">
        <v>3909</v>
      </c>
      <c r="H3" s="23">
        <v>56</v>
      </c>
      <c r="I3" s="23">
        <v>54</v>
      </c>
      <c r="J3" s="23" t="s">
        <v>4336</v>
      </c>
      <c r="K3" s="24" t="s">
        <v>4336</v>
      </c>
      <c r="L3" s="23" t="s">
        <v>4338</v>
      </c>
      <c r="M3" s="64" t="s">
        <v>4343</v>
      </c>
      <c r="N3" s="23" t="s">
        <v>4344</v>
      </c>
      <c r="O3" s="23" t="s">
        <v>4345</v>
      </c>
      <c r="P3" s="23"/>
      <c r="R3" t="str">
        <f>+Tabla1[[#This Row],[CATEGORÍA]]</f>
        <v>CAPITAL</v>
      </c>
    </row>
    <row r="4" spans="1:18">
      <c r="A4" s="23">
        <v>57</v>
      </c>
      <c r="B4" s="6" t="s">
        <v>61</v>
      </c>
      <c r="C4" s="23" t="s">
        <v>4335</v>
      </c>
      <c r="D4" s="23">
        <v>1</v>
      </c>
      <c r="E4" s="6" t="s">
        <v>3802</v>
      </c>
      <c r="F4" s="24" t="s">
        <v>3803</v>
      </c>
      <c r="G4" s="23" t="s">
        <v>3909</v>
      </c>
      <c r="H4" s="23"/>
      <c r="I4" s="23"/>
      <c r="J4" s="23" t="s">
        <v>4336</v>
      </c>
      <c r="K4" s="24" t="s">
        <v>4346</v>
      </c>
      <c r="L4" s="23" t="s">
        <v>4338</v>
      </c>
      <c r="M4" s="23">
        <v>4241376711</v>
      </c>
      <c r="N4" s="23" t="s">
        <v>4347</v>
      </c>
      <c r="O4" s="23" t="s">
        <v>4341</v>
      </c>
      <c r="P4" s="23"/>
      <c r="R4" t="str">
        <f>+Tabla1[[#This Row],[CATEGORÍA]]</f>
        <v>CAPITAL</v>
      </c>
    </row>
    <row r="5" spans="1:18">
      <c r="A5" s="23">
        <v>58</v>
      </c>
      <c r="B5" s="6" t="s">
        <v>61</v>
      </c>
      <c r="C5" s="23" t="s">
        <v>4335</v>
      </c>
      <c r="D5" s="23">
        <v>1</v>
      </c>
      <c r="E5" s="6" t="s">
        <v>3802</v>
      </c>
      <c r="F5" s="24" t="s">
        <v>3803</v>
      </c>
      <c r="G5" s="23" t="s">
        <v>3909</v>
      </c>
      <c r="H5" s="23"/>
      <c r="I5" s="23"/>
      <c r="J5" s="23" t="s">
        <v>4336</v>
      </c>
      <c r="K5" s="24" t="s">
        <v>4346</v>
      </c>
      <c r="L5" s="23" t="s">
        <v>4338</v>
      </c>
      <c r="M5" s="23">
        <v>4241376711</v>
      </c>
      <c r="N5" s="23" t="s">
        <v>4347</v>
      </c>
      <c r="O5" s="23" t="s">
        <v>4341</v>
      </c>
      <c r="P5" s="23"/>
      <c r="R5" t="str">
        <f>+Tabla1[[#This Row],[CATEGORÍA]]</f>
        <v>CAPITAL</v>
      </c>
    </row>
    <row r="6" spans="1:18">
      <c r="A6" s="23">
        <v>11</v>
      </c>
      <c r="B6" s="6" t="s">
        <v>61</v>
      </c>
      <c r="C6" s="23" t="s">
        <v>4335</v>
      </c>
      <c r="D6" s="23">
        <v>4</v>
      </c>
      <c r="E6" s="24" t="s">
        <v>3867</v>
      </c>
      <c r="F6" s="24" t="s">
        <v>3868</v>
      </c>
      <c r="G6" s="23" t="s">
        <v>3909</v>
      </c>
      <c r="H6" s="23">
        <v>41</v>
      </c>
      <c r="I6" s="23">
        <v>12</v>
      </c>
      <c r="J6" s="23" t="s">
        <v>4336</v>
      </c>
      <c r="K6" s="24" t="s">
        <v>4337</v>
      </c>
      <c r="L6" s="23" t="s">
        <v>4338</v>
      </c>
      <c r="M6" s="64" t="s">
        <v>4348</v>
      </c>
      <c r="N6" s="23" t="s">
        <v>4340</v>
      </c>
      <c r="O6" s="23" t="s">
        <v>4341</v>
      </c>
      <c r="P6" s="23"/>
      <c r="R6" t="str">
        <f>+Tabla1[[#This Row],[CATEGORÍA]]</f>
        <v>CAPITAL</v>
      </c>
    </row>
    <row r="7" spans="1:18">
      <c r="A7" s="23">
        <v>30</v>
      </c>
      <c r="B7" s="6" t="s">
        <v>61</v>
      </c>
      <c r="C7" s="23" t="s">
        <v>4335</v>
      </c>
      <c r="D7" s="23">
        <v>1</v>
      </c>
      <c r="E7" s="25" t="s">
        <v>4349</v>
      </c>
      <c r="F7" s="25" t="s">
        <v>3803</v>
      </c>
      <c r="G7" s="23" t="s">
        <v>3909</v>
      </c>
      <c r="H7" s="23">
        <v>1</v>
      </c>
      <c r="I7" s="23">
        <v>1</v>
      </c>
      <c r="J7" s="23" t="s">
        <v>4336</v>
      </c>
      <c r="K7" s="24" t="s">
        <v>4350</v>
      </c>
      <c r="L7" s="23" t="s">
        <v>4351</v>
      </c>
      <c r="M7" s="64" t="s">
        <v>4339</v>
      </c>
      <c r="N7" s="23" t="s">
        <v>4352</v>
      </c>
      <c r="O7" s="23" t="s">
        <v>4353</v>
      </c>
      <c r="P7" s="23"/>
      <c r="R7" t="str">
        <f>+Tabla1[[#This Row],[CATEGORÍA]]</f>
        <v>CAPITAL</v>
      </c>
    </row>
    <row r="8" spans="1:18">
      <c r="A8" s="23">
        <v>54</v>
      </c>
      <c r="B8" s="6" t="s">
        <v>61</v>
      </c>
      <c r="C8" s="23" t="s">
        <v>4335</v>
      </c>
      <c r="D8" s="23">
        <v>1</v>
      </c>
      <c r="E8" s="24" t="s">
        <v>4354</v>
      </c>
      <c r="F8" s="24" t="s">
        <v>3803</v>
      </c>
      <c r="G8" s="23" t="s">
        <v>3909</v>
      </c>
      <c r="H8" s="23"/>
      <c r="I8" s="23"/>
      <c r="J8" s="23" t="s">
        <v>4336</v>
      </c>
      <c r="K8" s="24" t="s">
        <v>1587</v>
      </c>
      <c r="L8" s="23"/>
      <c r="M8" s="23">
        <v>4241801853</v>
      </c>
      <c r="N8" s="23" t="s">
        <v>4340</v>
      </c>
      <c r="O8" s="23" t="s">
        <v>4341</v>
      </c>
      <c r="P8" s="23"/>
      <c r="R8" t="str">
        <f>+Tabla1[[#This Row],[CATEGORÍA]]</f>
        <v>CAPITAL</v>
      </c>
    </row>
    <row r="9" spans="1:18">
      <c r="A9" s="23">
        <v>55</v>
      </c>
      <c r="B9" s="6" t="s">
        <v>61</v>
      </c>
      <c r="C9" s="23" t="s">
        <v>4335</v>
      </c>
      <c r="D9" s="23">
        <v>1</v>
      </c>
      <c r="E9" s="6" t="s">
        <v>6840</v>
      </c>
      <c r="F9" s="24" t="s">
        <v>3803</v>
      </c>
      <c r="G9" s="23" t="s">
        <v>3909</v>
      </c>
      <c r="H9" s="23"/>
      <c r="I9" s="23"/>
      <c r="J9" s="23" t="s">
        <v>4336</v>
      </c>
      <c r="K9" s="24" t="s">
        <v>1587</v>
      </c>
      <c r="L9" s="23"/>
      <c r="M9" s="23">
        <v>4142382144</v>
      </c>
      <c r="N9" s="23" t="s">
        <v>4340</v>
      </c>
      <c r="O9" s="23" t="s">
        <v>4341</v>
      </c>
      <c r="P9" s="23"/>
      <c r="R9" t="str">
        <f>+Tabla1[[#This Row],[CATEGORÍA]]</f>
        <v>CAPITAL</v>
      </c>
    </row>
    <row r="10" spans="1:18">
      <c r="A10" s="23">
        <v>56</v>
      </c>
      <c r="B10" s="6" t="s">
        <v>61</v>
      </c>
      <c r="C10" s="23" t="s">
        <v>4335</v>
      </c>
      <c r="D10" s="23">
        <v>1</v>
      </c>
      <c r="E10" s="6" t="s">
        <v>3843</v>
      </c>
      <c r="F10" s="24" t="s">
        <v>3803</v>
      </c>
      <c r="G10" s="23" t="s">
        <v>3909</v>
      </c>
      <c r="H10" s="23"/>
      <c r="I10" s="23"/>
      <c r="J10" s="23" t="s">
        <v>4336</v>
      </c>
      <c r="K10" s="24" t="s">
        <v>1587</v>
      </c>
      <c r="L10" s="23"/>
      <c r="M10" s="23">
        <v>4241615018</v>
      </c>
      <c r="N10" s="23" t="s">
        <v>4340</v>
      </c>
      <c r="O10" s="23" t="s">
        <v>4341</v>
      </c>
      <c r="P10" s="23"/>
      <c r="R10" t="str">
        <f>+Tabla1[[#This Row],[CATEGORÍA]]</f>
        <v>CAPITAL</v>
      </c>
    </row>
    <row r="11" spans="1:18">
      <c r="A11" s="66">
        <v>59</v>
      </c>
      <c r="B11" s="67" t="s">
        <v>61</v>
      </c>
      <c r="C11" s="66" t="s">
        <v>4335</v>
      </c>
      <c r="D11" s="66">
        <v>1</v>
      </c>
      <c r="E11" s="6" t="s">
        <v>3807</v>
      </c>
      <c r="F11" s="68" t="s">
        <v>3803</v>
      </c>
      <c r="G11" s="66" t="s">
        <v>3909</v>
      </c>
      <c r="H11" s="66"/>
      <c r="I11" s="66"/>
      <c r="J11" s="66" t="s">
        <v>4336</v>
      </c>
      <c r="K11" s="68" t="s">
        <v>1587</v>
      </c>
      <c r="L11" s="66"/>
      <c r="M11" s="66"/>
      <c r="N11" s="66" t="s">
        <v>4340</v>
      </c>
      <c r="O11" s="66" t="s">
        <v>4341</v>
      </c>
      <c r="P11" s="66"/>
    </row>
    <row r="12" spans="1:18">
      <c r="A12" s="23">
        <v>12</v>
      </c>
      <c r="B12" s="6" t="s">
        <v>216</v>
      </c>
      <c r="C12" s="23" t="s">
        <v>4335</v>
      </c>
      <c r="D12" s="23">
        <v>4</v>
      </c>
      <c r="E12" s="24" t="s">
        <v>4355</v>
      </c>
      <c r="F12" s="6" t="s">
        <v>3868</v>
      </c>
      <c r="G12" s="23" t="s">
        <v>3909</v>
      </c>
      <c r="H12" s="23">
        <v>38</v>
      </c>
      <c r="I12" s="23">
        <v>27</v>
      </c>
      <c r="J12" s="23" t="s">
        <v>4356</v>
      </c>
      <c r="K12" s="24" t="s">
        <v>4356</v>
      </c>
      <c r="L12" s="23" t="s">
        <v>4338</v>
      </c>
      <c r="M12" s="23">
        <v>4144631103</v>
      </c>
      <c r="N12" s="23" t="s">
        <v>4357</v>
      </c>
      <c r="O12" s="23" t="s">
        <v>4358</v>
      </c>
      <c r="P12" s="23"/>
      <c r="R12" t="str">
        <f>+Tabla1[[#This Row],[CATEGORÍA]]</f>
        <v>CENTRO-OCCIDENTE</v>
      </c>
    </row>
    <row r="13" spans="1:18">
      <c r="A13" s="23">
        <v>20</v>
      </c>
      <c r="B13" s="6" t="s">
        <v>216</v>
      </c>
      <c r="C13" s="23" t="s">
        <v>4335</v>
      </c>
      <c r="D13" s="23">
        <v>4</v>
      </c>
      <c r="E13" s="24" t="s">
        <v>4359</v>
      </c>
      <c r="F13" s="6" t="s">
        <v>3868</v>
      </c>
      <c r="G13" s="23" t="s">
        <v>3909</v>
      </c>
      <c r="H13" s="23">
        <v>22</v>
      </c>
      <c r="I13" s="23">
        <v>20</v>
      </c>
      <c r="J13" s="23" t="s">
        <v>4360</v>
      </c>
      <c r="K13" s="24" t="s">
        <v>4361</v>
      </c>
      <c r="L13" s="23" t="s">
        <v>4338</v>
      </c>
      <c r="M13" s="23">
        <v>4144631103</v>
      </c>
      <c r="N13" s="23" t="s">
        <v>4357</v>
      </c>
      <c r="O13" s="23" t="s">
        <v>4358</v>
      </c>
      <c r="P13" s="23"/>
      <c r="R13" t="str">
        <f>+Tabla1[[#This Row],[CATEGORÍA]]</f>
        <v>CENTRO-OCCIDENTE</v>
      </c>
    </row>
    <row r="14" spans="1:18">
      <c r="A14" s="23">
        <v>22</v>
      </c>
      <c r="B14" s="6" t="s">
        <v>216</v>
      </c>
      <c r="C14" s="23" t="s">
        <v>4335</v>
      </c>
      <c r="D14" s="23">
        <v>4</v>
      </c>
      <c r="E14" s="24" t="s">
        <v>4362</v>
      </c>
      <c r="F14" s="6" t="s">
        <v>3868</v>
      </c>
      <c r="G14" s="23" t="s">
        <v>3909</v>
      </c>
      <c r="H14" s="23">
        <v>22</v>
      </c>
      <c r="I14" s="23">
        <v>21</v>
      </c>
      <c r="J14" s="23" t="s">
        <v>4363</v>
      </c>
      <c r="K14" s="24" t="s">
        <v>4364</v>
      </c>
      <c r="L14" s="23" t="s">
        <v>4338</v>
      </c>
      <c r="M14" s="64" t="s">
        <v>4348</v>
      </c>
      <c r="N14" s="23" t="s">
        <v>4340</v>
      </c>
      <c r="O14" s="23" t="s">
        <v>4341</v>
      </c>
      <c r="P14" s="23"/>
      <c r="R14" t="str">
        <f>+Tabla1[[#This Row],[CATEGORÍA]]</f>
        <v>CENTRO-OCCIDENTE</v>
      </c>
    </row>
    <row r="15" spans="1:18">
      <c r="A15" s="23">
        <v>23</v>
      </c>
      <c r="B15" s="6" t="s">
        <v>216</v>
      </c>
      <c r="C15" s="23" t="s">
        <v>4335</v>
      </c>
      <c r="D15" s="23">
        <v>4</v>
      </c>
      <c r="E15" s="24" t="s">
        <v>3863</v>
      </c>
      <c r="F15" s="6" t="s">
        <v>3868</v>
      </c>
      <c r="G15" s="23" t="s">
        <v>3909</v>
      </c>
      <c r="H15" s="23">
        <v>20</v>
      </c>
      <c r="I15" s="23">
        <v>16</v>
      </c>
      <c r="J15" s="23" t="s">
        <v>4363</v>
      </c>
      <c r="K15" s="24" t="s">
        <v>4364</v>
      </c>
      <c r="L15" s="23" t="s">
        <v>4338</v>
      </c>
      <c r="M15" s="64" t="s">
        <v>4365</v>
      </c>
      <c r="N15" s="23" t="s">
        <v>4344</v>
      </c>
      <c r="O15" s="23" t="s">
        <v>4345</v>
      </c>
      <c r="P15" s="23"/>
      <c r="R15" t="str">
        <f>+Tabla1[[#This Row],[CATEGORÍA]]</f>
        <v>CENTRO-OCCIDENTE</v>
      </c>
    </row>
    <row r="16" spans="1:18">
      <c r="A16" s="23">
        <v>21</v>
      </c>
      <c r="B16" s="6" t="s">
        <v>87</v>
      </c>
      <c r="C16" s="23" t="s">
        <v>4335</v>
      </c>
      <c r="D16" s="23">
        <v>5</v>
      </c>
      <c r="E16" s="6" t="s">
        <v>4366</v>
      </c>
      <c r="F16" s="6" t="s">
        <v>4367</v>
      </c>
      <c r="G16" s="23" t="s">
        <v>3909</v>
      </c>
      <c r="H16" s="23">
        <v>31</v>
      </c>
      <c r="I16" s="23">
        <v>16</v>
      </c>
      <c r="J16" s="23" t="s">
        <v>4368</v>
      </c>
      <c r="K16" s="24" t="s">
        <v>4368</v>
      </c>
      <c r="L16" s="23" t="s">
        <v>4338</v>
      </c>
      <c r="M16" s="64" t="s">
        <v>4369</v>
      </c>
      <c r="N16" s="23" t="s">
        <v>4344</v>
      </c>
      <c r="O16" s="23" t="s">
        <v>4345</v>
      </c>
      <c r="P16" s="23"/>
      <c r="R16" t="str">
        <f>+Tabla1[[#This Row],[CATEGORÍA]]</f>
        <v>OCCIDENTE</v>
      </c>
    </row>
    <row r="17" spans="1:18">
      <c r="A17" s="23">
        <v>60</v>
      </c>
      <c r="B17" s="6" t="s">
        <v>87</v>
      </c>
      <c r="C17" s="23" t="s">
        <v>4335</v>
      </c>
      <c r="D17" s="23">
        <v>5</v>
      </c>
      <c r="E17" s="24" t="s">
        <v>4370</v>
      </c>
      <c r="F17" s="6" t="s">
        <v>4367</v>
      </c>
      <c r="G17" s="23" t="s">
        <v>3909</v>
      </c>
      <c r="H17" s="23">
        <v>12</v>
      </c>
      <c r="I17" s="23">
        <v>11</v>
      </c>
      <c r="J17" s="23" t="s">
        <v>4371</v>
      </c>
      <c r="K17" s="24" t="s">
        <v>4371</v>
      </c>
      <c r="L17" s="23" t="s">
        <v>4338</v>
      </c>
      <c r="M17" s="64" t="s">
        <v>4372</v>
      </c>
      <c r="N17" s="23" t="s">
        <v>4357</v>
      </c>
      <c r="O17" s="23" t="s">
        <v>4358</v>
      </c>
      <c r="P17" s="23"/>
      <c r="R17" t="str">
        <f>+Tabla1[[#This Row],[CATEGORÍA]]</f>
        <v>OCCIDENTE</v>
      </c>
    </row>
    <row r="18" spans="1:18">
      <c r="A18" s="23">
        <v>61</v>
      </c>
      <c r="B18" s="6" t="s">
        <v>87</v>
      </c>
      <c r="C18" s="23" t="s">
        <v>4335</v>
      </c>
      <c r="D18" s="23">
        <v>5</v>
      </c>
      <c r="E18" s="24" t="s">
        <v>4373</v>
      </c>
      <c r="F18" s="6" t="s">
        <v>4367</v>
      </c>
      <c r="G18" s="23" t="s">
        <v>3909</v>
      </c>
      <c r="H18" s="23">
        <v>17</v>
      </c>
      <c r="I18" s="23">
        <v>16</v>
      </c>
      <c r="J18" s="23" t="s">
        <v>4374</v>
      </c>
      <c r="K18" s="24" t="s">
        <v>4375</v>
      </c>
      <c r="L18" s="23" t="s">
        <v>4338</v>
      </c>
      <c r="M18" s="64" t="s">
        <v>4372</v>
      </c>
      <c r="N18" s="23" t="s">
        <v>4344</v>
      </c>
      <c r="O18" s="23" t="s">
        <v>4345</v>
      </c>
      <c r="P18" s="23"/>
      <c r="R18" t="str">
        <f>+Tabla1[[#This Row],[CATEGORÍA]]</f>
        <v>OCCIDENTE</v>
      </c>
    </row>
    <row r="19" spans="1:18">
      <c r="A19" s="23">
        <v>62</v>
      </c>
      <c r="B19" s="6" t="s">
        <v>87</v>
      </c>
      <c r="C19" s="23" t="s">
        <v>4335</v>
      </c>
      <c r="D19" s="23">
        <v>5</v>
      </c>
      <c r="E19" s="6" t="s">
        <v>3330</v>
      </c>
      <c r="F19" s="6" t="s">
        <v>4367</v>
      </c>
      <c r="G19" s="23" t="s">
        <v>3909</v>
      </c>
      <c r="H19" s="23">
        <v>31</v>
      </c>
      <c r="I19" s="23">
        <v>28</v>
      </c>
      <c r="J19" s="23" t="s">
        <v>4368</v>
      </c>
      <c r="K19" s="24" t="s">
        <v>4376</v>
      </c>
      <c r="L19" s="23" t="s">
        <v>4338</v>
      </c>
      <c r="M19" s="64" t="s">
        <v>4369</v>
      </c>
      <c r="N19" s="23" t="s">
        <v>4344</v>
      </c>
      <c r="O19" s="23" t="s">
        <v>4345</v>
      </c>
      <c r="P19" s="23"/>
      <c r="R19" t="str">
        <f>+Tabla1[[#This Row],[CATEGORÍA]]</f>
        <v>OCCIDENTE</v>
      </c>
    </row>
    <row r="20" spans="1:18">
      <c r="A20" s="23">
        <v>51</v>
      </c>
      <c r="B20" s="6" t="s">
        <v>2097</v>
      </c>
      <c r="C20" s="23" t="s">
        <v>4335</v>
      </c>
      <c r="D20" s="23">
        <v>6</v>
      </c>
      <c r="E20" s="24" t="s">
        <v>4377</v>
      </c>
      <c r="F20" s="6" t="s">
        <v>4378</v>
      </c>
      <c r="G20" s="23" t="s">
        <v>3909</v>
      </c>
      <c r="H20" s="23">
        <v>17</v>
      </c>
      <c r="I20" s="23">
        <v>17</v>
      </c>
      <c r="J20" s="23" t="s">
        <v>4379</v>
      </c>
      <c r="K20" s="24" t="s">
        <v>4380</v>
      </c>
      <c r="L20" s="23" t="s">
        <v>4338</v>
      </c>
      <c r="M20" s="64" t="s">
        <v>4381</v>
      </c>
      <c r="N20" s="23" t="s">
        <v>4340</v>
      </c>
      <c r="O20" s="23" t="s">
        <v>4341</v>
      </c>
      <c r="P20" s="23"/>
      <c r="R20" t="str">
        <f>+Tabla1[[#This Row],[CATEGORÍA]]</f>
        <v>ORIENTE NORTE</v>
      </c>
    </row>
    <row r="21" spans="1:18">
      <c r="A21" s="23">
        <v>52</v>
      </c>
      <c r="B21" s="6" t="s">
        <v>2081</v>
      </c>
      <c r="C21" s="23" t="s">
        <v>4335</v>
      </c>
      <c r="D21" s="23">
        <v>6</v>
      </c>
      <c r="E21" s="24" t="s">
        <v>4382</v>
      </c>
      <c r="F21" s="6" t="s">
        <v>4378</v>
      </c>
      <c r="G21" s="23" t="s">
        <v>3909</v>
      </c>
      <c r="H21" s="23">
        <v>23</v>
      </c>
      <c r="I21" s="23">
        <v>18</v>
      </c>
      <c r="J21" s="23" t="s">
        <v>4383</v>
      </c>
      <c r="K21" s="24" t="s">
        <v>4384</v>
      </c>
      <c r="L21" s="23" t="s">
        <v>4338</v>
      </c>
      <c r="M21" s="64" t="s">
        <v>4381</v>
      </c>
      <c r="N21" s="23" t="s">
        <v>4357</v>
      </c>
      <c r="O21" s="23" t="s">
        <v>4358</v>
      </c>
      <c r="P21" s="23"/>
      <c r="R21" t="str">
        <f>+Tabla1[[#This Row],[CATEGORÍA]]</f>
        <v>ORIENTE SUR</v>
      </c>
    </row>
    <row r="22" spans="1:18">
      <c r="A22" s="23">
        <v>53</v>
      </c>
      <c r="B22" s="6" t="s">
        <v>4385</v>
      </c>
      <c r="C22" s="23" t="s">
        <v>4335</v>
      </c>
      <c r="D22" s="23">
        <v>2</v>
      </c>
      <c r="E22" s="6" t="s">
        <v>4386</v>
      </c>
      <c r="F22" s="6" t="s">
        <v>3868</v>
      </c>
      <c r="G22" s="23" t="s">
        <v>3909</v>
      </c>
      <c r="H22" s="23">
        <v>2</v>
      </c>
      <c r="I22" s="23">
        <v>2</v>
      </c>
      <c r="J22" s="23" t="s">
        <v>4387</v>
      </c>
      <c r="K22" s="24" t="s">
        <v>4387</v>
      </c>
      <c r="L22" s="23" t="s">
        <v>4338</v>
      </c>
      <c r="M22" s="64" t="s">
        <v>4348</v>
      </c>
      <c r="N22" s="23" t="s">
        <v>4340</v>
      </c>
      <c r="O22" s="23" t="s">
        <v>4341</v>
      </c>
      <c r="P22" s="23"/>
      <c r="R22" t="str">
        <f>+Tabla1[[#This Row],[CATEGORÍA]]</f>
        <v>ZONA INSULAR</v>
      </c>
    </row>
    <row r="23" spans="1:18">
      <c r="A23" s="23">
        <v>95</v>
      </c>
      <c r="B23" s="6" t="s">
        <v>2236</v>
      </c>
      <c r="C23" s="23"/>
      <c r="D23" s="23">
        <v>7</v>
      </c>
      <c r="E23" s="6" t="s">
        <v>54</v>
      </c>
      <c r="F23" s="6" t="s">
        <v>4388</v>
      </c>
      <c r="G23" s="23" t="s">
        <v>3909</v>
      </c>
      <c r="H23" s="23"/>
      <c r="I23" s="23"/>
      <c r="J23" s="23"/>
      <c r="K23" s="24"/>
      <c r="L23" s="23"/>
      <c r="M23" s="23"/>
      <c r="N23" s="23"/>
      <c r="O23" s="23"/>
      <c r="P23" s="23"/>
      <c r="R23" t="str">
        <f>+Tabla1[[#This Row],[CATEGORÍA]]</f>
        <v>OFICINA</v>
      </c>
    </row>
    <row r="24" spans="1:18">
      <c r="A24" s="23">
        <v>96</v>
      </c>
      <c r="B24" s="6" t="s">
        <v>2236</v>
      </c>
      <c r="C24" s="23"/>
      <c r="D24" s="23">
        <v>7</v>
      </c>
      <c r="E24" s="6" t="s">
        <v>4389</v>
      </c>
      <c r="F24" s="6" t="s">
        <v>4388</v>
      </c>
      <c r="G24" s="23" t="s">
        <v>3909</v>
      </c>
      <c r="H24" s="23"/>
      <c r="I24" s="23"/>
      <c r="J24" s="23" t="s">
        <v>4336</v>
      </c>
      <c r="K24" s="24" t="s">
        <v>4336</v>
      </c>
      <c r="L24" s="23" t="s">
        <v>4390</v>
      </c>
      <c r="M24" s="23"/>
      <c r="N24" s="23"/>
      <c r="O24" s="23"/>
      <c r="P24" s="23"/>
      <c r="R24" t="str">
        <f>+Tabla1[[#This Row],[CATEGORÍA]]</f>
        <v>OFICINA</v>
      </c>
    </row>
    <row r="25" spans="1:18">
      <c r="A25" s="23">
        <v>0</v>
      </c>
      <c r="B25" s="6" t="s">
        <v>163</v>
      </c>
      <c r="C25" s="23"/>
      <c r="D25" s="23"/>
      <c r="E25" t="s">
        <v>163</v>
      </c>
      <c r="F25" s="6" t="s">
        <v>163</v>
      </c>
      <c r="G25" s="23" t="s">
        <v>3909</v>
      </c>
      <c r="H25" s="23"/>
      <c r="I25" s="23"/>
      <c r="J25" s="23"/>
      <c r="K25" s="24"/>
      <c r="L25" s="23"/>
      <c r="M25" s="23"/>
      <c r="N25" s="23"/>
      <c r="O25" s="23"/>
      <c r="P25" s="23"/>
      <c r="R25" t="str">
        <f>+Tabla1[[#This Row],[CATEGORÍA]]</f>
        <v>INACTIVO</v>
      </c>
    </row>
    <row r="26" spans="1:18">
      <c r="A26" s="23">
        <v>80</v>
      </c>
      <c r="B26" s="6" t="s">
        <v>2236</v>
      </c>
      <c r="C26" s="23"/>
      <c r="D26" s="23">
        <v>7</v>
      </c>
      <c r="E26" s="24" t="s">
        <v>4391</v>
      </c>
      <c r="F26" s="6" t="s">
        <v>4388</v>
      </c>
      <c r="G26" s="23" t="s">
        <v>3909</v>
      </c>
      <c r="H26" s="23"/>
      <c r="I26" s="23"/>
      <c r="J26" s="23"/>
      <c r="K26" s="24"/>
      <c r="L26" s="23"/>
      <c r="M26" s="23"/>
      <c r="N26" s="23"/>
      <c r="O26" s="23"/>
      <c r="P26" s="23"/>
      <c r="R26" t="str">
        <f>+Tabla1[[#This Row],[CATEGORÍA]]</f>
        <v>OFICINA</v>
      </c>
    </row>
    <row r="27" spans="1:18">
      <c r="A27" s="23">
        <v>90</v>
      </c>
      <c r="B27" s="6" t="s">
        <v>2236</v>
      </c>
      <c r="C27" s="23"/>
      <c r="D27" s="23">
        <v>7</v>
      </c>
      <c r="E27" s="24" t="s">
        <v>325</v>
      </c>
      <c r="F27" s="6" t="s">
        <v>4388</v>
      </c>
      <c r="G27" s="23" t="s">
        <v>3909</v>
      </c>
      <c r="H27" s="23"/>
      <c r="I27" s="23"/>
      <c r="J27" s="23"/>
      <c r="K27" s="24"/>
      <c r="L27" s="23"/>
      <c r="M27" s="23"/>
      <c r="N27" s="23"/>
      <c r="O27" s="23"/>
      <c r="P27" s="23"/>
      <c r="R27" t="str">
        <f>+Tabla1[[#This Row],[CATEGORÍA]]</f>
        <v>OFICINA</v>
      </c>
    </row>
    <row r="28" spans="1:18">
      <c r="A28" s="23">
        <v>91</v>
      </c>
      <c r="B28" s="6" t="s">
        <v>2236</v>
      </c>
      <c r="C28" s="23"/>
      <c r="D28" s="23">
        <v>7</v>
      </c>
      <c r="E28" s="6" t="s">
        <v>19</v>
      </c>
      <c r="F28" s="6" t="s">
        <v>4388</v>
      </c>
      <c r="G28" s="23" t="s">
        <v>3909</v>
      </c>
      <c r="H28" s="23"/>
      <c r="I28" s="23"/>
      <c r="J28" s="23"/>
      <c r="K28" s="24"/>
      <c r="L28" s="23"/>
      <c r="M28" s="23"/>
      <c r="N28" s="23"/>
      <c r="O28" s="23"/>
      <c r="P28" s="23"/>
      <c r="R28" t="str">
        <f>+Tabla1[[#This Row],[CATEGORÍA]]</f>
        <v>OFICINA</v>
      </c>
    </row>
    <row r="29" spans="1:18">
      <c r="A29" s="23">
        <v>97</v>
      </c>
      <c r="B29" s="6" t="s">
        <v>2236</v>
      </c>
      <c r="C29" s="23"/>
      <c r="D29" s="23">
        <v>7</v>
      </c>
      <c r="E29" s="24" t="s">
        <v>4392</v>
      </c>
      <c r="F29" s="6" t="s">
        <v>4388</v>
      </c>
      <c r="G29" s="23" t="s">
        <v>3909</v>
      </c>
      <c r="H29" s="23"/>
      <c r="I29" s="23"/>
      <c r="J29" s="23"/>
      <c r="K29" s="24"/>
      <c r="L29" s="23"/>
      <c r="M29" s="23"/>
      <c r="N29" s="23"/>
      <c r="O29" s="23"/>
      <c r="P29" s="23"/>
      <c r="R29" t="str">
        <f>+Tabla1[[#This Row],[CATEGORÍA]]</f>
        <v>OFICINA</v>
      </c>
    </row>
    <row r="30" spans="1:18">
      <c r="A30" s="23">
        <v>99</v>
      </c>
      <c r="B30" s="6" t="str">
        <f>+Tabla1[[#This Row],[ASESOR COMERCIAL]]</f>
        <v>E-COMMERCE</v>
      </c>
      <c r="C30" s="23"/>
      <c r="D30" s="23">
        <v>10</v>
      </c>
      <c r="E30" t="s">
        <v>4393</v>
      </c>
      <c r="F30" s="6" t="str">
        <f>+E30</f>
        <v>E-COMMERCE</v>
      </c>
      <c r="G30" s="23"/>
      <c r="H30" s="23"/>
      <c r="I30" s="23"/>
      <c r="J30" s="23"/>
      <c r="K30" s="24"/>
      <c r="L30" s="23"/>
      <c r="M30" s="23"/>
      <c r="N30" s="23"/>
      <c r="O30" s="23"/>
      <c r="P30" s="23"/>
    </row>
    <row r="31" spans="1:18">
      <c r="A31" s="23">
        <v>98</v>
      </c>
      <c r="B31" s="6" t="str">
        <f>+Tabla1[[#This Row],[ASESOR COMERCIAL]]</f>
        <v>INACTIVO</v>
      </c>
      <c r="C31" s="23"/>
      <c r="D31" s="23"/>
      <c r="E31" t="s">
        <v>163</v>
      </c>
      <c r="F31" s="6" t="str">
        <f>+E31</f>
        <v>INACTIVO</v>
      </c>
      <c r="G31" s="23"/>
      <c r="H31" s="23"/>
      <c r="I31" s="23"/>
      <c r="J31" s="23"/>
      <c r="K31" s="24"/>
      <c r="L31" s="23"/>
      <c r="M31" s="23"/>
      <c r="N31" s="23"/>
      <c r="O31" s="23"/>
      <c r="P31" s="23"/>
    </row>
    <row r="32" spans="1:18">
      <c r="D32">
        <v>1</v>
      </c>
      <c r="E32" s="26" t="s">
        <v>4394</v>
      </c>
      <c r="F32" s="27" t="s">
        <v>4395</v>
      </c>
    </row>
    <row r="33" spans="4:6">
      <c r="D33">
        <v>2</v>
      </c>
      <c r="E33" s="26" t="s">
        <v>4385</v>
      </c>
      <c r="F33" s="27" t="s">
        <v>4396</v>
      </c>
    </row>
    <row r="34" spans="4:6">
      <c r="D34">
        <v>3</v>
      </c>
      <c r="E34" s="26" t="s">
        <v>2498</v>
      </c>
      <c r="F34" s="28" t="s">
        <v>4396</v>
      </c>
    </row>
    <row r="35" spans="4:6">
      <c r="D35">
        <v>4</v>
      </c>
      <c r="E35" s="26" t="s">
        <v>216</v>
      </c>
      <c r="F35" s="29" t="s">
        <v>4396</v>
      </c>
    </row>
    <row r="36" spans="4:6">
      <c r="D36">
        <v>5</v>
      </c>
      <c r="E36" s="26" t="s">
        <v>87</v>
      </c>
      <c r="F36" s="30" t="s">
        <v>3803</v>
      </c>
    </row>
    <row r="37" spans="4:6">
      <c r="D37">
        <v>6</v>
      </c>
      <c r="E37" s="26" t="s">
        <v>181</v>
      </c>
      <c r="F37" s="31" t="s">
        <v>4388</v>
      </c>
    </row>
    <row r="38" spans="4:6">
      <c r="D38">
        <v>7</v>
      </c>
      <c r="E38" s="6" t="s">
        <v>2236</v>
      </c>
      <c r="F38" s="31" t="s">
        <v>4388</v>
      </c>
    </row>
  </sheetData>
  <pageMargins left="0.7" right="0.7" top="0.75" bottom="0.75" header="0.3" footer="0.3"/>
  <pageSetup scale="54" fitToHeight="0" orientation="landscape" verticalDpi="72" r:id="rId1"/>
  <drawing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B2:E21"/>
  <sheetViews>
    <sheetView showGridLines="0" workbookViewId="0">
      <selection activeCell="B9" sqref="B9"/>
    </sheetView>
  </sheetViews>
  <sheetFormatPr baseColWidth="10" defaultColWidth="11" defaultRowHeight="15"/>
  <cols>
    <col min="1" max="1" width="5.28515625" customWidth="1"/>
    <col min="2" max="2" width="17.140625" style="16" customWidth="1"/>
    <col min="3" max="3" width="18.140625" customWidth="1"/>
    <col min="4" max="4" width="32.7109375" customWidth="1"/>
  </cols>
  <sheetData>
    <row r="2" spans="2:5">
      <c r="B2" s="17" t="s">
        <v>2220</v>
      </c>
      <c r="C2" s="18" t="s">
        <v>4397</v>
      </c>
      <c r="D2" s="19" t="s">
        <v>3621</v>
      </c>
      <c r="E2" s="20"/>
    </row>
    <row r="3" spans="2:5">
      <c r="B3" s="60" t="s">
        <v>2253</v>
      </c>
      <c r="C3" s="20" t="s">
        <v>4398</v>
      </c>
      <c r="D3" t="s">
        <v>4399</v>
      </c>
    </row>
    <row r="4" spans="2:5">
      <c r="B4" s="60" t="s">
        <v>2405</v>
      </c>
      <c r="C4" s="20" t="s">
        <v>4400</v>
      </c>
      <c r="D4" t="s">
        <v>4401</v>
      </c>
    </row>
    <row r="5" spans="2:5">
      <c r="B5" s="60" t="s">
        <v>2231</v>
      </c>
      <c r="C5" s="20" t="s">
        <v>4402</v>
      </c>
      <c r="D5" t="s">
        <v>2203</v>
      </c>
    </row>
    <row r="6" spans="2:5">
      <c r="B6" s="60" t="s">
        <v>2336</v>
      </c>
      <c r="C6" s="20" t="s">
        <v>1455</v>
      </c>
      <c r="D6" t="s">
        <v>4403</v>
      </c>
    </row>
    <row r="7" spans="2:5">
      <c r="B7" s="60" t="s">
        <v>2350</v>
      </c>
      <c r="C7" s="20" t="s">
        <v>4404</v>
      </c>
      <c r="D7" t="s">
        <v>4405</v>
      </c>
    </row>
    <row r="8" spans="2:5">
      <c r="B8" s="60" t="s">
        <v>2278</v>
      </c>
      <c r="C8" s="20" t="s">
        <v>867</v>
      </c>
      <c r="D8" t="s">
        <v>4406</v>
      </c>
    </row>
    <row r="9" spans="2:5">
      <c r="B9" s="60" t="s">
        <v>2227</v>
      </c>
      <c r="C9" s="20" t="s">
        <v>1440</v>
      </c>
      <c r="D9" t="s">
        <v>25</v>
      </c>
    </row>
    <row r="10" spans="2:5">
      <c r="B10" s="60" t="s">
        <v>2327</v>
      </c>
      <c r="C10" s="20" t="s">
        <v>1581</v>
      </c>
      <c r="D10" s="20" t="s">
        <v>1581</v>
      </c>
    </row>
    <row r="11" spans="2:5">
      <c r="B11" s="60" t="s">
        <v>2234</v>
      </c>
      <c r="C11" s="20" t="s">
        <v>4407</v>
      </c>
      <c r="D11" t="s">
        <v>4408</v>
      </c>
    </row>
    <row r="12" spans="2:5">
      <c r="B12" s="60" t="s">
        <v>2469</v>
      </c>
      <c r="C12" s="20" t="s">
        <v>4409</v>
      </c>
      <c r="D12" t="s">
        <v>4410</v>
      </c>
    </row>
    <row r="13" spans="2:5">
      <c r="B13" s="60" t="s">
        <v>37</v>
      </c>
      <c r="C13" s="20" t="s">
        <v>4411</v>
      </c>
      <c r="D13" t="s">
        <v>19</v>
      </c>
    </row>
    <row r="14" spans="2:5">
      <c r="B14" s="60" t="s">
        <v>4412</v>
      </c>
      <c r="C14" s="20" t="s">
        <v>4413</v>
      </c>
      <c r="D14" s="20" t="s">
        <v>4414</v>
      </c>
    </row>
    <row r="15" spans="2:5">
      <c r="B15" s="60" t="s">
        <v>3070</v>
      </c>
      <c r="C15" s="20" t="s">
        <v>4415</v>
      </c>
      <c r="D15" s="20" t="s">
        <v>4415</v>
      </c>
    </row>
    <row r="16" spans="2:5">
      <c r="B16" s="60" t="s">
        <v>2839</v>
      </c>
      <c r="C16" s="20" t="s">
        <v>4416</v>
      </c>
      <c r="D16" t="s">
        <v>4417</v>
      </c>
    </row>
    <row r="17" spans="2:4">
      <c r="B17" s="60" t="s">
        <v>2275</v>
      </c>
      <c r="C17" s="20" t="s">
        <v>4418</v>
      </c>
      <c r="D17" s="20" t="s">
        <v>4418</v>
      </c>
    </row>
    <row r="18" spans="2:4">
      <c r="B18" s="60" t="s">
        <v>2320</v>
      </c>
      <c r="C18" s="20" t="s">
        <v>4419</v>
      </c>
      <c r="D18" s="20" t="s">
        <v>4419</v>
      </c>
    </row>
    <row r="19" spans="2:4">
      <c r="B19" s="60" t="s">
        <v>2268</v>
      </c>
      <c r="C19" s="20" t="s">
        <v>20</v>
      </c>
      <c r="D19" s="20" t="s">
        <v>20</v>
      </c>
    </row>
    <row r="20" spans="2:4">
      <c r="B20" s="60" t="s">
        <v>3437</v>
      </c>
      <c r="C20" s="20" t="s">
        <v>4420</v>
      </c>
      <c r="D20" s="20" t="s">
        <v>4421</v>
      </c>
    </row>
    <row r="21" spans="2:4">
      <c r="B21" s="60" t="s">
        <v>2474</v>
      </c>
      <c r="C21" s="20" t="s">
        <v>4422</v>
      </c>
      <c r="D21" s="20" t="s">
        <v>4422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A1:P1048576"/>
  <sheetViews>
    <sheetView topLeftCell="H1" workbookViewId="0">
      <pane ySplit="1" topLeftCell="A2" activePane="bottomLeft" state="frozen"/>
      <selection activeCell="L2" sqref="L2"/>
      <selection pane="bottomLeft" activeCell="N1035" sqref="N1035"/>
    </sheetView>
  </sheetViews>
  <sheetFormatPr baseColWidth="10" defaultColWidth="11.42578125" defaultRowHeight="15" zeroHeight="1"/>
  <cols>
    <col min="1" max="1" width="11.42578125" style="7"/>
    <col min="2" max="2" width="12.7109375" style="7" customWidth="1"/>
    <col min="3" max="3" width="45.85546875" style="7" customWidth="1"/>
    <col min="4" max="4" width="15.140625" style="7" customWidth="1"/>
    <col min="5" max="5" width="12.28515625" style="7" customWidth="1"/>
    <col min="6" max="6" width="16.42578125" style="7" customWidth="1"/>
    <col min="7" max="7" width="16.85546875" style="9" customWidth="1"/>
    <col min="8" max="8" width="21.5703125" style="7" customWidth="1"/>
    <col min="9" max="9" width="7" style="7" customWidth="1"/>
    <col min="10" max="10" width="14.7109375" style="10" customWidth="1"/>
    <col min="11" max="11" width="11.42578125" style="7"/>
    <col min="12" max="12" width="12.7109375" style="7" customWidth="1"/>
    <col min="13" max="13" width="19.85546875" style="7" customWidth="1"/>
    <col min="14" max="14" width="42.28515625" customWidth="1"/>
    <col min="15" max="15" width="11.42578125" style="7"/>
    <col min="16" max="16" width="11.140625" customWidth="1"/>
    <col min="17" max="16384" width="11.42578125" style="7"/>
  </cols>
  <sheetData>
    <row r="1" spans="1:15">
      <c r="A1" s="7" t="s">
        <v>4423</v>
      </c>
      <c r="B1" s="7" t="s">
        <v>4424</v>
      </c>
      <c r="C1" s="7" t="s">
        <v>3798</v>
      </c>
      <c r="D1" s="7" t="s">
        <v>0</v>
      </c>
      <c r="E1" s="7" t="s">
        <v>4425</v>
      </c>
      <c r="F1" s="7" t="s">
        <v>3797</v>
      </c>
      <c r="G1" s="7" t="s">
        <v>4426</v>
      </c>
      <c r="H1" s="7" t="s">
        <v>4427</v>
      </c>
      <c r="I1" s="7" t="s">
        <v>4428</v>
      </c>
      <c r="J1" s="7" t="s">
        <v>4429</v>
      </c>
      <c r="K1" s="7" t="s">
        <v>4430</v>
      </c>
      <c r="L1" s="7" t="s">
        <v>2220</v>
      </c>
      <c r="M1" s="7" t="s">
        <v>4431</v>
      </c>
      <c r="N1" s="7" t="s">
        <v>4432</v>
      </c>
      <c r="O1" s="11" t="s">
        <v>2223</v>
      </c>
    </row>
    <row r="2" spans="1:15">
      <c r="A2" s="7" t="s">
        <v>3909</v>
      </c>
      <c r="B2" s="12" t="s">
        <v>4433</v>
      </c>
      <c r="C2" s="12" t="s">
        <v>4434</v>
      </c>
      <c r="D2" s="12" t="s">
        <v>2008</v>
      </c>
      <c r="E2" s="12" t="s">
        <v>3618</v>
      </c>
      <c r="F2" s="12" t="s">
        <v>4435</v>
      </c>
      <c r="G2" s="13" t="s">
        <v>4436</v>
      </c>
      <c r="H2" s="12" t="s">
        <v>4437</v>
      </c>
      <c r="I2" s="12" t="s">
        <v>4438</v>
      </c>
      <c r="J2" s="15">
        <v>45384</v>
      </c>
      <c r="K2" s="12" t="s">
        <v>4439</v>
      </c>
      <c r="L2" s="12" t="s">
        <v>1581</v>
      </c>
      <c r="M2" s="12" t="s">
        <v>4440</v>
      </c>
      <c r="N2" t="s">
        <v>4441</v>
      </c>
      <c r="O2" s="7" t="str">
        <f>IFERROR(VLOOKUP($D2,'CLIENTES NUEVA ID ZONA'!$A$1:$R$669,17,0),"NO")</f>
        <v>NO</v>
      </c>
    </row>
    <row r="3" spans="1:15">
      <c r="A3" s="7" t="s">
        <v>3909</v>
      </c>
      <c r="B3" s="12" t="s">
        <v>4442</v>
      </c>
      <c r="C3" s="12" t="s">
        <v>2007</v>
      </c>
      <c r="D3" s="12" t="s">
        <v>2006</v>
      </c>
      <c r="E3" s="12" t="s">
        <v>80</v>
      </c>
      <c r="F3" s="12" t="s">
        <v>4443</v>
      </c>
      <c r="G3" s="13" t="s">
        <v>4436</v>
      </c>
      <c r="H3" s="12" t="s">
        <v>4444</v>
      </c>
      <c r="I3" s="12" t="s">
        <v>4438</v>
      </c>
      <c r="J3" s="15">
        <v>45373</v>
      </c>
      <c r="K3" s="12" t="s">
        <v>4445</v>
      </c>
      <c r="L3" s="12" t="s">
        <v>4409</v>
      </c>
      <c r="M3" s="12" t="s">
        <v>4440</v>
      </c>
      <c r="N3" t="s">
        <v>4441</v>
      </c>
      <c r="O3" s="7" t="str">
        <f>IFERROR(VLOOKUP($D3,'CLIENTES NUEVA ID ZONA'!$A$1:$R$669,17,0),"NO")</f>
        <v>OFICINA</v>
      </c>
    </row>
    <row r="4" spans="1:15">
      <c r="A4" s="7" t="s">
        <v>3909</v>
      </c>
      <c r="B4" s="12" t="s">
        <v>3623</v>
      </c>
      <c r="C4" s="12" t="s">
        <v>2011</v>
      </c>
      <c r="D4" s="12" t="s">
        <v>2010</v>
      </c>
      <c r="E4" s="12" t="s">
        <v>3618</v>
      </c>
      <c r="F4" s="12" t="s">
        <v>4446</v>
      </c>
      <c r="G4" s="13" t="s">
        <v>4436</v>
      </c>
      <c r="H4" s="12" t="s">
        <v>4444</v>
      </c>
      <c r="I4" s="12" t="s">
        <v>4438</v>
      </c>
      <c r="J4" s="15">
        <v>45365</v>
      </c>
      <c r="K4" s="12" t="s">
        <v>4439</v>
      </c>
      <c r="L4" s="12" t="s">
        <v>1581</v>
      </c>
      <c r="M4" s="12" t="s">
        <v>4440</v>
      </c>
      <c r="N4" t="s">
        <v>4441</v>
      </c>
      <c r="O4" s="7" t="str">
        <f>IFERROR(VLOOKUP($D4,'CLIENTES NUEVA ID ZONA'!$A$1:$R$669,17,0),"NO")</f>
        <v>NO</v>
      </c>
    </row>
    <row r="5" spans="1:15">
      <c r="A5" s="7" t="s">
        <v>3909</v>
      </c>
      <c r="B5" s="12" t="s">
        <v>2469</v>
      </c>
      <c r="C5" s="12" t="s">
        <v>2017</v>
      </c>
      <c r="D5" s="12" t="s">
        <v>2016</v>
      </c>
      <c r="E5" s="12" t="s">
        <v>3618</v>
      </c>
      <c r="F5" s="12" t="s">
        <v>4447</v>
      </c>
      <c r="G5" s="13" t="s">
        <v>4436</v>
      </c>
      <c r="H5" s="12" t="s">
        <v>4444</v>
      </c>
      <c r="I5" s="12" t="s">
        <v>4448</v>
      </c>
      <c r="J5" s="15">
        <v>45364</v>
      </c>
      <c r="K5" s="12" t="s">
        <v>4449</v>
      </c>
      <c r="L5" s="12" t="s">
        <v>1440</v>
      </c>
      <c r="M5" s="12" t="s">
        <v>4440</v>
      </c>
      <c r="N5" t="s">
        <v>4441</v>
      </c>
      <c r="O5" s="7" t="str">
        <f>IFERROR(VLOOKUP($D5,'CLIENTES NUEVA ID ZONA'!$A$1:$R$669,17,0),"NO")</f>
        <v>NO</v>
      </c>
    </row>
    <row r="6" spans="1:15">
      <c r="A6" s="7" t="s">
        <v>3909</v>
      </c>
      <c r="B6" s="12" t="s">
        <v>60</v>
      </c>
      <c r="C6" s="12" t="s">
        <v>4450</v>
      </c>
      <c r="D6" s="12" t="s">
        <v>4451</v>
      </c>
      <c r="E6" s="12" t="s">
        <v>4452</v>
      </c>
      <c r="F6" s="12" t="s">
        <v>4453</v>
      </c>
      <c r="G6" s="13" t="s">
        <v>4436</v>
      </c>
      <c r="H6" s="12" t="s">
        <v>4454</v>
      </c>
      <c r="I6" s="12" t="s">
        <v>4438</v>
      </c>
      <c r="J6" s="15">
        <v>45364</v>
      </c>
      <c r="K6" s="12" t="s">
        <v>4455</v>
      </c>
      <c r="L6" s="12" t="s">
        <v>4456</v>
      </c>
      <c r="M6" s="12" t="s">
        <v>4440</v>
      </c>
      <c r="N6" t="s">
        <v>4457</v>
      </c>
      <c r="O6" s="7" t="str">
        <f>IFERROR(VLOOKUP($D6,'CLIENTES NUEVA ID ZONA'!$A$1:$R$669,17,0),"NO")</f>
        <v>NO</v>
      </c>
    </row>
    <row r="7" spans="1:15">
      <c r="A7" s="7" t="s">
        <v>3909</v>
      </c>
      <c r="B7" s="12" t="s">
        <v>4442</v>
      </c>
      <c r="C7" s="12" t="s">
        <v>2000</v>
      </c>
      <c r="D7" s="12" t="s">
        <v>1999</v>
      </c>
      <c r="E7" s="12" t="s">
        <v>80</v>
      </c>
      <c r="F7" s="12" t="s">
        <v>4458</v>
      </c>
      <c r="G7" s="13" t="s">
        <v>4436</v>
      </c>
      <c r="H7" s="12" t="s">
        <v>4444</v>
      </c>
      <c r="I7" s="12" t="s">
        <v>4438</v>
      </c>
      <c r="J7" s="15">
        <v>45356</v>
      </c>
      <c r="K7" s="12" t="s">
        <v>4445</v>
      </c>
      <c r="L7" s="12" t="s">
        <v>4409</v>
      </c>
      <c r="M7" s="12" t="s">
        <v>4440</v>
      </c>
      <c r="N7" t="s">
        <v>4441</v>
      </c>
      <c r="O7" s="7" t="str">
        <f>IFERROR(VLOOKUP($D7,'CLIENTES NUEVA ID ZONA'!$A$1:$R$669,17,0),"NO")</f>
        <v>OFICINA</v>
      </c>
    </row>
    <row r="8" spans="1:15">
      <c r="A8" s="7" t="s">
        <v>3909</v>
      </c>
      <c r="B8" s="12" t="s">
        <v>3623</v>
      </c>
      <c r="C8" s="12" t="s">
        <v>2005</v>
      </c>
      <c r="D8" s="12" t="s">
        <v>2004</v>
      </c>
      <c r="E8" s="12" t="s">
        <v>3623</v>
      </c>
      <c r="F8" s="12" t="s">
        <v>4459</v>
      </c>
      <c r="G8" s="13" t="s">
        <v>4436</v>
      </c>
      <c r="H8" s="12" t="s">
        <v>4454</v>
      </c>
      <c r="I8" s="12" t="s">
        <v>4438</v>
      </c>
      <c r="J8" s="15">
        <v>45351</v>
      </c>
      <c r="K8" s="12" t="s">
        <v>4439</v>
      </c>
      <c r="L8" s="12" t="s">
        <v>4398</v>
      </c>
      <c r="M8" s="12" t="s">
        <v>4440</v>
      </c>
      <c r="N8" t="s">
        <v>4441</v>
      </c>
      <c r="O8" s="7" t="str">
        <f>IFERROR(VLOOKUP($D8,'CLIENTES NUEVA ID ZONA'!$A$1:$R$669,17,0),"NO")</f>
        <v>SI</v>
      </c>
    </row>
    <row r="9" spans="1:15">
      <c r="A9" s="7" t="s">
        <v>3909</v>
      </c>
      <c r="B9" s="12" t="s">
        <v>2469</v>
      </c>
      <c r="C9" s="12" t="s">
        <v>2014</v>
      </c>
      <c r="D9" s="12" t="s">
        <v>2013</v>
      </c>
      <c r="E9" s="12" t="s">
        <v>3623</v>
      </c>
      <c r="F9" s="12" t="s">
        <v>4460</v>
      </c>
      <c r="G9" s="13" t="s">
        <v>4436</v>
      </c>
      <c r="H9" s="12" t="s">
        <v>4444</v>
      </c>
      <c r="I9" s="12" t="s">
        <v>4438</v>
      </c>
      <c r="J9" s="15">
        <v>45350</v>
      </c>
      <c r="K9" s="12" t="s">
        <v>4449</v>
      </c>
      <c r="L9" s="12" t="s">
        <v>4402</v>
      </c>
      <c r="M9" s="12" t="s">
        <v>4440</v>
      </c>
      <c r="N9" t="s">
        <v>4441</v>
      </c>
      <c r="O9" s="7" t="str">
        <f>IFERROR(VLOOKUP($D9,'CLIENTES NUEVA ID ZONA'!$A$1:$R$669,17,0),"NO")</f>
        <v>NO</v>
      </c>
    </row>
    <row r="10" spans="1:15">
      <c r="A10" s="7" t="s">
        <v>3909</v>
      </c>
      <c r="B10" s="12" t="s">
        <v>4461</v>
      </c>
      <c r="C10" s="12" t="s">
        <v>1806</v>
      </c>
      <c r="D10" s="12" t="s">
        <v>1805</v>
      </c>
      <c r="E10" s="12" t="s">
        <v>3623</v>
      </c>
      <c r="F10" s="12" t="s">
        <v>4462</v>
      </c>
      <c r="G10" s="13" t="s">
        <v>4436</v>
      </c>
      <c r="H10" s="12" t="s">
        <v>4463</v>
      </c>
      <c r="I10" s="12" t="s">
        <v>4438</v>
      </c>
      <c r="J10" s="15">
        <v>45349</v>
      </c>
      <c r="K10" s="12" t="s">
        <v>4449</v>
      </c>
      <c r="L10" s="12" t="s">
        <v>4398</v>
      </c>
      <c r="M10" s="12" t="s">
        <v>4440</v>
      </c>
      <c r="N10" t="s">
        <v>4441</v>
      </c>
      <c r="O10" s="7" t="str">
        <f>IFERROR(VLOOKUP($D10,'CLIENTES NUEVA ID ZONA'!$A$1:$R$669,17,0),"NO")</f>
        <v>NO</v>
      </c>
    </row>
    <row r="11" spans="1:15">
      <c r="A11" s="7" t="s">
        <v>3909</v>
      </c>
      <c r="B11" s="12" t="s">
        <v>4461</v>
      </c>
      <c r="C11" s="12" t="s">
        <v>1806</v>
      </c>
      <c r="D11" s="12" t="s">
        <v>1805</v>
      </c>
      <c r="E11" s="12" t="s">
        <v>3623</v>
      </c>
      <c r="F11" s="12" t="s">
        <v>4464</v>
      </c>
      <c r="G11" s="13" t="s">
        <v>4436</v>
      </c>
      <c r="H11" s="12" t="s">
        <v>4463</v>
      </c>
      <c r="I11" s="12" t="s">
        <v>4438</v>
      </c>
      <c r="J11" s="15">
        <v>45349</v>
      </c>
      <c r="K11" s="12" t="s">
        <v>4449</v>
      </c>
      <c r="L11" s="12" t="s">
        <v>4398</v>
      </c>
      <c r="M11" s="12" t="s">
        <v>4440</v>
      </c>
      <c r="N11" t="s">
        <v>4441</v>
      </c>
      <c r="O11" s="7" t="str">
        <f>IFERROR(VLOOKUP($D11,'CLIENTES NUEVA ID ZONA'!$A$1:$R$669,17,0),"NO")</f>
        <v>NO</v>
      </c>
    </row>
    <row r="12" spans="1:15">
      <c r="A12" s="7" t="s">
        <v>3909</v>
      </c>
      <c r="B12" s="12" t="s">
        <v>4461</v>
      </c>
      <c r="C12" s="12" t="s">
        <v>1806</v>
      </c>
      <c r="D12" s="12" t="s">
        <v>1805</v>
      </c>
      <c r="E12" s="12" t="s">
        <v>3623</v>
      </c>
      <c r="F12" s="12" t="s">
        <v>4465</v>
      </c>
      <c r="G12" s="13" t="s">
        <v>4436</v>
      </c>
      <c r="H12" s="12" t="s">
        <v>4463</v>
      </c>
      <c r="I12" s="12" t="s">
        <v>4438</v>
      </c>
      <c r="J12" s="15">
        <v>45349</v>
      </c>
      <c r="K12" s="12" t="s">
        <v>4449</v>
      </c>
      <c r="L12" s="12" t="s">
        <v>4398</v>
      </c>
      <c r="M12" s="12" t="s">
        <v>4440</v>
      </c>
      <c r="N12" t="s">
        <v>4441</v>
      </c>
      <c r="O12" s="7" t="str">
        <f>IFERROR(VLOOKUP($D12,'CLIENTES NUEVA ID ZONA'!$A$1:$R$669,17,0),"NO")</f>
        <v>NO</v>
      </c>
    </row>
    <row r="13" spans="1:15">
      <c r="A13" s="7" t="s">
        <v>3909</v>
      </c>
      <c r="B13" s="12" t="s">
        <v>4442</v>
      </c>
      <c r="C13" s="12" t="s">
        <v>1998</v>
      </c>
      <c r="D13" s="12" t="s">
        <v>1997</v>
      </c>
      <c r="E13" s="12" t="s">
        <v>80</v>
      </c>
      <c r="F13" s="12" t="s">
        <v>4466</v>
      </c>
      <c r="G13" s="13" t="s">
        <v>4436</v>
      </c>
      <c r="H13" s="12" t="s">
        <v>4444</v>
      </c>
      <c r="I13" s="12" t="s">
        <v>4438</v>
      </c>
      <c r="J13" s="15">
        <v>45349</v>
      </c>
      <c r="K13" s="12" t="s">
        <v>4445</v>
      </c>
      <c r="L13" s="12" t="s">
        <v>4409</v>
      </c>
      <c r="M13" s="12" t="s">
        <v>4440</v>
      </c>
      <c r="N13" t="s">
        <v>4441</v>
      </c>
      <c r="O13" s="7" t="str">
        <f>IFERROR(VLOOKUP($D13,'CLIENTES NUEVA ID ZONA'!$A$1:$R$669,17,0),"NO")</f>
        <v>OFICINA</v>
      </c>
    </row>
    <row r="14" spans="1:15">
      <c r="A14" s="7" t="s">
        <v>3909</v>
      </c>
      <c r="B14" s="12" t="s">
        <v>4467</v>
      </c>
      <c r="C14" s="12" t="s">
        <v>1899</v>
      </c>
      <c r="D14" s="12" t="s">
        <v>1898</v>
      </c>
      <c r="E14" s="12" t="s">
        <v>3623</v>
      </c>
      <c r="F14" s="12" t="s">
        <v>4468</v>
      </c>
      <c r="G14" s="13" t="s">
        <v>4436</v>
      </c>
      <c r="H14" s="12" t="s">
        <v>4469</v>
      </c>
      <c r="I14" s="12" t="s">
        <v>4438</v>
      </c>
      <c r="J14" s="15">
        <v>45344</v>
      </c>
      <c r="K14" s="12" t="s">
        <v>4449</v>
      </c>
      <c r="L14" s="12" t="s">
        <v>1440</v>
      </c>
      <c r="M14" s="12" t="s">
        <v>4440</v>
      </c>
      <c r="N14" t="s">
        <v>4441</v>
      </c>
      <c r="O14" s="7" t="str">
        <f>IFERROR(VLOOKUP($D14,'CLIENTES NUEVA ID ZONA'!$A$1:$R$669,17,0),"NO")</f>
        <v>SI</v>
      </c>
    </row>
    <row r="15" spans="1:15">
      <c r="A15" s="7" t="s">
        <v>3909</v>
      </c>
      <c r="B15" s="12" t="s">
        <v>4442</v>
      </c>
      <c r="C15" s="12" t="s">
        <v>1992</v>
      </c>
      <c r="D15" s="12" t="s">
        <v>1991</v>
      </c>
      <c r="E15" s="12" t="s">
        <v>80</v>
      </c>
      <c r="F15" s="12" t="s">
        <v>4470</v>
      </c>
      <c r="G15" s="13" t="s">
        <v>4436</v>
      </c>
      <c r="H15" s="12" t="s">
        <v>4444</v>
      </c>
      <c r="I15" s="12" t="s">
        <v>4438</v>
      </c>
      <c r="J15" s="15">
        <v>45343</v>
      </c>
      <c r="K15" s="12" t="s">
        <v>4445</v>
      </c>
      <c r="L15" s="12" t="s">
        <v>4409</v>
      </c>
      <c r="M15" s="12" t="s">
        <v>4440</v>
      </c>
      <c r="N15" t="s">
        <v>4441</v>
      </c>
      <c r="O15" s="7" t="str">
        <f>IFERROR(VLOOKUP($D15,'CLIENTES NUEVA ID ZONA'!$A$1:$R$669,17,0),"NO")</f>
        <v>OFICINA</v>
      </c>
    </row>
    <row r="16" spans="1:15">
      <c r="A16" s="7" t="s">
        <v>3909</v>
      </c>
      <c r="B16" s="12" t="s">
        <v>4442</v>
      </c>
      <c r="C16" s="12" t="s">
        <v>1990</v>
      </c>
      <c r="D16" s="12" t="s">
        <v>1989</v>
      </c>
      <c r="E16" s="12" t="s">
        <v>80</v>
      </c>
      <c r="F16" s="12" t="s">
        <v>4471</v>
      </c>
      <c r="G16" s="13" t="s">
        <v>4436</v>
      </c>
      <c r="H16" s="12" t="s">
        <v>4444</v>
      </c>
      <c r="I16" s="12" t="s">
        <v>4438</v>
      </c>
      <c r="J16" s="15">
        <v>45341</v>
      </c>
      <c r="K16" s="12" t="s">
        <v>4445</v>
      </c>
      <c r="L16" s="12" t="s">
        <v>4409</v>
      </c>
      <c r="M16" s="12" t="s">
        <v>4440</v>
      </c>
      <c r="N16" t="s">
        <v>4441</v>
      </c>
      <c r="O16" s="7" t="str">
        <f>IFERROR(VLOOKUP($D16,'CLIENTES NUEVA ID ZONA'!$A$1:$R$669,17,0),"NO")</f>
        <v>OFICINA</v>
      </c>
    </row>
    <row r="17" spans="1:15">
      <c r="A17" s="7" t="s">
        <v>3909</v>
      </c>
      <c r="B17" s="12" t="s">
        <v>2469</v>
      </c>
      <c r="C17" s="12" t="s">
        <v>1995</v>
      </c>
      <c r="D17" s="12" t="s">
        <v>1994</v>
      </c>
      <c r="E17" s="12" t="s">
        <v>3623</v>
      </c>
      <c r="F17" s="12" t="s">
        <v>4472</v>
      </c>
      <c r="G17" s="13" t="s">
        <v>4436</v>
      </c>
      <c r="H17" s="12" t="s">
        <v>4463</v>
      </c>
      <c r="I17" s="12" t="s">
        <v>4438</v>
      </c>
      <c r="J17" s="15">
        <v>45337</v>
      </c>
      <c r="K17" s="12" t="s">
        <v>4449</v>
      </c>
      <c r="L17" s="12" t="s">
        <v>4402</v>
      </c>
      <c r="M17" s="12" t="s">
        <v>4440</v>
      </c>
      <c r="N17" t="s">
        <v>4441</v>
      </c>
      <c r="O17" s="7" t="str">
        <f>IFERROR(VLOOKUP($D17,'CLIENTES NUEVA ID ZONA'!$A$1:$R$669,17,0),"NO")</f>
        <v>NO</v>
      </c>
    </row>
    <row r="18" spans="1:15">
      <c r="A18" s="7" t="s">
        <v>3909</v>
      </c>
      <c r="B18" s="12" t="s">
        <v>2469</v>
      </c>
      <c r="C18" s="12" t="s">
        <v>1995</v>
      </c>
      <c r="D18" s="12" t="s">
        <v>1994</v>
      </c>
      <c r="E18" s="12" t="s">
        <v>3623</v>
      </c>
      <c r="F18" s="12" t="s">
        <v>4473</v>
      </c>
      <c r="G18" s="13" t="s">
        <v>4436</v>
      </c>
      <c r="H18" s="12" t="s">
        <v>4463</v>
      </c>
      <c r="I18" s="12" t="s">
        <v>4438</v>
      </c>
      <c r="J18" s="15">
        <v>45337</v>
      </c>
      <c r="K18" s="12" t="s">
        <v>4449</v>
      </c>
      <c r="L18" s="12" t="s">
        <v>4402</v>
      </c>
      <c r="M18" s="12" t="s">
        <v>4440</v>
      </c>
      <c r="N18" t="s">
        <v>4441</v>
      </c>
      <c r="O18" s="7" t="str">
        <f>IFERROR(VLOOKUP($D18,'CLIENTES NUEVA ID ZONA'!$A$1:$R$669,17,0),"NO")</f>
        <v>NO</v>
      </c>
    </row>
    <row r="19" spans="1:15">
      <c r="A19" s="7" t="s">
        <v>3909</v>
      </c>
      <c r="B19" s="12" t="s">
        <v>2469</v>
      </c>
      <c r="C19" s="12" t="s">
        <v>1995</v>
      </c>
      <c r="D19" s="12" t="s">
        <v>1994</v>
      </c>
      <c r="E19" s="12" t="s">
        <v>3623</v>
      </c>
      <c r="F19" s="12" t="s">
        <v>4474</v>
      </c>
      <c r="G19" s="13" t="s">
        <v>4436</v>
      </c>
      <c r="H19" s="12" t="s">
        <v>4463</v>
      </c>
      <c r="I19" s="12" t="s">
        <v>4438</v>
      </c>
      <c r="J19" s="15">
        <v>45337</v>
      </c>
      <c r="K19" s="12" t="s">
        <v>4449</v>
      </c>
      <c r="L19" s="12" t="s">
        <v>4402</v>
      </c>
      <c r="M19" s="12" t="s">
        <v>4440</v>
      </c>
      <c r="N19" t="s">
        <v>4441</v>
      </c>
      <c r="O19" s="7" t="str">
        <f>IFERROR(VLOOKUP($D19,'CLIENTES NUEVA ID ZONA'!$A$1:$R$669,17,0),"NO")</f>
        <v>NO</v>
      </c>
    </row>
    <row r="20" spans="1:15">
      <c r="A20" s="7" t="s">
        <v>3909</v>
      </c>
      <c r="B20" s="12" t="s">
        <v>2469</v>
      </c>
      <c r="C20" s="12" t="s">
        <v>1995</v>
      </c>
      <c r="D20" s="12" t="s">
        <v>1994</v>
      </c>
      <c r="E20" s="12" t="s">
        <v>3623</v>
      </c>
      <c r="F20" s="12" t="s">
        <v>4475</v>
      </c>
      <c r="G20" s="13" t="s">
        <v>4436</v>
      </c>
      <c r="H20" s="12" t="s">
        <v>4463</v>
      </c>
      <c r="I20" s="12" t="s">
        <v>4438</v>
      </c>
      <c r="J20" s="15">
        <v>45337</v>
      </c>
      <c r="K20" s="12" t="s">
        <v>4439</v>
      </c>
      <c r="L20" s="12" t="s">
        <v>4402</v>
      </c>
      <c r="M20" s="12" t="s">
        <v>4440</v>
      </c>
      <c r="N20" t="s">
        <v>4441</v>
      </c>
      <c r="O20" s="7" t="str">
        <f>IFERROR(VLOOKUP($D20,'CLIENTES NUEVA ID ZONA'!$A$1:$R$669,17,0),"NO")</f>
        <v>NO</v>
      </c>
    </row>
    <row r="21" spans="1:15">
      <c r="A21" s="7" t="s">
        <v>3909</v>
      </c>
      <c r="B21" s="12" t="s">
        <v>2469</v>
      </c>
      <c r="C21" s="12" t="s">
        <v>1995</v>
      </c>
      <c r="D21" s="12" t="s">
        <v>1994</v>
      </c>
      <c r="E21" s="12" t="s">
        <v>3623</v>
      </c>
      <c r="F21" s="12" t="s">
        <v>4476</v>
      </c>
      <c r="G21" s="13" t="s">
        <v>4436</v>
      </c>
      <c r="H21" s="12" t="s">
        <v>4463</v>
      </c>
      <c r="I21" s="12" t="s">
        <v>4438</v>
      </c>
      <c r="J21" s="15">
        <v>45337</v>
      </c>
      <c r="K21" s="12" t="s">
        <v>4439</v>
      </c>
      <c r="L21" s="12" t="s">
        <v>4402</v>
      </c>
      <c r="M21" s="12" t="s">
        <v>4440</v>
      </c>
      <c r="N21" t="s">
        <v>4441</v>
      </c>
      <c r="O21" s="7" t="str">
        <f>IFERROR(VLOOKUP($D21,'CLIENTES NUEVA ID ZONA'!$A$1:$R$669,17,0),"NO")</f>
        <v>NO</v>
      </c>
    </row>
    <row r="22" spans="1:15">
      <c r="A22" s="7" t="s">
        <v>3909</v>
      </c>
      <c r="B22" s="12" t="s">
        <v>48</v>
      </c>
      <c r="C22" s="12" t="s">
        <v>1985</v>
      </c>
      <c r="D22" s="12" t="s">
        <v>1984</v>
      </c>
      <c r="E22" s="12" t="s">
        <v>3618</v>
      </c>
      <c r="F22" s="12" t="s">
        <v>4477</v>
      </c>
      <c r="G22" s="13" t="s">
        <v>4436</v>
      </c>
      <c r="H22" s="12" t="s">
        <v>4478</v>
      </c>
      <c r="I22" s="12" t="s">
        <v>4438</v>
      </c>
      <c r="J22" s="15">
        <v>45336</v>
      </c>
      <c r="K22" s="12" t="s">
        <v>4449</v>
      </c>
      <c r="L22" s="12" t="s">
        <v>1581</v>
      </c>
      <c r="M22" s="12" t="s">
        <v>4440</v>
      </c>
      <c r="N22" t="s">
        <v>4479</v>
      </c>
      <c r="O22" s="7" t="str">
        <f>IFERROR(VLOOKUP($D22,'CLIENTES NUEVA ID ZONA'!$A$1:$R$669,17,0),"NO")</f>
        <v>NO</v>
      </c>
    </row>
    <row r="23" spans="1:15">
      <c r="A23" s="7" t="s">
        <v>3909</v>
      </c>
      <c r="B23" s="12" t="s">
        <v>4461</v>
      </c>
      <c r="C23" s="12" t="s">
        <v>1982</v>
      </c>
      <c r="D23" s="12" t="s">
        <v>1981</v>
      </c>
      <c r="E23" s="12" t="s">
        <v>3623</v>
      </c>
      <c r="F23" s="12" t="s">
        <v>4480</v>
      </c>
      <c r="G23" s="13" t="s">
        <v>4436</v>
      </c>
      <c r="H23" s="12" t="s">
        <v>4444</v>
      </c>
      <c r="I23" s="12" t="s">
        <v>4438</v>
      </c>
      <c r="J23" s="15">
        <v>45331</v>
      </c>
      <c r="K23" s="12" t="s">
        <v>4449</v>
      </c>
      <c r="L23" s="12" t="s">
        <v>4404</v>
      </c>
      <c r="M23" s="12" t="s">
        <v>4440</v>
      </c>
      <c r="N23" t="s">
        <v>4479</v>
      </c>
      <c r="O23" s="7" t="str">
        <f>IFERROR(VLOOKUP($D23,'CLIENTES NUEVA ID ZONA'!$A$1:$R$669,17,0),"NO")</f>
        <v>NO</v>
      </c>
    </row>
    <row r="24" spans="1:15">
      <c r="A24" s="7" t="s">
        <v>3909</v>
      </c>
      <c r="B24" s="12" t="s">
        <v>4442</v>
      </c>
      <c r="C24" s="12" t="s">
        <v>1987</v>
      </c>
      <c r="D24" s="12" t="s">
        <v>1986</v>
      </c>
      <c r="E24" s="12" t="s">
        <v>80</v>
      </c>
      <c r="F24" s="12" t="s">
        <v>4481</v>
      </c>
      <c r="G24" s="13" t="s">
        <v>4436</v>
      </c>
      <c r="H24" s="12" t="s">
        <v>4444</v>
      </c>
      <c r="I24" s="12" t="s">
        <v>4438</v>
      </c>
      <c r="J24" s="15">
        <v>45331</v>
      </c>
      <c r="K24" s="12" t="s">
        <v>4445</v>
      </c>
      <c r="L24" s="12" t="s">
        <v>4409</v>
      </c>
      <c r="M24" s="12" t="s">
        <v>4440</v>
      </c>
      <c r="N24" t="s">
        <v>4479</v>
      </c>
      <c r="O24" s="7" t="str">
        <f>IFERROR(VLOOKUP($D24,'CLIENTES NUEVA ID ZONA'!$A$1:$R$669,17,0),"NO")</f>
        <v>OFICINA</v>
      </c>
    </row>
    <row r="25" spans="1:15">
      <c r="A25" s="7" t="s">
        <v>3909</v>
      </c>
      <c r="B25" s="12" t="s">
        <v>4442</v>
      </c>
      <c r="C25" s="12" t="s">
        <v>1978</v>
      </c>
      <c r="D25" s="12" t="s">
        <v>1977</v>
      </c>
      <c r="E25" s="12" t="s">
        <v>80</v>
      </c>
      <c r="F25" s="12" t="s">
        <v>4482</v>
      </c>
      <c r="G25" s="13" t="s">
        <v>4436</v>
      </c>
      <c r="H25" s="12" t="s">
        <v>4444</v>
      </c>
      <c r="I25" s="12" t="s">
        <v>4438</v>
      </c>
      <c r="J25" s="15">
        <v>45331</v>
      </c>
      <c r="K25" s="12" t="s">
        <v>4445</v>
      </c>
      <c r="L25" s="12" t="s">
        <v>4409</v>
      </c>
      <c r="M25" s="12" t="s">
        <v>4440</v>
      </c>
      <c r="N25" t="s">
        <v>4441</v>
      </c>
      <c r="O25" s="7" t="str">
        <f>IFERROR(VLOOKUP($D25,'CLIENTES NUEVA ID ZONA'!$A$1:$R$669,17,0),"NO")</f>
        <v>OFICINA</v>
      </c>
    </row>
    <row r="26" spans="1:15">
      <c r="A26" s="7" t="s">
        <v>3909</v>
      </c>
      <c r="B26" s="12" t="s">
        <v>4442</v>
      </c>
      <c r="C26" s="12" t="s">
        <v>1980</v>
      </c>
      <c r="D26" s="12" t="s">
        <v>1979</v>
      </c>
      <c r="E26" s="12" t="s">
        <v>80</v>
      </c>
      <c r="F26" s="12" t="s">
        <v>4483</v>
      </c>
      <c r="G26" s="13" t="s">
        <v>4436</v>
      </c>
      <c r="H26" s="12" t="s">
        <v>4444</v>
      </c>
      <c r="I26" s="12" t="s">
        <v>4438</v>
      </c>
      <c r="J26" s="15">
        <v>45331</v>
      </c>
      <c r="K26" s="12" t="s">
        <v>4445</v>
      </c>
      <c r="L26" s="12" t="s">
        <v>4409</v>
      </c>
      <c r="M26" s="12" t="s">
        <v>4440</v>
      </c>
      <c r="N26" t="s">
        <v>4441</v>
      </c>
      <c r="O26" s="7" t="str">
        <f>IFERROR(VLOOKUP($D26,'CLIENTES NUEVA ID ZONA'!$A$1:$R$669,17,0),"NO")</f>
        <v>OFICINA</v>
      </c>
    </row>
    <row r="27" spans="1:15">
      <c r="A27" s="7" t="s">
        <v>3909</v>
      </c>
      <c r="B27" s="12" t="s">
        <v>4442</v>
      </c>
      <c r="C27" s="12" t="s">
        <v>1975</v>
      </c>
      <c r="D27" s="12" t="s">
        <v>1974</v>
      </c>
      <c r="E27" s="12" t="s">
        <v>80</v>
      </c>
      <c r="F27" s="12" t="s">
        <v>4484</v>
      </c>
      <c r="G27" s="13" t="s">
        <v>4436</v>
      </c>
      <c r="H27" s="12" t="s">
        <v>4444</v>
      </c>
      <c r="I27" s="12" t="s">
        <v>4438</v>
      </c>
      <c r="J27" s="15">
        <v>45328</v>
      </c>
      <c r="K27" s="12" t="s">
        <v>4445</v>
      </c>
      <c r="L27" s="12" t="s">
        <v>4409</v>
      </c>
      <c r="M27" s="12" t="s">
        <v>4440</v>
      </c>
      <c r="N27" t="s">
        <v>4441</v>
      </c>
      <c r="O27" s="7" t="str">
        <f>IFERROR(VLOOKUP($D27,'CLIENTES NUEVA ID ZONA'!$A$1:$R$669,17,0),"NO")</f>
        <v>OFICINA</v>
      </c>
    </row>
    <row r="28" spans="1:15">
      <c r="A28" s="7" t="s">
        <v>3909</v>
      </c>
      <c r="B28" s="12" t="s">
        <v>4442</v>
      </c>
      <c r="C28" s="12" t="s">
        <v>1973</v>
      </c>
      <c r="D28" s="12" t="s">
        <v>1972</v>
      </c>
      <c r="E28" s="12" t="s">
        <v>80</v>
      </c>
      <c r="F28" s="12" t="s">
        <v>4485</v>
      </c>
      <c r="G28" s="13" t="s">
        <v>4436</v>
      </c>
      <c r="H28" s="12" t="s">
        <v>4444</v>
      </c>
      <c r="I28" s="12" t="s">
        <v>4438</v>
      </c>
      <c r="J28" s="15">
        <v>45322</v>
      </c>
      <c r="K28" s="12" t="s">
        <v>4445</v>
      </c>
      <c r="L28" s="12" t="s">
        <v>4409</v>
      </c>
      <c r="M28" s="12" t="s">
        <v>4440</v>
      </c>
      <c r="N28" t="s">
        <v>4486</v>
      </c>
      <c r="O28" s="7" t="str">
        <f>IFERROR(VLOOKUP($D28,'CLIENTES NUEVA ID ZONA'!$A$1:$R$669,17,0),"NO")</f>
        <v>OFICINA</v>
      </c>
    </row>
    <row r="29" spans="1:15">
      <c r="A29" s="7" t="s">
        <v>3909</v>
      </c>
      <c r="B29" s="12" t="s">
        <v>4442</v>
      </c>
      <c r="C29" s="12" t="s">
        <v>1971</v>
      </c>
      <c r="D29" s="12" t="s">
        <v>1970</v>
      </c>
      <c r="E29" s="12" t="s">
        <v>80</v>
      </c>
      <c r="F29" s="12" t="s">
        <v>4487</v>
      </c>
      <c r="G29" s="13" t="s">
        <v>4436</v>
      </c>
      <c r="H29" s="12" t="s">
        <v>4444</v>
      </c>
      <c r="I29" s="12" t="s">
        <v>4438</v>
      </c>
      <c r="J29" s="15">
        <v>45317</v>
      </c>
      <c r="K29" s="12" t="s">
        <v>4445</v>
      </c>
      <c r="L29" s="12" t="s">
        <v>4409</v>
      </c>
      <c r="M29" s="12" t="s">
        <v>4440</v>
      </c>
      <c r="N29" t="s">
        <v>4441</v>
      </c>
      <c r="O29" s="7" t="str">
        <f>IFERROR(VLOOKUP($D29,'CLIENTES NUEVA ID ZONA'!$A$1:$R$669,17,0),"NO")</f>
        <v>NO</v>
      </c>
    </row>
    <row r="30" spans="1:15">
      <c r="A30" s="7" t="s">
        <v>3909</v>
      </c>
      <c r="B30" s="12" t="s">
        <v>4442</v>
      </c>
      <c r="C30" s="12" t="s">
        <v>1969</v>
      </c>
      <c r="D30" s="12" t="s">
        <v>1968</v>
      </c>
      <c r="E30" s="12" t="s">
        <v>80</v>
      </c>
      <c r="F30" s="12" t="s">
        <v>4488</v>
      </c>
      <c r="G30" s="13" t="s">
        <v>4436</v>
      </c>
      <c r="H30" s="12" t="s">
        <v>4444</v>
      </c>
      <c r="I30" s="12" t="s">
        <v>4438</v>
      </c>
      <c r="J30" s="15">
        <v>45317</v>
      </c>
      <c r="K30" s="12" t="s">
        <v>4445</v>
      </c>
      <c r="L30" s="12" t="s">
        <v>4409</v>
      </c>
      <c r="M30" s="12" t="s">
        <v>4440</v>
      </c>
      <c r="N30" t="s">
        <v>4441</v>
      </c>
      <c r="O30" s="7" t="str">
        <f>IFERROR(VLOOKUP($D30,'CLIENTES NUEVA ID ZONA'!$A$1:$R$669,17,0),"NO")</f>
        <v>OFICINA</v>
      </c>
    </row>
    <row r="31" spans="1:15">
      <c r="A31" s="7" t="s">
        <v>3909</v>
      </c>
      <c r="B31" s="12" t="s">
        <v>4442</v>
      </c>
      <c r="C31" s="14" t="s">
        <v>4489</v>
      </c>
      <c r="D31" s="14" t="s">
        <v>1966</v>
      </c>
      <c r="E31" s="12" t="s">
        <v>80</v>
      </c>
      <c r="F31" s="12" t="s">
        <v>4490</v>
      </c>
      <c r="G31" s="13" t="s">
        <v>4436</v>
      </c>
      <c r="H31" s="12" t="s">
        <v>4444</v>
      </c>
      <c r="I31" s="12" t="s">
        <v>4438</v>
      </c>
      <c r="J31" s="15">
        <v>45314</v>
      </c>
      <c r="K31" s="12" t="s">
        <v>4445</v>
      </c>
      <c r="L31" s="12" t="s">
        <v>4409</v>
      </c>
      <c r="M31" s="12" t="s">
        <v>4440</v>
      </c>
      <c r="N31" t="s">
        <v>4441</v>
      </c>
      <c r="O31" s="7" t="str">
        <f>IFERROR(VLOOKUP($D31,'CLIENTES NUEVA ID ZONA'!$A$1:$R$669,17,0),"NO")</f>
        <v>OFICINA</v>
      </c>
    </row>
    <row r="32" spans="1:15">
      <c r="A32" s="7" t="s">
        <v>3909</v>
      </c>
      <c r="B32" s="12" t="s">
        <v>4442</v>
      </c>
      <c r="C32" s="12" t="s">
        <v>1965</v>
      </c>
      <c r="D32" s="12" t="s">
        <v>1964</v>
      </c>
      <c r="E32" s="12" t="s">
        <v>80</v>
      </c>
      <c r="F32" s="12" t="s">
        <v>4491</v>
      </c>
      <c r="G32" s="13" t="s">
        <v>4436</v>
      </c>
      <c r="H32" s="12" t="s">
        <v>4444</v>
      </c>
      <c r="I32" s="12" t="s">
        <v>4438</v>
      </c>
      <c r="J32" s="15">
        <v>45310</v>
      </c>
      <c r="K32" s="12" t="s">
        <v>4445</v>
      </c>
      <c r="L32" s="12" t="s">
        <v>4409</v>
      </c>
      <c r="M32" s="12" t="s">
        <v>4440</v>
      </c>
      <c r="N32" t="s">
        <v>4492</v>
      </c>
      <c r="O32" s="7" t="str">
        <f>IFERROR(VLOOKUP($D32,'CLIENTES NUEVA ID ZONA'!$A$1:$R$669,17,0),"NO")</f>
        <v>OFICINA</v>
      </c>
    </row>
    <row r="33" spans="1:15">
      <c r="A33" s="7" t="s">
        <v>3909</v>
      </c>
      <c r="B33" s="12" t="s">
        <v>4442</v>
      </c>
      <c r="C33" s="12" t="s">
        <v>1963</v>
      </c>
      <c r="D33" s="12" t="s">
        <v>1962</v>
      </c>
      <c r="E33" s="12" t="s">
        <v>80</v>
      </c>
      <c r="F33" s="12" t="s">
        <v>4493</v>
      </c>
      <c r="G33" s="13" t="s">
        <v>4436</v>
      </c>
      <c r="H33" s="12" t="s">
        <v>4444</v>
      </c>
      <c r="I33" s="12" t="s">
        <v>4438</v>
      </c>
      <c r="J33" s="15">
        <v>45308</v>
      </c>
      <c r="K33" s="12" t="s">
        <v>4445</v>
      </c>
      <c r="L33" s="12" t="s">
        <v>4409</v>
      </c>
      <c r="M33" s="12" t="s">
        <v>4440</v>
      </c>
      <c r="N33" t="s">
        <v>4441</v>
      </c>
      <c r="O33" s="7" t="str">
        <f>IFERROR(VLOOKUP($D33,'CLIENTES NUEVA ID ZONA'!$A$1:$R$669,17,0),"NO")</f>
        <v>OFICINA</v>
      </c>
    </row>
    <row r="34" spans="1:15">
      <c r="A34" s="7" t="s">
        <v>3909</v>
      </c>
      <c r="B34" s="12" t="s">
        <v>4442</v>
      </c>
      <c r="C34" s="12" t="s">
        <v>1961</v>
      </c>
      <c r="D34" s="12" t="s">
        <v>1960</v>
      </c>
      <c r="E34" s="12" t="s">
        <v>80</v>
      </c>
      <c r="F34" s="12" t="s">
        <v>4494</v>
      </c>
      <c r="G34" s="13" t="s">
        <v>4436</v>
      </c>
      <c r="H34" s="12" t="s">
        <v>4444</v>
      </c>
      <c r="I34" s="12" t="s">
        <v>4438</v>
      </c>
      <c r="J34" s="15">
        <v>45275</v>
      </c>
      <c r="K34" s="12" t="s">
        <v>4445</v>
      </c>
      <c r="L34" s="12" t="s">
        <v>4409</v>
      </c>
      <c r="M34" s="12" t="s">
        <v>4440</v>
      </c>
      <c r="N34" t="s">
        <v>4441</v>
      </c>
      <c r="O34" s="7" t="str">
        <f>IFERROR(VLOOKUP($D34,'CLIENTES NUEVA ID ZONA'!$A$1:$R$669,17,0),"NO")</f>
        <v>OFICINA</v>
      </c>
    </row>
    <row r="35" spans="1:15">
      <c r="A35" s="7" t="s">
        <v>3909</v>
      </c>
      <c r="B35" s="12" t="s">
        <v>4467</v>
      </c>
      <c r="C35" s="12" t="s">
        <v>1899</v>
      </c>
      <c r="D35" s="12" t="s">
        <v>1898</v>
      </c>
      <c r="E35" s="12" t="s">
        <v>3623</v>
      </c>
      <c r="F35" s="12" t="s">
        <v>4495</v>
      </c>
      <c r="G35" s="13" t="s">
        <v>4436</v>
      </c>
      <c r="H35" s="12" t="s">
        <v>4469</v>
      </c>
      <c r="I35" s="12" t="s">
        <v>4438</v>
      </c>
      <c r="J35" s="15">
        <v>45274</v>
      </c>
      <c r="K35" s="12" t="s">
        <v>4449</v>
      </c>
      <c r="L35" s="12" t="s">
        <v>1440</v>
      </c>
      <c r="M35" s="12" t="s">
        <v>4440</v>
      </c>
      <c r="N35" t="s">
        <v>4496</v>
      </c>
      <c r="O35" s="7" t="str">
        <f>IFERROR(VLOOKUP($D35,'CLIENTES NUEVA ID ZONA'!$A$1:$R$669,17,0),"NO")</f>
        <v>SI</v>
      </c>
    </row>
    <row r="36" spans="1:15">
      <c r="A36" s="7" t="s">
        <v>3909</v>
      </c>
      <c r="B36" s="12" t="s">
        <v>80</v>
      </c>
      <c r="C36" s="12" t="s">
        <v>1958</v>
      </c>
      <c r="D36" s="12" t="s">
        <v>1957</v>
      </c>
      <c r="E36" s="12" t="s">
        <v>14</v>
      </c>
      <c r="F36" s="12" t="s">
        <v>4497</v>
      </c>
      <c r="G36" s="13" t="s">
        <v>4436</v>
      </c>
      <c r="H36" s="12" t="s">
        <v>4498</v>
      </c>
      <c r="I36" s="12" t="s">
        <v>4438</v>
      </c>
      <c r="J36" s="15">
        <v>45271</v>
      </c>
      <c r="K36" s="12" t="s">
        <v>4449</v>
      </c>
      <c r="L36" s="12" t="s">
        <v>1440</v>
      </c>
      <c r="M36" s="12" t="s">
        <v>4440</v>
      </c>
      <c r="N36" t="s">
        <v>4441</v>
      </c>
      <c r="O36" s="7" t="str">
        <f>IFERROR(VLOOKUP($D36,'CLIENTES NUEVA ID ZONA'!$A$1:$R$669,17,0),"NO")</f>
        <v>SI</v>
      </c>
    </row>
    <row r="37" spans="1:15">
      <c r="A37" s="7" t="s">
        <v>3909</v>
      </c>
      <c r="B37" s="12" t="s">
        <v>4467</v>
      </c>
      <c r="C37" s="12" t="s">
        <v>1899</v>
      </c>
      <c r="D37" s="12" t="s">
        <v>1898</v>
      </c>
      <c r="E37" s="12" t="s">
        <v>3623</v>
      </c>
      <c r="F37" s="12" t="s">
        <v>4499</v>
      </c>
      <c r="G37" s="13" t="s">
        <v>4436</v>
      </c>
      <c r="H37" s="12" t="s">
        <v>4469</v>
      </c>
      <c r="I37" s="12" t="s">
        <v>4438</v>
      </c>
      <c r="J37" s="15">
        <v>45267</v>
      </c>
      <c r="K37" s="12" t="s">
        <v>4439</v>
      </c>
      <c r="L37" s="12" t="s">
        <v>1440</v>
      </c>
      <c r="M37" s="12" t="s">
        <v>4440</v>
      </c>
      <c r="N37" t="s">
        <v>4441</v>
      </c>
      <c r="O37" s="7" t="str">
        <f>IFERROR(VLOOKUP($D37,'CLIENTES NUEVA ID ZONA'!$A$1:$R$669,17,0),"NO")</f>
        <v>SI</v>
      </c>
    </row>
    <row r="38" spans="1:15">
      <c r="A38" s="7" t="s">
        <v>3909</v>
      </c>
      <c r="B38" s="12" t="s">
        <v>4442</v>
      </c>
      <c r="C38" s="12" t="s">
        <v>1956</v>
      </c>
      <c r="D38" s="12" t="s">
        <v>1955</v>
      </c>
      <c r="E38" s="12" t="s">
        <v>80</v>
      </c>
      <c r="F38" s="12" t="s">
        <v>4500</v>
      </c>
      <c r="G38" s="13" t="s">
        <v>4436</v>
      </c>
      <c r="H38" s="12" t="s">
        <v>4444</v>
      </c>
      <c r="I38" s="12" t="s">
        <v>4438</v>
      </c>
      <c r="J38" s="15">
        <v>45259</v>
      </c>
      <c r="K38" s="12" t="s">
        <v>4445</v>
      </c>
      <c r="L38" s="12" t="s">
        <v>4409</v>
      </c>
      <c r="M38" s="12" t="s">
        <v>4440</v>
      </c>
      <c r="N38" t="s">
        <v>4441</v>
      </c>
      <c r="O38" s="7" t="str">
        <f>IFERROR(VLOOKUP($D38,'CLIENTES NUEVA ID ZONA'!$A$1:$R$669,17,0),"NO")</f>
        <v>OFICINA</v>
      </c>
    </row>
    <row r="39" spans="1:15">
      <c r="A39" s="7" t="s">
        <v>3909</v>
      </c>
      <c r="B39" s="12" t="s">
        <v>80</v>
      </c>
      <c r="C39" s="12" t="s">
        <v>2003</v>
      </c>
      <c r="D39" s="12" t="s">
        <v>2002</v>
      </c>
      <c r="E39" s="12" t="s">
        <v>4441</v>
      </c>
      <c r="F39" s="12" t="s">
        <v>4501</v>
      </c>
      <c r="G39" s="13" t="s">
        <v>4436</v>
      </c>
      <c r="H39" s="12" t="s">
        <v>4441</v>
      </c>
      <c r="I39" s="12" t="s">
        <v>4438</v>
      </c>
      <c r="J39" s="15">
        <v>45252</v>
      </c>
      <c r="K39" s="12" t="s">
        <v>4449</v>
      </c>
      <c r="L39" s="12" t="s">
        <v>1455</v>
      </c>
      <c r="M39" s="12" t="s">
        <v>4440</v>
      </c>
      <c r="N39" t="s">
        <v>4441</v>
      </c>
      <c r="O39" s="7" t="str">
        <f>IFERROR(VLOOKUP($D39,'CLIENTES NUEVA ID ZONA'!$A$1:$R$669,17,0),"NO")</f>
        <v>NO</v>
      </c>
    </row>
    <row r="40" spans="1:15">
      <c r="A40" s="7" t="s">
        <v>3909</v>
      </c>
      <c r="B40" s="12" t="s">
        <v>4467</v>
      </c>
      <c r="C40" s="12" t="s">
        <v>1899</v>
      </c>
      <c r="D40" s="12" t="s">
        <v>1898</v>
      </c>
      <c r="E40" s="12" t="s">
        <v>3623</v>
      </c>
      <c r="F40" s="12" t="s">
        <v>4502</v>
      </c>
      <c r="G40" s="13" t="s">
        <v>4436</v>
      </c>
      <c r="H40" s="12" t="s">
        <v>4469</v>
      </c>
      <c r="I40" s="12" t="s">
        <v>4438</v>
      </c>
      <c r="J40" s="15">
        <v>45246</v>
      </c>
      <c r="K40" s="12" t="s">
        <v>4449</v>
      </c>
      <c r="L40" s="12" t="s">
        <v>1440</v>
      </c>
      <c r="M40" s="12" t="s">
        <v>4440</v>
      </c>
      <c r="N40" t="s">
        <v>4441</v>
      </c>
      <c r="O40" s="7" t="str">
        <f>IFERROR(VLOOKUP($D40,'CLIENTES NUEVA ID ZONA'!$A$1:$R$669,17,0),"NO")</f>
        <v>SI</v>
      </c>
    </row>
    <row r="41" spans="1:15">
      <c r="A41" s="7" t="s">
        <v>3909</v>
      </c>
      <c r="B41" s="12" t="s">
        <v>4442</v>
      </c>
      <c r="C41" s="12" t="s">
        <v>1953</v>
      </c>
      <c r="D41" s="12" t="s">
        <v>1952</v>
      </c>
      <c r="E41" s="12" t="s">
        <v>80</v>
      </c>
      <c r="F41" s="12" t="s">
        <v>4503</v>
      </c>
      <c r="G41" s="13" t="s">
        <v>4436</v>
      </c>
      <c r="H41" s="12" t="s">
        <v>4454</v>
      </c>
      <c r="I41" s="12" t="s">
        <v>4438</v>
      </c>
      <c r="J41" s="15">
        <v>45243</v>
      </c>
      <c r="K41" s="12" t="s">
        <v>4445</v>
      </c>
      <c r="L41" s="12" t="s">
        <v>4409</v>
      </c>
      <c r="M41" s="12" t="s">
        <v>4440</v>
      </c>
      <c r="N41" t="s">
        <v>4504</v>
      </c>
      <c r="O41" s="7" t="str">
        <f>IFERROR(VLOOKUP($D41,'CLIENTES NUEVA ID ZONA'!$A$1:$R$669,17,0),"NO")</f>
        <v>OFICINA</v>
      </c>
    </row>
    <row r="42" spans="1:15">
      <c r="A42" s="7" t="s">
        <v>3909</v>
      </c>
      <c r="B42" s="12" t="s">
        <v>48</v>
      </c>
      <c r="C42" s="12" t="s">
        <v>1672</v>
      </c>
      <c r="D42" s="12" t="s">
        <v>1671</v>
      </c>
      <c r="E42" s="12" t="s">
        <v>14</v>
      </c>
      <c r="F42" s="12" t="s">
        <v>4505</v>
      </c>
      <c r="G42" s="13" t="s">
        <v>4436</v>
      </c>
      <c r="H42" s="12" t="s">
        <v>4444</v>
      </c>
      <c r="I42" s="12" t="s">
        <v>4438</v>
      </c>
      <c r="J42" s="15">
        <v>45240</v>
      </c>
      <c r="K42" s="12" t="s">
        <v>4439</v>
      </c>
      <c r="L42" s="12" t="s">
        <v>1440</v>
      </c>
      <c r="M42" s="12" t="s">
        <v>4506</v>
      </c>
      <c r="N42" t="s">
        <v>4507</v>
      </c>
      <c r="O42" s="7" t="str">
        <f>IFERROR(VLOOKUP($D42,'CLIENTES NUEVA ID ZONA'!$A$1:$R$669,17,0),"NO")</f>
        <v>NO</v>
      </c>
    </row>
    <row r="43" spans="1:15">
      <c r="A43" s="7" t="s">
        <v>3909</v>
      </c>
      <c r="B43" s="12" t="s">
        <v>4442</v>
      </c>
      <c r="C43" s="12" t="s">
        <v>1945</v>
      </c>
      <c r="D43" s="12" t="s">
        <v>1944</v>
      </c>
      <c r="E43" s="12" t="s">
        <v>80</v>
      </c>
      <c r="F43" s="12" t="s">
        <v>4508</v>
      </c>
      <c r="G43" s="13" t="s">
        <v>4436</v>
      </c>
      <c r="H43" s="12" t="s">
        <v>4444</v>
      </c>
      <c r="I43" s="12" t="s">
        <v>4438</v>
      </c>
      <c r="J43" s="15">
        <v>45237</v>
      </c>
      <c r="K43" s="12" t="s">
        <v>4445</v>
      </c>
      <c r="L43" s="12" t="s">
        <v>4409</v>
      </c>
      <c r="M43" s="12" t="s">
        <v>4440</v>
      </c>
      <c r="N43" t="s">
        <v>4441</v>
      </c>
      <c r="O43" s="7" t="str">
        <f>IFERROR(VLOOKUP($D43,'CLIENTES NUEVA ID ZONA'!$A$1:$R$669,17,0),"NO")</f>
        <v>NO</v>
      </c>
    </row>
    <row r="44" spans="1:15">
      <c r="A44" s="7" t="s">
        <v>3909</v>
      </c>
      <c r="B44" s="12" t="s">
        <v>60</v>
      </c>
      <c r="C44" s="12" t="s">
        <v>1943</v>
      </c>
      <c r="D44" s="12" t="s">
        <v>1942</v>
      </c>
      <c r="E44" s="12" t="s">
        <v>3623</v>
      </c>
      <c r="F44" s="12" t="s">
        <v>4509</v>
      </c>
      <c r="G44" s="13" t="s">
        <v>4436</v>
      </c>
      <c r="H44" s="12" t="s">
        <v>4454</v>
      </c>
      <c r="I44" s="12" t="s">
        <v>4438</v>
      </c>
      <c r="J44" s="15">
        <v>45236</v>
      </c>
      <c r="K44" s="12" t="s">
        <v>4510</v>
      </c>
      <c r="L44" s="12" t="s">
        <v>4411</v>
      </c>
      <c r="M44" s="12" t="s">
        <v>4440</v>
      </c>
      <c r="N44" t="s">
        <v>4441</v>
      </c>
      <c r="O44" s="7" t="str">
        <f>IFERROR(VLOOKUP($D44,'CLIENTES NUEVA ID ZONA'!$A$1:$R$669,17,0),"NO")</f>
        <v>SI</v>
      </c>
    </row>
    <row r="45" spans="1:15">
      <c r="A45" s="7" t="s">
        <v>3909</v>
      </c>
      <c r="B45" s="12" t="s">
        <v>4511</v>
      </c>
      <c r="C45" s="12" t="s">
        <v>94</v>
      </c>
      <c r="D45" s="12" t="s">
        <v>93</v>
      </c>
      <c r="E45" s="12" t="s">
        <v>3623</v>
      </c>
      <c r="F45" s="12" t="s">
        <v>4512</v>
      </c>
      <c r="G45" s="13" t="s">
        <v>4436</v>
      </c>
      <c r="H45" s="12" t="s">
        <v>4513</v>
      </c>
      <c r="I45" s="12" t="s">
        <v>4438</v>
      </c>
      <c r="J45" s="15">
        <v>45230</v>
      </c>
      <c r="K45" s="12" t="s">
        <v>4449</v>
      </c>
      <c r="L45" s="12" t="s">
        <v>4402</v>
      </c>
      <c r="M45" s="12" t="s">
        <v>4440</v>
      </c>
      <c r="N45" t="s">
        <v>4441</v>
      </c>
      <c r="O45" s="7" t="str">
        <f>IFERROR(VLOOKUP($D45,'CLIENTES NUEVA ID ZONA'!$A$1:$R$669,17,0),"NO")</f>
        <v>SI</v>
      </c>
    </row>
    <row r="46" spans="1:15">
      <c r="A46" s="7" t="s">
        <v>3909</v>
      </c>
      <c r="B46" s="12" t="s">
        <v>2469</v>
      </c>
      <c r="C46" s="12" t="s">
        <v>2078</v>
      </c>
      <c r="D46" s="12" t="s">
        <v>2077</v>
      </c>
      <c r="E46" s="12" t="s">
        <v>3618</v>
      </c>
      <c r="F46" s="12" t="s">
        <v>4514</v>
      </c>
      <c r="G46" s="13" t="s">
        <v>4436</v>
      </c>
      <c r="H46" s="12" t="s">
        <v>4444</v>
      </c>
      <c r="I46" s="12" t="s">
        <v>4438</v>
      </c>
      <c r="J46" s="15">
        <v>45226</v>
      </c>
      <c r="K46" s="12" t="s">
        <v>4449</v>
      </c>
      <c r="L46" s="12" t="s">
        <v>1440</v>
      </c>
      <c r="M46" s="12" t="s">
        <v>4440</v>
      </c>
      <c r="N46" t="s">
        <v>4515</v>
      </c>
      <c r="O46" s="7" t="str">
        <f>IFERROR(VLOOKUP($D46,'CLIENTES NUEVA ID ZONA'!$A$1:$R$669,17,0),"NO")</f>
        <v>SI</v>
      </c>
    </row>
    <row r="47" spans="1:15">
      <c r="A47" s="7" t="s">
        <v>3909</v>
      </c>
      <c r="B47" s="12" t="s">
        <v>80</v>
      </c>
      <c r="C47" s="12" t="s">
        <v>1938</v>
      </c>
      <c r="D47" s="12" t="s">
        <v>1937</v>
      </c>
      <c r="E47" s="12" t="s">
        <v>14</v>
      </c>
      <c r="F47" s="12" t="s">
        <v>4516</v>
      </c>
      <c r="G47" s="13" t="s">
        <v>4436</v>
      </c>
      <c r="H47" s="12" t="s">
        <v>4444</v>
      </c>
      <c r="I47" s="12" t="s">
        <v>4438</v>
      </c>
      <c r="J47" s="15">
        <v>45226</v>
      </c>
      <c r="K47" s="12" t="s">
        <v>4449</v>
      </c>
      <c r="L47" s="12" t="s">
        <v>1581</v>
      </c>
      <c r="M47" s="12" t="s">
        <v>4440</v>
      </c>
      <c r="N47" t="s">
        <v>4517</v>
      </c>
      <c r="O47" s="7" t="str">
        <f>IFERROR(VLOOKUP($D47,'CLIENTES NUEVA ID ZONA'!$A$1:$R$669,17,0),"NO")</f>
        <v>NO</v>
      </c>
    </row>
    <row r="48" spans="1:15">
      <c r="A48" s="7" t="s">
        <v>3909</v>
      </c>
      <c r="B48" s="12" t="s">
        <v>4518</v>
      </c>
      <c r="C48" s="12" t="s">
        <v>1941</v>
      </c>
      <c r="D48" s="12" t="s">
        <v>1940</v>
      </c>
      <c r="E48" s="12" t="s">
        <v>14</v>
      </c>
      <c r="F48" s="12" t="s">
        <v>4519</v>
      </c>
      <c r="G48" s="13" t="s">
        <v>4436</v>
      </c>
      <c r="H48" s="12" t="s">
        <v>4437</v>
      </c>
      <c r="I48" s="12" t="s">
        <v>4438</v>
      </c>
      <c r="J48" s="15">
        <v>45226</v>
      </c>
      <c r="K48" s="12" t="s">
        <v>4439</v>
      </c>
      <c r="L48" s="12" t="s">
        <v>1440</v>
      </c>
      <c r="M48" s="12" t="s">
        <v>4440</v>
      </c>
      <c r="N48" t="s">
        <v>4520</v>
      </c>
      <c r="O48" s="7" t="str">
        <f>IFERROR(VLOOKUP($D48,'CLIENTES NUEVA ID ZONA'!$A$1:$R$669,17,0),"NO")</f>
        <v>SI</v>
      </c>
    </row>
    <row r="49" spans="1:15">
      <c r="A49" s="7" t="s">
        <v>3909</v>
      </c>
      <c r="B49" s="12" t="s">
        <v>80</v>
      </c>
      <c r="C49" s="12" t="s">
        <v>1390</v>
      </c>
      <c r="D49" s="12" t="s">
        <v>1389</v>
      </c>
      <c r="E49" s="12" t="s">
        <v>3623</v>
      </c>
      <c r="F49" s="12" t="s">
        <v>4521</v>
      </c>
      <c r="G49" s="13" t="s">
        <v>4436</v>
      </c>
      <c r="H49" s="12" t="s">
        <v>4437</v>
      </c>
      <c r="I49" s="12" t="s">
        <v>4438</v>
      </c>
      <c r="J49" s="15">
        <v>45224</v>
      </c>
      <c r="K49" s="12" t="s">
        <v>4449</v>
      </c>
      <c r="L49" s="12" t="s">
        <v>1440</v>
      </c>
      <c r="M49" s="12" t="s">
        <v>4440</v>
      </c>
      <c r="N49" t="s">
        <v>4522</v>
      </c>
      <c r="O49" s="7" t="str">
        <f>IFERROR(VLOOKUP($D49,'CLIENTES NUEVA ID ZONA'!$A$1:$R$669,17,0),"NO")</f>
        <v>NO</v>
      </c>
    </row>
    <row r="50" spans="1:15">
      <c r="A50" s="7" t="s">
        <v>3909</v>
      </c>
      <c r="B50" s="12" t="s">
        <v>80</v>
      </c>
      <c r="C50" s="12" t="s">
        <v>1933</v>
      </c>
      <c r="D50" s="12" t="s">
        <v>1932</v>
      </c>
      <c r="E50" s="12" t="s">
        <v>14</v>
      </c>
      <c r="F50" s="12" t="s">
        <v>4523</v>
      </c>
      <c r="G50" s="13" t="s">
        <v>4436</v>
      </c>
      <c r="H50" s="12" t="s">
        <v>4437</v>
      </c>
      <c r="I50" s="12" t="s">
        <v>4438</v>
      </c>
      <c r="J50" s="15">
        <v>45222</v>
      </c>
      <c r="K50" s="12" t="s">
        <v>4449</v>
      </c>
      <c r="L50" s="12" t="s">
        <v>1440</v>
      </c>
      <c r="M50" s="12" t="s">
        <v>4440</v>
      </c>
      <c r="N50" t="s">
        <v>4441</v>
      </c>
      <c r="O50" s="7" t="str">
        <f>IFERROR(VLOOKUP($D50,'CLIENTES NUEVA ID ZONA'!$A$1:$R$669,17,0),"NO")</f>
        <v>NO</v>
      </c>
    </row>
    <row r="51" spans="1:15">
      <c r="A51" s="7" t="s">
        <v>3909</v>
      </c>
      <c r="B51" s="12" t="s">
        <v>4442</v>
      </c>
      <c r="C51" s="12" t="s">
        <v>1927</v>
      </c>
      <c r="D51" s="12" t="s">
        <v>1926</v>
      </c>
      <c r="E51" s="12" t="s">
        <v>80</v>
      </c>
      <c r="F51" s="12" t="s">
        <v>4524</v>
      </c>
      <c r="G51" s="13" t="s">
        <v>4436</v>
      </c>
      <c r="H51" s="12" t="s">
        <v>4444</v>
      </c>
      <c r="I51" s="12" t="s">
        <v>4438</v>
      </c>
      <c r="J51" s="15">
        <v>45219</v>
      </c>
      <c r="K51" s="12" t="s">
        <v>4445</v>
      </c>
      <c r="L51" s="12" t="s">
        <v>4409</v>
      </c>
      <c r="M51" s="12" t="s">
        <v>4440</v>
      </c>
      <c r="N51" t="s">
        <v>4441</v>
      </c>
      <c r="O51" s="7" t="str">
        <f>IFERROR(VLOOKUP($D51,'CLIENTES NUEVA ID ZONA'!$A$1:$R$669,17,0),"NO")</f>
        <v>OFICINA</v>
      </c>
    </row>
    <row r="52" spans="1:15">
      <c r="A52" s="7" t="s">
        <v>3909</v>
      </c>
      <c r="B52" s="12" t="s">
        <v>60</v>
      </c>
      <c r="C52" s="12" t="s">
        <v>1947</v>
      </c>
      <c r="D52" s="12" t="s">
        <v>1946</v>
      </c>
      <c r="E52" s="12" t="s">
        <v>3623</v>
      </c>
      <c r="F52" s="12" t="s">
        <v>4525</v>
      </c>
      <c r="G52" s="13" t="s">
        <v>4436</v>
      </c>
      <c r="H52" s="12" t="s">
        <v>4444</v>
      </c>
      <c r="I52" s="12" t="s">
        <v>4438</v>
      </c>
      <c r="J52" s="15">
        <v>45218</v>
      </c>
      <c r="K52" s="12" t="s">
        <v>4526</v>
      </c>
      <c r="L52" s="12" t="s">
        <v>1440</v>
      </c>
      <c r="M52" s="12" t="s">
        <v>4440</v>
      </c>
      <c r="N52" t="s">
        <v>4441</v>
      </c>
      <c r="O52" s="7" t="str">
        <f>IFERROR(VLOOKUP($D52,'CLIENTES NUEVA ID ZONA'!$A$1:$R$669,17,0),"NO")</f>
        <v>OFICINA</v>
      </c>
    </row>
    <row r="53" spans="1:15">
      <c r="A53" s="7" t="s">
        <v>3909</v>
      </c>
      <c r="B53" s="12" t="s">
        <v>4527</v>
      </c>
      <c r="C53" s="12" t="s">
        <v>1935</v>
      </c>
      <c r="D53" s="12" t="s">
        <v>1934</v>
      </c>
      <c r="E53" s="12" t="s">
        <v>14</v>
      </c>
      <c r="F53" s="12" t="s">
        <v>4528</v>
      </c>
      <c r="G53" s="13" t="s">
        <v>4436</v>
      </c>
      <c r="H53" s="12" t="s">
        <v>4444</v>
      </c>
      <c r="I53" s="12" t="s">
        <v>4438</v>
      </c>
      <c r="J53" s="15">
        <v>45218</v>
      </c>
      <c r="K53" s="12" t="s">
        <v>4439</v>
      </c>
      <c r="L53" s="12" t="s">
        <v>1440</v>
      </c>
      <c r="M53" s="12" t="s">
        <v>4440</v>
      </c>
      <c r="N53" t="s">
        <v>4441</v>
      </c>
      <c r="O53" s="7" t="str">
        <f>IFERROR(VLOOKUP($D53,'CLIENTES NUEVA ID ZONA'!$A$1:$R$669,17,0),"NO")</f>
        <v>NO</v>
      </c>
    </row>
    <row r="54" spans="1:15">
      <c r="A54" s="7" t="s">
        <v>3909</v>
      </c>
      <c r="B54" s="12" t="s">
        <v>2469</v>
      </c>
      <c r="C54" s="12" t="s">
        <v>1929</v>
      </c>
      <c r="D54" s="12" t="s">
        <v>1928</v>
      </c>
      <c r="E54" s="12" t="s">
        <v>14</v>
      </c>
      <c r="F54" s="12" t="s">
        <v>4529</v>
      </c>
      <c r="G54" s="13" t="s">
        <v>4436</v>
      </c>
      <c r="H54" s="12" t="s">
        <v>4444</v>
      </c>
      <c r="I54" s="12" t="s">
        <v>4438</v>
      </c>
      <c r="J54" s="15">
        <v>45215</v>
      </c>
      <c r="K54" s="12" t="s">
        <v>4449</v>
      </c>
      <c r="L54" s="12" t="s">
        <v>1440</v>
      </c>
      <c r="M54" s="12" t="s">
        <v>4440</v>
      </c>
      <c r="N54" t="s">
        <v>4441</v>
      </c>
      <c r="O54" s="7" t="str">
        <f>IFERROR(VLOOKUP($D54,'CLIENTES NUEVA ID ZONA'!$A$1:$R$669,17,0),"NO")</f>
        <v>NO</v>
      </c>
    </row>
    <row r="55" spans="1:15">
      <c r="A55" s="7" t="s">
        <v>3909</v>
      </c>
      <c r="B55" s="12" t="s">
        <v>37</v>
      </c>
      <c r="C55" s="12" t="s">
        <v>662</v>
      </c>
      <c r="D55" s="12" t="s">
        <v>661</v>
      </c>
      <c r="E55" s="12" t="s">
        <v>2253</v>
      </c>
      <c r="F55" s="12" t="s">
        <v>4530</v>
      </c>
      <c r="G55" s="13" t="s">
        <v>4436</v>
      </c>
      <c r="H55" s="12" t="s">
        <v>4437</v>
      </c>
      <c r="I55" s="12" t="s">
        <v>4438</v>
      </c>
      <c r="J55" s="15">
        <v>45204</v>
      </c>
      <c r="K55" s="12" t="s">
        <v>4439</v>
      </c>
      <c r="L55" s="12" t="s">
        <v>4398</v>
      </c>
      <c r="M55" s="12" t="s">
        <v>4440</v>
      </c>
      <c r="N55" t="s">
        <v>4441</v>
      </c>
      <c r="O55" s="7" t="str">
        <f>IFERROR(VLOOKUP($D55,'CLIENTES NUEVA ID ZONA'!$A$1:$R$669,17,0),"NO")</f>
        <v>NO</v>
      </c>
    </row>
    <row r="56" spans="1:15">
      <c r="A56" s="7" t="s">
        <v>3909</v>
      </c>
      <c r="B56" s="12" t="s">
        <v>4412</v>
      </c>
      <c r="C56" s="12" t="s">
        <v>1922</v>
      </c>
      <c r="D56" s="12" t="s">
        <v>1921</v>
      </c>
      <c r="E56" s="12" t="s">
        <v>3623</v>
      </c>
      <c r="F56" s="12" t="s">
        <v>4531</v>
      </c>
      <c r="G56" s="13" t="s">
        <v>4436</v>
      </c>
      <c r="H56" s="12" t="s">
        <v>4444</v>
      </c>
      <c r="I56" s="12" t="s">
        <v>4438</v>
      </c>
      <c r="J56" s="15">
        <v>45198</v>
      </c>
      <c r="K56" s="12" t="s">
        <v>4439</v>
      </c>
      <c r="L56" s="12" t="s">
        <v>1440</v>
      </c>
      <c r="M56" s="12" t="s">
        <v>4440</v>
      </c>
      <c r="N56" t="s">
        <v>4441</v>
      </c>
      <c r="O56" s="7" t="str">
        <f>IFERROR(VLOOKUP($D56,'CLIENTES NUEVA ID ZONA'!$A$1:$R$669,17,0),"NO")</f>
        <v>NO</v>
      </c>
    </row>
    <row r="57" spans="1:15">
      <c r="A57" s="7" t="s">
        <v>3909</v>
      </c>
      <c r="B57" s="12" t="s">
        <v>14</v>
      </c>
      <c r="C57" s="12" t="s">
        <v>1924</v>
      </c>
      <c r="D57" s="12" t="s">
        <v>1923</v>
      </c>
      <c r="E57" s="12" t="s">
        <v>3618</v>
      </c>
      <c r="F57" s="12" t="s">
        <v>4532</v>
      </c>
      <c r="G57" s="13" t="s">
        <v>4436</v>
      </c>
      <c r="H57" s="12" t="s">
        <v>4444</v>
      </c>
      <c r="I57" s="12" t="s">
        <v>4438</v>
      </c>
      <c r="J57" s="15">
        <v>45198</v>
      </c>
      <c r="K57" s="12" t="s">
        <v>4439</v>
      </c>
      <c r="L57" s="12" t="s">
        <v>1581</v>
      </c>
      <c r="M57" s="12" t="s">
        <v>4440</v>
      </c>
      <c r="N57" t="s">
        <v>4441</v>
      </c>
      <c r="O57" s="7" t="str">
        <f>IFERROR(VLOOKUP($D57,'CLIENTES NUEVA ID ZONA'!$A$1:$R$669,17,0),"NO")</f>
        <v>NO</v>
      </c>
    </row>
    <row r="58" spans="1:15">
      <c r="A58" s="7" t="s">
        <v>3909</v>
      </c>
      <c r="B58" s="12" t="s">
        <v>2469</v>
      </c>
      <c r="C58" s="12" t="s">
        <v>1634</v>
      </c>
      <c r="D58" s="12" t="s">
        <v>1633</v>
      </c>
      <c r="E58" s="12" t="s">
        <v>3623</v>
      </c>
      <c r="F58" s="12" t="s">
        <v>4533</v>
      </c>
      <c r="G58" s="13" t="s">
        <v>4436</v>
      </c>
      <c r="H58" s="12" t="s">
        <v>4498</v>
      </c>
      <c r="I58" s="12" t="s">
        <v>4438</v>
      </c>
      <c r="J58" s="15">
        <v>45195</v>
      </c>
      <c r="K58" s="12" t="s">
        <v>4449</v>
      </c>
      <c r="L58" s="12" t="s">
        <v>4402</v>
      </c>
      <c r="M58" s="12" t="s">
        <v>4440</v>
      </c>
      <c r="N58" t="s">
        <v>4534</v>
      </c>
      <c r="O58" s="7" t="str">
        <f>IFERROR(VLOOKUP($D58,'CLIENTES NUEVA ID ZONA'!$A$1:$R$669,17,0),"NO")</f>
        <v>NO</v>
      </c>
    </row>
    <row r="59" spans="1:15">
      <c r="A59" s="7" t="s">
        <v>3909</v>
      </c>
      <c r="B59" s="12" t="s">
        <v>4535</v>
      </c>
      <c r="C59" s="12" t="s">
        <v>1919</v>
      </c>
      <c r="D59" s="12" t="s">
        <v>1918</v>
      </c>
      <c r="E59" s="12" t="s">
        <v>3618</v>
      </c>
      <c r="F59" s="12" t="s">
        <v>4536</v>
      </c>
      <c r="G59" s="13" t="s">
        <v>4436</v>
      </c>
      <c r="H59" s="12" t="s">
        <v>4444</v>
      </c>
      <c r="I59" s="12" t="s">
        <v>4438</v>
      </c>
      <c r="J59" s="15">
        <v>45189</v>
      </c>
      <c r="K59" s="12" t="s">
        <v>4439</v>
      </c>
      <c r="L59" s="12" t="s">
        <v>1440</v>
      </c>
      <c r="M59" s="12" t="s">
        <v>4440</v>
      </c>
      <c r="N59" t="s">
        <v>4537</v>
      </c>
      <c r="O59" s="7" t="str">
        <f>IFERROR(VLOOKUP($D59,'CLIENTES NUEVA ID ZONA'!$A$1:$R$669,17,0),"NO")</f>
        <v>NO</v>
      </c>
    </row>
    <row r="60" spans="1:15">
      <c r="A60" s="7" t="s">
        <v>3909</v>
      </c>
      <c r="B60" s="12" t="s">
        <v>4442</v>
      </c>
      <c r="C60" s="12" t="s">
        <v>1917</v>
      </c>
      <c r="D60" s="12" t="s">
        <v>1916</v>
      </c>
      <c r="E60" s="12" t="s">
        <v>80</v>
      </c>
      <c r="F60" s="12" t="s">
        <v>4538</v>
      </c>
      <c r="G60" s="13" t="s">
        <v>4436</v>
      </c>
      <c r="H60" s="12" t="s">
        <v>4444</v>
      </c>
      <c r="I60" s="12" t="s">
        <v>4438</v>
      </c>
      <c r="J60" s="15">
        <v>45182</v>
      </c>
      <c r="K60" s="12" t="s">
        <v>4445</v>
      </c>
      <c r="L60" s="12" t="s">
        <v>4409</v>
      </c>
      <c r="M60" s="12" t="s">
        <v>4440</v>
      </c>
      <c r="N60" t="s">
        <v>4537</v>
      </c>
      <c r="O60" s="7" t="str">
        <f>IFERROR(VLOOKUP($D60,'CLIENTES NUEVA ID ZONA'!$A$1:$R$669,17,0),"NO")</f>
        <v>NO</v>
      </c>
    </row>
    <row r="61" spans="1:15">
      <c r="A61" s="7" t="s">
        <v>3909</v>
      </c>
      <c r="B61" s="12" t="s">
        <v>4511</v>
      </c>
      <c r="C61" s="12" t="s">
        <v>94</v>
      </c>
      <c r="D61" s="12" t="s">
        <v>93</v>
      </c>
      <c r="E61" s="12" t="s">
        <v>3623</v>
      </c>
      <c r="F61" s="12" t="s">
        <v>4539</v>
      </c>
      <c r="G61" s="13" t="s">
        <v>4436</v>
      </c>
      <c r="H61" s="12" t="s">
        <v>4513</v>
      </c>
      <c r="I61" s="12" t="s">
        <v>4438</v>
      </c>
      <c r="J61" s="15">
        <v>45180</v>
      </c>
      <c r="K61" s="12" t="s">
        <v>4449</v>
      </c>
      <c r="L61" s="12" t="s">
        <v>4402</v>
      </c>
      <c r="M61" s="12" t="s">
        <v>4440</v>
      </c>
      <c r="N61" t="s">
        <v>4537</v>
      </c>
      <c r="O61" s="7" t="str">
        <f>IFERROR(VLOOKUP($D61,'CLIENTES NUEVA ID ZONA'!$A$1:$R$669,17,0),"NO")</f>
        <v>SI</v>
      </c>
    </row>
    <row r="62" spans="1:15">
      <c r="A62" s="7" t="s">
        <v>3909</v>
      </c>
      <c r="B62" s="12" t="s">
        <v>4442</v>
      </c>
      <c r="C62" s="12" t="s">
        <v>1914</v>
      </c>
      <c r="D62" s="12" t="s">
        <v>1913</v>
      </c>
      <c r="E62" s="12" t="s">
        <v>80</v>
      </c>
      <c r="F62" s="12" t="s">
        <v>4540</v>
      </c>
      <c r="G62" s="13" t="s">
        <v>4436</v>
      </c>
      <c r="H62" s="12" t="s">
        <v>4444</v>
      </c>
      <c r="I62" s="12" t="s">
        <v>4438</v>
      </c>
      <c r="J62" s="15">
        <v>45175</v>
      </c>
      <c r="K62" s="12" t="s">
        <v>4445</v>
      </c>
      <c r="L62" s="12" t="s">
        <v>1581</v>
      </c>
      <c r="M62" s="12" t="s">
        <v>4440</v>
      </c>
      <c r="N62" t="s">
        <v>4537</v>
      </c>
      <c r="O62" s="7" t="str">
        <f>IFERROR(VLOOKUP($D62,'CLIENTES NUEVA ID ZONA'!$A$1:$R$669,17,0),"NO")</f>
        <v>OFICINA</v>
      </c>
    </row>
    <row r="63" spans="1:15">
      <c r="A63" s="7" t="s">
        <v>3909</v>
      </c>
      <c r="B63" s="12" t="s">
        <v>4442</v>
      </c>
      <c r="C63" s="12" t="s">
        <v>1911</v>
      </c>
      <c r="D63" s="12" t="s">
        <v>1910</v>
      </c>
      <c r="E63" s="12" t="s">
        <v>80</v>
      </c>
      <c r="F63" s="12" t="s">
        <v>4541</v>
      </c>
      <c r="G63" s="13" t="s">
        <v>4436</v>
      </c>
      <c r="H63" s="12" t="s">
        <v>4444</v>
      </c>
      <c r="I63" s="12" t="s">
        <v>4438</v>
      </c>
      <c r="J63" s="15">
        <v>45174</v>
      </c>
      <c r="K63" s="12" t="s">
        <v>4445</v>
      </c>
      <c r="L63" s="12" t="s">
        <v>4409</v>
      </c>
      <c r="M63" s="12" t="s">
        <v>4440</v>
      </c>
      <c r="N63" t="s">
        <v>4517</v>
      </c>
      <c r="O63" s="7" t="str">
        <f>IFERROR(VLOOKUP($D63,'CLIENTES NUEVA ID ZONA'!$A$1:$R$669,17,0),"NO")</f>
        <v>NO</v>
      </c>
    </row>
    <row r="64" spans="1:15">
      <c r="A64" s="7" t="s">
        <v>3909</v>
      </c>
      <c r="B64" s="12" t="s">
        <v>4535</v>
      </c>
      <c r="C64" s="12" t="s">
        <v>3644</v>
      </c>
      <c r="D64" s="12" t="s">
        <v>3643</v>
      </c>
      <c r="E64" s="12" t="s">
        <v>2253</v>
      </c>
      <c r="F64" s="12" t="s">
        <v>4542</v>
      </c>
      <c r="G64" s="13" t="s">
        <v>4436</v>
      </c>
      <c r="H64" s="12" t="s">
        <v>4454</v>
      </c>
      <c r="I64" s="12" t="s">
        <v>4448</v>
      </c>
      <c r="J64" s="15">
        <v>45170</v>
      </c>
      <c r="K64" s="12" t="s">
        <v>4449</v>
      </c>
      <c r="L64" s="12" t="s">
        <v>1440</v>
      </c>
      <c r="M64" s="12" t="s">
        <v>4440</v>
      </c>
      <c r="N64" t="s">
        <v>4543</v>
      </c>
      <c r="O64" s="7" t="str">
        <f>IFERROR(VLOOKUP($D64,'CLIENTES NUEVA ID ZONA'!$A$1:$R$669,17,0),"NO")</f>
        <v>NO</v>
      </c>
    </row>
    <row r="65" spans="1:15">
      <c r="A65" s="7" t="s">
        <v>3909</v>
      </c>
      <c r="B65" s="12" t="s">
        <v>4535</v>
      </c>
      <c r="C65" s="12" t="s">
        <v>3708</v>
      </c>
      <c r="D65" s="12" t="s">
        <v>3707</v>
      </c>
      <c r="E65" s="12" t="s">
        <v>2253</v>
      </c>
      <c r="F65" s="12" t="s">
        <v>4544</v>
      </c>
      <c r="G65" s="13" t="s">
        <v>4436</v>
      </c>
      <c r="H65" s="12" t="s">
        <v>4454</v>
      </c>
      <c r="I65" s="12" t="s">
        <v>4448</v>
      </c>
      <c r="J65" s="15">
        <v>45170</v>
      </c>
      <c r="K65" s="12" t="s">
        <v>4439</v>
      </c>
      <c r="L65" s="12" t="s">
        <v>1440</v>
      </c>
      <c r="M65" s="12" t="s">
        <v>4440</v>
      </c>
      <c r="N65" t="s">
        <v>4441</v>
      </c>
      <c r="O65" s="7" t="str">
        <f>IFERROR(VLOOKUP($D65,'CLIENTES NUEVA ID ZONA'!$A$1:$R$669,17,0),"NO")</f>
        <v>NO</v>
      </c>
    </row>
    <row r="66" spans="1:15">
      <c r="A66" s="7" t="s">
        <v>3909</v>
      </c>
      <c r="B66" s="12" t="s">
        <v>4535</v>
      </c>
      <c r="C66" s="12" t="s">
        <v>3646</v>
      </c>
      <c r="D66" s="12" t="s">
        <v>3645</v>
      </c>
      <c r="E66" s="12" t="s">
        <v>2253</v>
      </c>
      <c r="F66" s="12" t="s">
        <v>4545</v>
      </c>
      <c r="G66" s="13" t="s">
        <v>4436</v>
      </c>
      <c r="H66" s="12" t="s">
        <v>4454</v>
      </c>
      <c r="I66" s="12" t="s">
        <v>4448</v>
      </c>
      <c r="J66" s="15">
        <v>45170</v>
      </c>
      <c r="K66" s="12" t="s">
        <v>4439</v>
      </c>
      <c r="L66" s="12" t="s">
        <v>1440</v>
      </c>
      <c r="M66" s="12" t="s">
        <v>4440</v>
      </c>
      <c r="N66" t="s">
        <v>4441</v>
      </c>
      <c r="O66" s="7" t="str">
        <f>IFERROR(VLOOKUP($D66,'CLIENTES NUEVA ID ZONA'!$A$1:$R$669,17,0),"NO")</f>
        <v>NO</v>
      </c>
    </row>
    <row r="67" spans="1:15">
      <c r="A67" s="7" t="s">
        <v>3909</v>
      </c>
      <c r="B67" s="12" t="s">
        <v>4535</v>
      </c>
      <c r="C67" s="12" t="s">
        <v>3648</v>
      </c>
      <c r="D67" s="12" t="s">
        <v>3647</v>
      </c>
      <c r="E67" s="12" t="s">
        <v>2253</v>
      </c>
      <c r="F67" s="12" t="s">
        <v>4546</v>
      </c>
      <c r="G67" s="13" t="s">
        <v>4436</v>
      </c>
      <c r="H67" s="12" t="s">
        <v>4454</v>
      </c>
      <c r="I67" s="12" t="s">
        <v>4448</v>
      </c>
      <c r="J67" s="15">
        <v>45170</v>
      </c>
      <c r="K67" s="12" t="s">
        <v>4547</v>
      </c>
      <c r="L67" s="12" t="s">
        <v>4418</v>
      </c>
      <c r="M67" s="12" t="s">
        <v>4440</v>
      </c>
      <c r="N67" t="s">
        <v>4441</v>
      </c>
      <c r="O67" s="7" t="str">
        <f>IFERROR(VLOOKUP($D67,'CLIENTES NUEVA ID ZONA'!$A$1:$R$669,17,0),"NO")</f>
        <v>NO</v>
      </c>
    </row>
    <row r="68" spans="1:15">
      <c r="A68" s="7" t="s">
        <v>3909</v>
      </c>
      <c r="B68" s="12" t="s">
        <v>4535</v>
      </c>
      <c r="C68" s="12" t="s">
        <v>3710</v>
      </c>
      <c r="D68" s="12" t="s">
        <v>3709</v>
      </c>
      <c r="E68" s="12" t="s">
        <v>2253</v>
      </c>
      <c r="F68" s="12" t="s">
        <v>4548</v>
      </c>
      <c r="G68" s="13" t="s">
        <v>4436</v>
      </c>
      <c r="H68" s="12" t="s">
        <v>4454</v>
      </c>
      <c r="I68" s="12" t="s">
        <v>4448</v>
      </c>
      <c r="J68" s="15">
        <v>45170</v>
      </c>
      <c r="K68" s="12" t="s">
        <v>4439</v>
      </c>
      <c r="L68" s="12" t="s">
        <v>867</v>
      </c>
      <c r="M68" s="12" t="s">
        <v>4440</v>
      </c>
      <c r="N68" t="s">
        <v>4441</v>
      </c>
      <c r="O68" s="7" t="str">
        <f>IFERROR(VLOOKUP($D68,'CLIENTES NUEVA ID ZONA'!$A$1:$R$669,17,0),"NO")</f>
        <v>NO</v>
      </c>
    </row>
    <row r="69" spans="1:15">
      <c r="A69" s="7" t="s">
        <v>3909</v>
      </c>
      <c r="B69" s="12" t="s">
        <v>4535</v>
      </c>
      <c r="C69" s="12" t="s">
        <v>3650</v>
      </c>
      <c r="D69" s="12" t="s">
        <v>3649</v>
      </c>
      <c r="E69" s="12" t="s">
        <v>2253</v>
      </c>
      <c r="F69" s="12" t="s">
        <v>4549</v>
      </c>
      <c r="G69" s="13" t="s">
        <v>4436</v>
      </c>
      <c r="H69" s="12" t="s">
        <v>4454</v>
      </c>
      <c r="I69" s="12" t="s">
        <v>4448</v>
      </c>
      <c r="J69" s="15">
        <v>45170</v>
      </c>
      <c r="K69" s="12" t="s">
        <v>4439</v>
      </c>
      <c r="L69" s="12" t="s">
        <v>1440</v>
      </c>
      <c r="M69" s="12" t="s">
        <v>4440</v>
      </c>
      <c r="N69" t="s">
        <v>4441</v>
      </c>
      <c r="O69" s="7" t="str">
        <f>IFERROR(VLOOKUP($D69,'CLIENTES NUEVA ID ZONA'!$A$1:$R$669,17,0),"NO")</f>
        <v>NO</v>
      </c>
    </row>
    <row r="70" spans="1:15">
      <c r="A70" s="7" t="s">
        <v>3909</v>
      </c>
      <c r="B70" s="12" t="s">
        <v>4535</v>
      </c>
      <c r="C70" s="12" t="s">
        <v>257</v>
      </c>
      <c r="D70" s="12" t="s">
        <v>256</v>
      </c>
      <c r="E70" s="12" t="s">
        <v>2253</v>
      </c>
      <c r="F70" s="12" t="s">
        <v>4550</v>
      </c>
      <c r="G70" s="13" t="s">
        <v>4436</v>
      </c>
      <c r="H70" s="12" t="s">
        <v>4454</v>
      </c>
      <c r="I70" s="12" t="s">
        <v>4448</v>
      </c>
      <c r="J70" s="15">
        <v>45170</v>
      </c>
      <c r="K70" s="12" t="s">
        <v>4439</v>
      </c>
      <c r="L70" s="12" t="s">
        <v>1440</v>
      </c>
      <c r="M70" s="12" t="s">
        <v>4440</v>
      </c>
      <c r="N70" t="s">
        <v>4551</v>
      </c>
      <c r="O70" s="7" t="str">
        <f>IFERROR(VLOOKUP($D70,'CLIENTES NUEVA ID ZONA'!$A$1:$R$669,17,0),"NO")</f>
        <v>NO</v>
      </c>
    </row>
    <row r="71" spans="1:15">
      <c r="A71" s="7" t="s">
        <v>3909</v>
      </c>
      <c r="B71" s="12" t="s">
        <v>4535</v>
      </c>
      <c r="C71" s="12" t="s">
        <v>3652</v>
      </c>
      <c r="D71" s="12" t="s">
        <v>3651</v>
      </c>
      <c r="E71" s="12" t="s">
        <v>2253</v>
      </c>
      <c r="F71" s="12" t="s">
        <v>4552</v>
      </c>
      <c r="G71" s="13" t="s">
        <v>4436</v>
      </c>
      <c r="H71" s="12" t="s">
        <v>4454</v>
      </c>
      <c r="I71" s="12" t="s">
        <v>4448</v>
      </c>
      <c r="J71" s="15">
        <v>45170</v>
      </c>
      <c r="K71" s="12" t="s">
        <v>4439</v>
      </c>
      <c r="L71" s="12" t="s">
        <v>4416</v>
      </c>
      <c r="M71" s="12" t="s">
        <v>4440</v>
      </c>
      <c r="N71" t="s">
        <v>4441</v>
      </c>
      <c r="O71" s="7" t="str">
        <f>IFERROR(VLOOKUP($D71,'CLIENTES NUEVA ID ZONA'!$A$1:$R$669,17,0),"NO")</f>
        <v>NO</v>
      </c>
    </row>
    <row r="72" spans="1:15">
      <c r="A72" s="7" t="s">
        <v>3909</v>
      </c>
      <c r="B72" s="12" t="s">
        <v>4535</v>
      </c>
      <c r="C72" s="12" t="s">
        <v>1950</v>
      </c>
      <c r="D72" s="12" t="s">
        <v>1949</v>
      </c>
      <c r="E72" s="12" t="s">
        <v>3618</v>
      </c>
      <c r="F72" s="12" t="s">
        <v>4553</v>
      </c>
      <c r="G72" s="13" t="s">
        <v>4436</v>
      </c>
      <c r="H72" s="12" t="s">
        <v>4444</v>
      </c>
      <c r="I72" s="12" t="s">
        <v>4438</v>
      </c>
      <c r="J72" s="15">
        <v>45168</v>
      </c>
      <c r="K72" s="12" t="s">
        <v>4439</v>
      </c>
      <c r="L72" s="12" t="s">
        <v>1581</v>
      </c>
      <c r="M72" s="12" t="s">
        <v>4440</v>
      </c>
      <c r="N72" t="s">
        <v>4441</v>
      </c>
      <c r="O72" s="7" t="str">
        <f>IFERROR(VLOOKUP($D72,'CLIENTES NUEVA ID ZONA'!$A$1:$R$669,17,0),"NO")</f>
        <v>NO</v>
      </c>
    </row>
    <row r="73" spans="1:15">
      <c r="A73" s="7" t="s">
        <v>3909</v>
      </c>
      <c r="B73" s="12" t="s">
        <v>4433</v>
      </c>
      <c r="C73" s="12" t="s">
        <v>4554</v>
      </c>
      <c r="D73" s="12" t="s">
        <v>1907</v>
      </c>
      <c r="E73" s="12" t="s">
        <v>3618</v>
      </c>
      <c r="F73" s="12" t="s">
        <v>4555</v>
      </c>
      <c r="G73" s="13" t="s">
        <v>4436</v>
      </c>
      <c r="H73" s="12" t="s">
        <v>4437</v>
      </c>
      <c r="I73" s="12" t="s">
        <v>4438</v>
      </c>
      <c r="J73" s="15">
        <v>45167</v>
      </c>
      <c r="K73" s="12" t="s">
        <v>4439</v>
      </c>
      <c r="L73" s="12" t="s">
        <v>1440</v>
      </c>
      <c r="M73" s="12" t="s">
        <v>4440</v>
      </c>
      <c r="N73" t="s">
        <v>4441</v>
      </c>
      <c r="O73" s="7" t="str">
        <f>IFERROR(VLOOKUP($D73,'CLIENTES NUEVA ID ZONA'!$A$1:$R$669,17,0),"NO")</f>
        <v>SI</v>
      </c>
    </row>
    <row r="74" spans="1:15">
      <c r="A74" s="7" t="s">
        <v>3909</v>
      </c>
      <c r="B74" s="12" t="s">
        <v>14</v>
      </c>
      <c r="C74" s="12" t="s">
        <v>1905</v>
      </c>
      <c r="D74" s="12" t="s">
        <v>1904</v>
      </c>
      <c r="E74" s="12" t="s">
        <v>3623</v>
      </c>
      <c r="F74" s="12" t="s">
        <v>4556</v>
      </c>
      <c r="G74" s="13" t="s">
        <v>4436</v>
      </c>
      <c r="H74" s="12" t="s">
        <v>4463</v>
      </c>
      <c r="I74" s="12" t="s">
        <v>4438</v>
      </c>
      <c r="J74" s="15">
        <v>45162</v>
      </c>
      <c r="K74" s="12" t="s">
        <v>4439</v>
      </c>
      <c r="L74" s="12" t="s">
        <v>4402</v>
      </c>
      <c r="M74" s="12" t="s">
        <v>4440</v>
      </c>
      <c r="N74" t="s">
        <v>4441</v>
      </c>
      <c r="O74" s="7" t="str">
        <f>IFERROR(VLOOKUP($D74,'CLIENTES NUEVA ID ZONA'!$A$1:$R$669,17,0),"NO")</f>
        <v>SI</v>
      </c>
    </row>
    <row r="75" spans="1:15">
      <c r="A75" s="7" t="s">
        <v>3909</v>
      </c>
      <c r="B75" s="12" t="s">
        <v>14</v>
      </c>
      <c r="C75" s="12" t="s">
        <v>1905</v>
      </c>
      <c r="D75" s="12" t="s">
        <v>1904</v>
      </c>
      <c r="E75" s="12" t="s">
        <v>3623</v>
      </c>
      <c r="F75" s="12" t="s">
        <v>4557</v>
      </c>
      <c r="G75" s="13" t="s">
        <v>4436</v>
      </c>
      <c r="H75" s="12" t="s">
        <v>4463</v>
      </c>
      <c r="I75" s="12" t="s">
        <v>4438</v>
      </c>
      <c r="J75" s="15">
        <v>45162</v>
      </c>
      <c r="K75" s="12" t="s">
        <v>4439</v>
      </c>
      <c r="L75" s="12" t="s">
        <v>4402</v>
      </c>
      <c r="M75" s="12" t="s">
        <v>4440</v>
      </c>
      <c r="N75" t="s">
        <v>4441</v>
      </c>
      <c r="O75" s="7" t="str">
        <f>IFERROR(VLOOKUP($D75,'CLIENTES NUEVA ID ZONA'!$A$1:$R$669,17,0),"NO")</f>
        <v>SI</v>
      </c>
    </row>
    <row r="76" spans="1:15">
      <c r="A76" s="7" t="s">
        <v>3909</v>
      </c>
      <c r="B76" s="12" t="s">
        <v>14</v>
      </c>
      <c r="C76" s="12" t="s">
        <v>1905</v>
      </c>
      <c r="D76" s="12" t="s">
        <v>1904</v>
      </c>
      <c r="E76" s="12" t="s">
        <v>3623</v>
      </c>
      <c r="F76" s="12" t="s">
        <v>4558</v>
      </c>
      <c r="G76" s="13" t="s">
        <v>4436</v>
      </c>
      <c r="H76" s="12" t="s">
        <v>4463</v>
      </c>
      <c r="I76" s="12" t="s">
        <v>4438</v>
      </c>
      <c r="J76" s="15">
        <v>45162</v>
      </c>
      <c r="K76" s="12" t="s">
        <v>4439</v>
      </c>
      <c r="L76" s="12" t="s">
        <v>4402</v>
      </c>
      <c r="M76" s="12" t="s">
        <v>4440</v>
      </c>
      <c r="N76" t="s">
        <v>4441</v>
      </c>
      <c r="O76" s="7" t="str">
        <f>IFERROR(VLOOKUP($D76,'CLIENTES NUEVA ID ZONA'!$A$1:$R$669,17,0),"NO")</f>
        <v>SI</v>
      </c>
    </row>
    <row r="77" spans="1:15">
      <c r="A77" s="7" t="s">
        <v>3909</v>
      </c>
      <c r="B77" s="12" t="s">
        <v>4467</v>
      </c>
      <c r="C77" s="12" t="s">
        <v>1899</v>
      </c>
      <c r="D77" s="12" t="s">
        <v>1898</v>
      </c>
      <c r="E77" s="12" t="s">
        <v>3623</v>
      </c>
      <c r="F77" s="12" t="s">
        <v>4559</v>
      </c>
      <c r="G77" s="13" t="s">
        <v>4436</v>
      </c>
      <c r="H77" s="12" t="s">
        <v>4469</v>
      </c>
      <c r="I77" s="12" t="s">
        <v>4438</v>
      </c>
      <c r="J77" s="15">
        <v>45149</v>
      </c>
      <c r="K77" s="12" t="s">
        <v>4439</v>
      </c>
      <c r="L77" s="12" t="s">
        <v>1440</v>
      </c>
      <c r="M77" s="12" t="s">
        <v>4506</v>
      </c>
      <c r="N77" t="s">
        <v>4441</v>
      </c>
      <c r="O77" s="7" t="str">
        <f>IFERROR(VLOOKUP($D77,'CLIENTES NUEVA ID ZONA'!$A$1:$R$669,17,0),"NO")</f>
        <v>SI</v>
      </c>
    </row>
    <row r="78" spans="1:15">
      <c r="A78" s="7" t="s">
        <v>3909</v>
      </c>
      <c r="B78" s="12" t="s">
        <v>4442</v>
      </c>
      <c r="C78" s="12" t="s">
        <v>4378</v>
      </c>
      <c r="D78" s="12" t="s">
        <v>4560</v>
      </c>
      <c r="E78" s="12" t="s">
        <v>80</v>
      </c>
      <c r="F78" s="12" t="s">
        <v>4561</v>
      </c>
      <c r="G78" s="13" t="s">
        <v>4436</v>
      </c>
      <c r="H78" s="12" t="s">
        <v>4444</v>
      </c>
      <c r="I78" s="12" t="s">
        <v>4438</v>
      </c>
      <c r="J78" s="15">
        <v>45138</v>
      </c>
      <c r="K78" s="12" t="s">
        <v>4445</v>
      </c>
      <c r="L78" s="12" t="s">
        <v>4409</v>
      </c>
      <c r="M78" s="12" t="s">
        <v>4440</v>
      </c>
      <c r="N78" t="s">
        <v>4441</v>
      </c>
      <c r="O78" s="7" t="str">
        <f>IFERROR(VLOOKUP($D78,'CLIENTES NUEVA ID ZONA'!$A$1:$R$669,17,0),"NO")</f>
        <v>NO</v>
      </c>
    </row>
    <row r="79" spans="1:15">
      <c r="A79" s="7" t="s">
        <v>3909</v>
      </c>
      <c r="B79" s="12" t="s">
        <v>4442</v>
      </c>
      <c r="C79" s="12" t="s">
        <v>4367</v>
      </c>
      <c r="D79" s="12" t="s">
        <v>4562</v>
      </c>
      <c r="E79" s="12" t="s">
        <v>80</v>
      </c>
      <c r="F79" s="12" t="s">
        <v>4563</v>
      </c>
      <c r="G79" s="13" t="s">
        <v>4436</v>
      </c>
      <c r="H79" s="12" t="s">
        <v>4444</v>
      </c>
      <c r="I79" s="12" t="s">
        <v>4438</v>
      </c>
      <c r="J79" s="15">
        <v>45138</v>
      </c>
      <c r="K79" s="12" t="s">
        <v>4445</v>
      </c>
      <c r="L79" s="12" t="s">
        <v>4409</v>
      </c>
      <c r="M79" s="12" t="s">
        <v>4440</v>
      </c>
      <c r="N79" t="s">
        <v>4441</v>
      </c>
      <c r="O79" s="7" t="str">
        <f>IFERROR(VLOOKUP($D79,'CLIENTES NUEVA ID ZONA'!$A$1:$R$669,17,0),"NO")</f>
        <v>NO</v>
      </c>
    </row>
    <row r="80" spans="1:15">
      <c r="A80" s="7" t="s">
        <v>3909</v>
      </c>
      <c r="B80" s="12" t="s">
        <v>4564</v>
      </c>
      <c r="C80" s="12" t="s">
        <v>1902</v>
      </c>
      <c r="D80" s="12" t="s">
        <v>1901</v>
      </c>
      <c r="E80" s="12" t="s">
        <v>3618</v>
      </c>
      <c r="F80" s="12" t="s">
        <v>4565</v>
      </c>
      <c r="G80" s="13" t="s">
        <v>4436</v>
      </c>
      <c r="H80" s="12" t="s">
        <v>4437</v>
      </c>
      <c r="I80" s="12" t="s">
        <v>4438</v>
      </c>
      <c r="J80" s="15">
        <v>45135</v>
      </c>
      <c r="K80" s="12" t="s">
        <v>4439</v>
      </c>
      <c r="L80" s="12" t="s">
        <v>1440</v>
      </c>
      <c r="M80" s="12" t="s">
        <v>4440</v>
      </c>
      <c r="N80" t="s">
        <v>4441</v>
      </c>
      <c r="O80" s="7" t="str">
        <f>IFERROR(VLOOKUP($D80,'CLIENTES NUEVA ID ZONA'!$A$1:$R$669,17,0),"NO")</f>
        <v>NO</v>
      </c>
    </row>
    <row r="81" spans="1:15">
      <c r="A81" s="7" t="s">
        <v>3909</v>
      </c>
      <c r="B81" s="12" t="s">
        <v>4467</v>
      </c>
      <c r="C81" s="12" t="s">
        <v>1899</v>
      </c>
      <c r="D81" s="12" t="s">
        <v>1898</v>
      </c>
      <c r="E81" s="12" t="s">
        <v>3623</v>
      </c>
      <c r="F81" s="12" t="s">
        <v>4566</v>
      </c>
      <c r="G81" s="13" t="s">
        <v>4436</v>
      </c>
      <c r="H81" s="12" t="s">
        <v>4469</v>
      </c>
      <c r="I81" s="12" t="s">
        <v>4438</v>
      </c>
      <c r="J81" s="15">
        <v>45132</v>
      </c>
      <c r="K81" s="12" t="s">
        <v>4449</v>
      </c>
      <c r="L81" s="12" t="s">
        <v>1440</v>
      </c>
      <c r="M81" s="12" t="s">
        <v>4440</v>
      </c>
      <c r="N81" t="s">
        <v>4441</v>
      </c>
      <c r="O81" s="7" t="str">
        <f>IFERROR(VLOOKUP($D81,'CLIENTES NUEVA ID ZONA'!$A$1:$R$669,17,0),"NO")</f>
        <v>SI</v>
      </c>
    </row>
    <row r="82" spans="1:15">
      <c r="A82" s="7" t="s">
        <v>3909</v>
      </c>
      <c r="B82" s="12" t="s">
        <v>4467</v>
      </c>
      <c r="C82" s="12" t="s">
        <v>1899</v>
      </c>
      <c r="D82" s="12" t="s">
        <v>1898</v>
      </c>
      <c r="E82" s="12" t="s">
        <v>3623</v>
      </c>
      <c r="F82" s="12" t="s">
        <v>4567</v>
      </c>
      <c r="G82" s="13" t="s">
        <v>4436</v>
      </c>
      <c r="H82" s="12" t="s">
        <v>4469</v>
      </c>
      <c r="I82" s="12" t="s">
        <v>4438</v>
      </c>
      <c r="J82" s="15">
        <v>45132</v>
      </c>
      <c r="K82" s="12" t="s">
        <v>4439</v>
      </c>
      <c r="L82" s="12" t="s">
        <v>1440</v>
      </c>
      <c r="M82" s="12" t="s">
        <v>4440</v>
      </c>
      <c r="N82" t="s">
        <v>4441</v>
      </c>
      <c r="O82" s="7" t="str">
        <f>IFERROR(VLOOKUP($D82,'CLIENTES NUEVA ID ZONA'!$A$1:$R$669,17,0),"NO")</f>
        <v>SI</v>
      </c>
    </row>
    <row r="83" spans="1:15">
      <c r="A83" s="7" t="s">
        <v>3909</v>
      </c>
      <c r="B83" s="12" t="s">
        <v>4467</v>
      </c>
      <c r="C83" s="12" t="s">
        <v>1899</v>
      </c>
      <c r="D83" s="12" t="s">
        <v>1898</v>
      </c>
      <c r="E83" s="12" t="s">
        <v>3623</v>
      </c>
      <c r="F83" s="12" t="s">
        <v>4568</v>
      </c>
      <c r="G83" s="13" t="s">
        <v>4436</v>
      </c>
      <c r="H83" s="12" t="s">
        <v>4469</v>
      </c>
      <c r="I83" s="12" t="s">
        <v>4438</v>
      </c>
      <c r="J83" s="15">
        <v>45132</v>
      </c>
      <c r="K83" s="12" t="s">
        <v>4439</v>
      </c>
      <c r="L83" s="12" t="s">
        <v>1440</v>
      </c>
      <c r="M83" s="12" t="s">
        <v>4440</v>
      </c>
      <c r="N83" t="s">
        <v>4441</v>
      </c>
      <c r="O83" s="7" t="str">
        <f>IFERROR(VLOOKUP($D83,'CLIENTES NUEVA ID ZONA'!$A$1:$R$669,17,0),"NO")</f>
        <v>SI</v>
      </c>
    </row>
    <row r="84" spans="1:15">
      <c r="A84" s="7" t="s">
        <v>3909</v>
      </c>
      <c r="B84" s="12" t="s">
        <v>2469</v>
      </c>
      <c r="C84" s="12" t="s">
        <v>1116</v>
      </c>
      <c r="D84" s="12" t="s">
        <v>1115</v>
      </c>
      <c r="E84" s="12" t="s">
        <v>3623</v>
      </c>
      <c r="F84" s="12" t="s">
        <v>4569</v>
      </c>
      <c r="G84" s="13" t="s">
        <v>4436</v>
      </c>
      <c r="H84" s="12" t="s">
        <v>4498</v>
      </c>
      <c r="I84" s="12" t="s">
        <v>4438</v>
      </c>
      <c r="J84" s="15">
        <v>45128</v>
      </c>
      <c r="K84" s="12" t="s">
        <v>4449</v>
      </c>
      <c r="L84" s="12" t="s">
        <v>4402</v>
      </c>
      <c r="M84" s="12" t="s">
        <v>4440</v>
      </c>
      <c r="N84" t="s">
        <v>4441</v>
      </c>
      <c r="O84" s="7" t="str">
        <f>IFERROR(VLOOKUP($D84,'CLIENTES NUEVA ID ZONA'!$A$1:$R$669,17,0),"NO")</f>
        <v>NO</v>
      </c>
    </row>
    <row r="85" spans="1:15">
      <c r="A85" s="7" t="s">
        <v>3909</v>
      </c>
      <c r="B85" s="12" t="s">
        <v>4570</v>
      </c>
      <c r="C85" s="12" t="s">
        <v>1782</v>
      </c>
      <c r="D85" s="12" t="s">
        <v>1781</v>
      </c>
      <c r="E85" s="12" t="s">
        <v>2253</v>
      </c>
      <c r="F85" s="12" t="s">
        <v>4571</v>
      </c>
      <c r="G85" s="13" t="s">
        <v>4436</v>
      </c>
      <c r="H85" s="12" t="s">
        <v>4437</v>
      </c>
      <c r="I85" s="12" t="s">
        <v>4438</v>
      </c>
      <c r="J85" s="15">
        <v>45127</v>
      </c>
      <c r="K85" s="12" t="s">
        <v>4449</v>
      </c>
      <c r="L85" s="12" t="s">
        <v>4398</v>
      </c>
      <c r="M85" s="12" t="s">
        <v>4440</v>
      </c>
      <c r="N85" t="s">
        <v>4441</v>
      </c>
      <c r="O85" s="7" t="str">
        <f>IFERROR(VLOOKUP($D85,'CLIENTES NUEVA ID ZONA'!$A$1:$R$669,17,0),"NO")</f>
        <v>SI</v>
      </c>
    </row>
    <row r="86" spans="1:15">
      <c r="A86" s="7" t="s">
        <v>3909</v>
      </c>
      <c r="B86" s="12" t="s">
        <v>4535</v>
      </c>
      <c r="C86" s="12" t="s">
        <v>1859</v>
      </c>
      <c r="D86" s="12" t="s">
        <v>1858</v>
      </c>
      <c r="E86" s="12" t="s">
        <v>3623</v>
      </c>
      <c r="F86" s="12" t="s">
        <v>4572</v>
      </c>
      <c r="G86" s="13" t="s">
        <v>4436</v>
      </c>
      <c r="H86" s="12" t="s">
        <v>4444</v>
      </c>
      <c r="I86" s="12" t="s">
        <v>4438</v>
      </c>
      <c r="J86" s="15">
        <v>45125</v>
      </c>
      <c r="K86" s="12" t="s">
        <v>4439</v>
      </c>
      <c r="L86" s="12" t="s">
        <v>1455</v>
      </c>
      <c r="M86" s="12" t="s">
        <v>4440</v>
      </c>
      <c r="N86" t="s">
        <v>4441</v>
      </c>
      <c r="O86" s="7" t="str">
        <f>IFERROR(VLOOKUP($D86,'CLIENTES NUEVA ID ZONA'!$A$1:$R$669,17,0),"NO")</f>
        <v>NO</v>
      </c>
    </row>
    <row r="87" spans="1:15">
      <c r="A87" s="7" t="s">
        <v>3909</v>
      </c>
      <c r="B87" s="12" t="s">
        <v>3794</v>
      </c>
      <c r="C87" s="12" t="s">
        <v>1893</v>
      </c>
      <c r="D87" s="12" t="s">
        <v>1892</v>
      </c>
      <c r="E87" s="12" t="s">
        <v>14</v>
      </c>
      <c r="F87" s="12" t="s">
        <v>4573</v>
      </c>
      <c r="G87" s="13" t="s">
        <v>4436</v>
      </c>
      <c r="H87" s="12" t="s">
        <v>4463</v>
      </c>
      <c r="I87" s="12" t="s">
        <v>4438</v>
      </c>
      <c r="J87" s="15">
        <v>45120</v>
      </c>
      <c r="K87" s="12" t="s">
        <v>4439</v>
      </c>
      <c r="L87" s="12" t="s">
        <v>1440</v>
      </c>
      <c r="M87" s="12" t="s">
        <v>4440</v>
      </c>
      <c r="N87" t="s">
        <v>4441</v>
      </c>
      <c r="O87" s="7" t="str">
        <f>IFERROR(VLOOKUP($D87,'CLIENTES NUEVA ID ZONA'!$A$1:$R$669,17,0),"NO")</f>
        <v>SI</v>
      </c>
    </row>
    <row r="88" spans="1:15">
      <c r="A88" s="7" t="s">
        <v>3909</v>
      </c>
      <c r="B88" s="12" t="s">
        <v>4535</v>
      </c>
      <c r="C88" s="12" t="s">
        <v>1896</v>
      </c>
      <c r="D88" s="12" t="s">
        <v>1895</v>
      </c>
      <c r="E88" s="12" t="s">
        <v>14</v>
      </c>
      <c r="F88" s="12" t="s">
        <v>4574</v>
      </c>
      <c r="G88" s="13" t="s">
        <v>4436</v>
      </c>
      <c r="H88" s="12" t="s">
        <v>4444</v>
      </c>
      <c r="I88" s="12" t="s">
        <v>4438</v>
      </c>
      <c r="J88" s="15">
        <v>45113</v>
      </c>
      <c r="K88" s="12" t="s">
        <v>4449</v>
      </c>
      <c r="L88" s="12" t="s">
        <v>1440</v>
      </c>
      <c r="M88" s="12" t="s">
        <v>4440</v>
      </c>
      <c r="N88" t="s">
        <v>4441</v>
      </c>
      <c r="O88" s="7" t="str">
        <f>IFERROR(VLOOKUP($D88,'CLIENTES NUEVA ID ZONA'!$A$1:$R$669,17,0),"NO")</f>
        <v>NO</v>
      </c>
    </row>
    <row r="89" spans="1:15">
      <c r="A89" s="7" t="s">
        <v>3909</v>
      </c>
      <c r="B89" s="7" t="s">
        <v>4442</v>
      </c>
      <c r="C89" s="7" t="s">
        <v>3803</v>
      </c>
      <c r="D89" s="7" t="s">
        <v>4575</v>
      </c>
      <c r="E89" s="7" t="s">
        <v>80</v>
      </c>
      <c r="F89" s="7" t="s">
        <v>4576</v>
      </c>
      <c r="G89" s="9" t="s">
        <v>4436</v>
      </c>
      <c r="H89" s="7" t="s">
        <v>4444</v>
      </c>
      <c r="I89" s="7" t="s">
        <v>4438</v>
      </c>
      <c r="J89" s="10">
        <v>45113</v>
      </c>
      <c r="K89" s="7" t="s">
        <v>4445</v>
      </c>
      <c r="L89" s="7" t="s">
        <v>4409</v>
      </c>
      <c r="M89" s="7" t="s">
        <v>4440</v>
      </c>
      <c r="N89" t="s">
        <v>4441</v>
      </c>
      <c r="O89" s="7" t="str">
        <f>IFERROR(VLOOKUP($D89,'CLIENTES NUEVA ID ZONA'!$A$1:$R$669,17,0),"NO")</f>
        <v>NO</v>
      </c>
    </row>
    <row r="90" spans="1:15">
      <c r="A90" s="7" t="s">
        <v>3909</v>
      </c>
      <c r="B90" s="7" t="s">
        <v>4442</v>
      </c>
      <c r="C90" s="7" t="s">
        <v>4577</v>
      </c>
      <c r="D90" s="7" t="s">
        <v>4578</v>
      </c>
      <c r="E90" s="7" t="s">
        <v>80</v>
      </c>
      <c r="F90" s="7" t="s">
        <v>4579</v>
      </c>
      <c r="G90" s="9" t="s">
        <v>4436</v>
      </c>
      <c r="H90" s="7" t="s">
        <v>4444</v>
      </c>
      <c r="I90" s="7" t="s">
        <v>4438</v>
      </c>
      <c r="J90" s="10">
        <v>45113</v>
      </c>
      <c r="K90" s="7" t="s">
        <v>4445</v>
      </c>
      <c r="L90" s="7" t="s">
        <v>4409</v>
      </c>
      <c r="M90" s="7" t="s">
        <v>4440</v>
      </c>
      <c r="N90" t="s">
        <v>4441</v>
      </c>
      <c r="O90" s="7" t="str">
        <f>IFERROR(VLOOKUP($D90,'CLIENTES NUEVA ID ZONA'!$A$1:$R$669,17,0),"NO")</f>
        <v>NO</v>
      </c>
    </row>
    <row r="91" spans="1:15">
      <c r="A91" s="7" t="s">
        <v>3909</v>
      </c>
      <c r="B91" s="12" t="s">
        <v>4442</v>
      </c>
      <c r="C91" s="12" t="s">
        <v>4580</v>
      </c>
      <c r="D91" s="12" t="s">
        <v>4581</v>
      </c>
      <c r="E91" s="12" t="s">
        <v>80</v>
      </c>
      <c r="F91" s="12" t="s">
        <v>4582</v>
      </c>
      <c r="G91" s="13" t="s">
        <v>4436</v>
      </c>
      <c r="H91" s="12" t="s">
        <v>4444</v>
      </c>
      <c r="I91" s="12" t="s">
        <v>4438</v>
      </c>
      <c r="J91" s="15">
        <v>45113</v>
      </c>
      <c r="K91" s="12" t="s">
        <v>4445</v>
      </c>
      <c r="L91" s="12" t="s">
        <v>4409</v>
      </c>
      <c r="M91" s="12" t="s">
        <v>4440</v>
      </c>
      <c r="N91" t="s">
        <v>4583</v>
      </c>
      <c r="O91" s="7" t="str">
        <f>IFERROR(VLOOKUP($D91,'CLIENTES NUEVA ID ZONA'!$A$1:$R$669,17,0),"NO")</f>
        <v>NO</v>
      </c>
    </row>
    <row r="92" spans="1:15">
      <c r="A92" s="7" t="s">
        <v>3909</v>
      </c>
      <c r="B92" s="12" t="s">
        <v>4442</v>
      </c>
      <c r="C92" s="12" t="s">
        <v>4584</v>
      </c>
      <c r="D92" s="12" t="s">
        <v>4585</v>
      </c>
      <c r="E92" s="12" t="s">
        <v>80</v>
      </c>
      <c r="F92" s="12" t="s">
        <v>4586</v>
      </c>
      <c r="G92" s="13" t="s">
        <v>4436</v>
      </c>
      <c r="H92" s="12" t="s">
        <v>4444</v>
      </c>
      <c r="I92" s="12" t="s">
        <v>4438</v>
      </c>
      <c r="J92" s="15">
        <v>45110</v>
      </c>
      <c r="K92" s="12" t="s">
        <v>4445</v>
      </c>
      <c r="L92" s="12" t="s">
        <v>4409</v>
      </c>
      <c r="M92" s="12" t="s">
        <v>4440</v>
      </c>
      <c r="N92" t="s">
        <v>4441</v>
      </c>
      <c r="O92" s="7" t="str">
        <f>IFERROR(VLOOKUP($D92,'CLIENTES NUEVA ID ZONA'!$A$1:$R$669,17,0),"NO")</f>
        <v>NO</v>
      </c>
    </row>
    <row r="93" spans="1:15">
      <c r="A93" s="7" t="s">
        <v>3909</v>
      </c>
      <c r="B93" s="12" t="s">
        <v>3623</v>
      </c>
      <c r="C93" s="12" t="s">
        <v>1682</v>
      </c>
      <c r="D93" s="12" t="s">
        <v>1681</v>
      </c>
      <c r="E93" s="12" t="s">
        <v>3618</v>
      </c>
      <c r="F93" s="12" t="s">
        <v>4587</v>
      </c>
      <c r="G93" s="13" t="s">
        <v>4436</v>
      </c>
      <c r="H93" s="12" t="s">
        <v>4498</v>
      </c>
      <c r="I93" s="12" t="s">
        <v>4438</v>
      </c>
      <c r="J93" s="15">
        <v>45104</v>
      </c>
      <c r="K93" s="12" t="s">
        <v>4439</v>
      </c>
      <c r="L93" s="12" t="s">
        <v>1581</v>
      </c>
      <c r="M93" s="12" t="s">
        <v>4440</v>
      </c>
      <c r="N93" t="s">
        <v>4588</v>
      </c>
      <c r="O93" s="7" t="str">
        <f>IFERROR(VLOOKUP($D93,'CLIENTES NUEVA ID ZONA'!$A$1:$R$669,17,0),"NO")</f>
        <v>SI</v>
      </c>
    </row>
    <row r="94" spans="1:15">
      <c r="A94" s="7" t="s">
        <v>3909</v>
      </c>
      <c r="B94" s="12" t="s">
        <v>80</v>
      </c>
      <c r="C94" s="12" t="s">
        <v>1887</v>
      </c>
      <c r="D94" s="12" t="s">
        <v>1886</v>
      </c>
      <c r="E94" s="12" t="s">
        <v>3618</v>
      </c>
      <c r="F94" s="12" t="s">
        <v>4589</v>
      </c>
      <c r="G94" s="13" t="s">
        <v>4436</v>
      </c>
      <c r="H94" s="12" t="s">
        <v>4444</v>
      </c>
      <c r="I94" s="12" t="s">
        <v>4438</v>
      </c>
      <c r="J94" s="15">
        <v>45104</v>
      </c>
      <c r="K94" s="12" t="s">
        <v>4449</v>
      </c>
      <c r="L94" s="12" t="s">
        <v>1581</v>
      </c>
      <c r="M94" s="12" t="s">
        <v>4440</v>
      </c>
      <c r="N94" t="s">
        <v>4590</v>
      </c>
      <c r="O94" s="7" t="str">
        <f>IFERROR(VLOOKUP($D94,'CLIENTES NUEVA ID ZONA'!$A$1:$R$669,17,0),"NO")</f>
        <v>NO</v>
      </c>
    </row>
    <row r="95" spans="1:15">
      <c r="A95" s="7" t="s">
        <v>3909</v>
      </c>
      <c r="B95" s="12" t="s">
        <v>4570</v>
      </c>
      <c r="C95" s="12" t="s">
        <v>1782</v>
      </c>
      <c r="D95" s="12" t="s">
        <v>1781</v>
      </c>
      <c r="E95" s="12" t="s">
        <v>2253</v>
      </c>
      <c r="F95" s="12" t="s">
        <v>4591</v>
      </c>
      <c r="G95" s="13" t="s">
        <v>4436</v>
      </c>
      <c r="H95" s="12" t="s">
        <v>4437</v>
      </c>
      <c r="I95" s="12" t="s">
        <v>4438</v>
      </c>
      <c r="J95" s="15">
        <v>45099</v>
      </c>
      <c r="K95" s="12" t="s">
        <v>4449</v>
      </c>
      <c r="L95" s="12" t="s">
        <v>4398</v>
      </c>
      <c r="M95" s="12" t="s">
        <v>4440</v>
      </c>
      <c r="N95" t="s">
        <v>4592</v>
      </c>
      <c r="O95" s="7" t="str">
        <f>IFERROR(VLOOKUP($D95,'CLIENTES NUEVA ID ZONA'!$A$1:$R$669,17,0),"NO")</f>
        <v>SI</v>
      </c>
    </row>
    <row r="96" spans="1:15">
      <c r="A96" s="7" t="s">
        <v>3909</v>
      </c>
      <c r="B96" s="12" t="s">
        <v>2469</v>
      </c>
      <c r="C96" s="12" t="s">
        <v>1537</v>
      </c>
      <c r="D96" s="12" t="s">
        <v>1536</v>
      </c>
      <c r="E96" s="12" t="s">
        <v>3623</v>
      </c>
      <c r="F96" s="12" t="s">
        <v>4593</v>
      </c>
      <c r="G96" s="13" t="s">
        <v>4436</v>
      </c>
      <c r="H96" s="12" t="s">
        <v>4463</v>
      </c>
      <c r="I96" s="12" t="s">
        <v>4438</v>
      </c>
      <c r="J96" s="15">
        <v>45090</v>
      </c>
      <c r="K96" s="12" t="s">
        <v>4449</v>
      </c>
      <c r="L96" s="12" t="s">
        <v>4418</v>
      </c>
      <c r="M96" s="12" t="s">
        <v>4440</v>
      </c>
      <c r="N96" t="s">
        <v>4594</v>
      </c>
      <c r="O96" s="7" t="str">
        <f>IFERROR(VLOOKUP($D96,'CLIENTES NUEVA ID ZONA'!$A$1:$R$669,17,0),"NO")</f>
        <v>NO</v>
      </c>
    </row>
    <row r="97" spans="1:15">
      <c r="A97" s="7" t="s">
        <v>3909</v>
      </c>
      <c r="B97" s="12" t="s">
        <v>4527</v>
      </c>
      <c r="C97" s="12" t="s">
        <v>1884</v>
      </c>
      <c r="D97" s="12" t="s">
        <v>1883</v>
      </c>
      <c r="E97" s="12" t="s">
        <v>14</v>
      </c>
      <c r="F97" s="12" t="s">
        <v>4595</v>
      </c>
      <c r="G97" s="13" t="s">
        <v>4436</v>
      </c>
      <c r="H97" s="12" t="s">
        <v>4437</v>
      </c>
      <c r="I97" s="12" t="s">
        <v>4438</v>
      </c>
      <c r="J97" s="15">
        <v>45084</v>
      </c>
      <c r="K97" s="12" t="s">
        <v>4439</v>
      </c>
      <c r="L97" s="12" t="s">
        <v>1440</v>
      </c>
      <c r="M97" s="12" t="s">
        <v>4440</v>
      </c>
      <c r="N97" t="s">
        <v>4441</v>
      </c>
      <c r="O97" s="7" t="str">
        <f>IFERROR(VLOOKUP($D97,'CLIENTES NUEVA ID ZONA'!$A$1:$R$669,17,0),"NO")</f>
        <v>NO</v>
      </c>
    </row>
    <row r="98" spans="1:15">
      <c r="A98" s="7" t="s">
        <v>3909</v>
      </c>
      <c r="B98" s="12" t="s">
        <v>3794</v>
      </c>
      <c r="C98" s="12" t="s">
        <v>1881</v>
      </c>
      <c r="D98" s="12" t="s">
        <v>1880</v>
      </c>
      <c r="E98" s="12" t="s">
        <v>14</v>
      </c>
      <c r="F98" s="12" t="s">
        <v>4596</v>
      </c>
      <c r="G98" s="13" t="s">
        <v>4436</v>
      </c>
      <c r="H98" s="12" t="s">
        <v>4437</v>
      </c>
      <c r="I98" s="12" t="s">
        <v>4438</v>
      </c>
      <c r="J98" s="15">
        <v>45077</v>
      </c>
      <c r="K98" s="12" t="s">
        <v>4439</v>
      </c>
      <c r="L98" s="12" t="s">
        <v>1440</v>
      </c>
      <c r="M98" s="12" t="s">
        <v>4440</v>
      </c>
      <c r="N98" t="s">
        <v>4441</v>
      </c>
      <c r="O98" s="7" t="str">
        <f>IFERROR(VLOOKUP($D98,'CLIENTES NUEVA ID ZONA'!$A$1:$R$669,17,0),"NO")</f>
        <v>SI</v>
      </c>
    </row>
    <row r="99" spans="1:15">
      <c r="A99" s="7" t="s">
        <v>3909</v>
      </c>
      <c r="B99" s="12" t="s">
        <v>3623</v>
      </c>
      <c r="C99" s="12" t="s">
        <v>4597</v>
      </c>
      <c r="D99" s="12" t="s">
        <v>1843</v>
      </c>
      <c r="E99" s="12" t="s">
        <v>3618</v>
      </c>
      <c r="F99" s="12" t="s">
        <v>4598</v>
      </c>
      <c r="G99" s="13" t="s">
        <v>4436</v>
      </c>
      <c r="H99" s="12" t="s">
        <v>4498</v>
      </c>
      <c r="I99" s="12" t="s">
        <v>4438</v>
      </c>
      <c r="J99" s="15">
        <v>45076</v>
      </c>
      <c r="K99" s="12" t="s">
        <v>4449</v>
      </c>
      <c r="L99" s="12" t="s">
        <v>1581</v>
      </c>
      <c r="M99" s="12" t="s">
        <v>4440</v>
      </c>
      <c r="N99" t="s">
        <v>4441</v>
      </c>
      <c r="O99" s="7" t="str">
        <f>IFERROR(VLOOKUP($D99,'CLIENTES NUEVA ID ZONA'!$A$1:$R$669,17,0),"NO")</f>
        <v>SI</v>
      </c>
    </row>
    <row r="100" spans="1:15">
      <c r="A100" s="7" t="s">
        <v>3909</v>
      </c>
      <c r="B100" s="12" t="s">
        <v>3623</v>
      </c>
      <c r="C100" s="12" t="s">
        <v>1874</v>
      </c>
      <c r="D100" s="12" t="s">
        <v>1873</v>
      </c>
      <c r="E100" s="12" t="s">
        <v>3618</v>
      </c>
      <c r="F100" s="12" t="s">
        <v>4599</v>
      </c>
      <c r="G100" s="13" t="s">
        <v>4436</v>
      </c>
      <c r="H100" s="12" t="s">
        <v>4437</v>
      </c>
      <c r="I100" s="12" t="s">
        <v>4438</v>
      </c>
      <c r="J100" s="15">
        <v>45076</v>
      </c>
      <c r="K100" s="12" t="s">
        <v>4439</v>
      </c>
      <c r="L100" s="12" t="s">
        <v>1581</v>
      </c>
      <c r="M100" s="12" t="s">
        <v>4440</v>
      </c>
      <c r="N100" t="s">
        <v>4441</v>
      </c>
      <c r="O100" s="7" t="str">
        <f>IFERROR(VLOOKUP($D100,'CLIENTES NUEVA ID ZONA'!$A$1:$R$669,17,0),"NO")</f>
        <v>SI</v>
      </c>
    </row>
    <row r="101" spans="1:15">
      <c r="A101" s="7" t="s">
        <v>3909</v>
      </c>
      <c r="B101" s="12" t="s">
        <v>3794</v>
      </c>
      <c r="C101" s="12" t="s">
        <v>1877</v>
      </c>
      <c r="D101" s="12" t="s">
        <v>1876</v>
      </c>
      <c r="E101" s="12" t="s">
        <v>14</v>
      </c>
      <c r="F101" s="12" t="s">
        <v>4600</v>
      </c>
      <c r="G101" s="13" t="s">
        <v>4436</v>
      </c>
      <c r="H101" s="12" t="s">
        <v>4437</v>
      </c>
      <c r="I101" s="12" t="s">
        <v>4438</v>
      </c>
      <c r="J101" s="15">
        <v>45072</v>
      </c>
      <c r="K101" s="12" t="s">
        <v>4439</v>
      </c>
      <c r="L101" s="12" t="s">
        <v>1440</v>
      </c>
      <c r="M101" s="12" t="s">
        <v>4440</v>
      </c>
      <c r="N101" t="s">
        <v>4441</v>
      </c>
      <c r="O101" s="7" t="str">
        <f>IFERROR(VLOOKUP($D101,'CLIENTES NUEVA ID ZONA'!$A$1:$R$669,17,0),"NO")</f>
        <v>NO</v>
      </c>
    </row>
    <row r="102" spans="1:15">
      <c r="A102" s="7" t="s">
        <v>3909</v>
      </c>
      <c r="B102" s="12" t="s">
        <v>4535</v>
      </c>
      <c r="C102" s="12" t="s">
        <v>1868</v>
      </c>
      <c r="D102" s="12" t="s">
        <v>1867</v>
      </c>
      <c r="E102" s="12" t="s">
        <v>3623</v>
      </c>
      <c r="F102" s="12" t="s">
        <v>4601</v>
      </c>
      <c r="G102" s="13" t="s">
        <v>4436</v>
      </c>
      <c r="H102" s="12" t="s">
        <v>4498</v>
      </c>
      <c r="I102" s="12" t="s">
        <v>4438</v>
      </c>
      <c r="J102" s="15">
        <v>45068</v>
      </c>
      <c r="K102" s="12" t="s">
        <v>4449</v>
      </c>
      <c r="L102" s="12" t="s">
        <v>4402</v>
      </c>
      <c r="M102" s="12" t="s">
        <v>4440</v>
      </c>
      <c r="N102" t="s">
        <v>4602</v>
      </c>
      <c r="O102" s="7" t="str">
        <f>IFERROR(VLOOKUP($D102,'CLIENTES NUEVA ID ZONA'!$A$1:$R$669,17,0),"NO")</f>
        <v>NO</v>
      </c>
    </row>
    <row r="103" spans="1:15">
      <c r="A103" s="7" t="s">
        <v>3909</v>
      </c>
      <c r="B103" s="12" t="s">
        <v>4518</v>
      </c>
      <c r="C103" s="12" t="s">
        <v>1870</v>
      </c>
      <c r="D103" s="12" t="s">
        <v>1869</v>
      </c>
      <c r="E103" s="12" t="s">
        <v>14</v>
      </c>
      <c r="F103" s="12" t="s">
        <v>4603</v>
      </c>
      <c r="G103" s="13" t="s">
        <v>4436</v>
      </c>
      <c r="H103" s="12" t="s">
        <v>4498</v>
      </c>
      <c r="I103" s="12" t="s">
        <v>4438</v>
      </c>
      <c r="J103" s="15">
        <v>45065</v>
      </c>
      <c r="K103" s="12" t="s">
        <v>4439</v>
      </c>
      <c r="L103" s="12" t="s">
        <v>1440</v>
      </c>
      <c r="M103" s="12" t="s">
        <v>4440</v>
      </c>
      <c r="N103" t="s">
        <v>4441</v>
      </c>
      <c r="O103" s="7" t="str">
        <f>IFERROR(VLOOKUP($D103,'CLIENTES NUEVA ID ZONA'!$A$1:$R$669,17,0),"NO")</f>
        <v>NO</v>
      </c>
    </row>
    <row r="104" spans="1:15">
      <c r="A104" s="7" t="s">
        <v>3909</v>
      </c>
      <c r="B104" s="12" t="s">
        <v>4527</v>
      </c>
      <c r="C104" s="12" t="s">
        <v>1862</v>
      </c>
      <c r="D104" s="12" t="s">
        <v>1861</v>
      </c>
      <c r="E104" s="12" t="s">
        <v>3623</v>
      </c>
      <c r="F104" s="12" t="s">
        <v>4604</v>
      </c>
      <c r="G104" s="13" t="s">
        <v>4436</v>
      </c>
      <c r="H104" s="12" t="s">
        <v>4444</v>
      </c>
      <c r="I104" s="12" t="s">
        <v>4438</v>
      </c>
      <c r="J104" s="15">
        <v>45064</v>
      </c>
      <c r="K104" s="12" t="s">
        <v>4439</v>
      </c>
      <c r="L104" s="12" t="s">
        <v>4418</v>
      </c>
      <c r="M104" s="12" t="s">
        <v>4440</v>
      </c>
      <c r="N104" t="s">
        <v>4605</v>
      </c>
      <c r="O104" s="7" t="str">
        <f>IFERROR(VLOOKUP($D104,'CLIENTES NUEVA ID ZONA'!$A$1:$R$669,17,0),"NO")</f>
        <v>NO</v>
      </c>
    </row>
    <row r="105" spans="1:15">
      <c r="A105" s="7" t="s">
        <v>3909</v>
      </c>
      <c r="B105" s="12" t="s">
        <v>4535</v>
      </c>
      <c r="C105" s="12" t="s">
        <v>3778</v>
      </c>
      <c r="D105" s="12" t="s">
        <v>3777</v>
      </c>
      <c r="E105" s="12" t="s">
        <v>2253</v>
      </c>
      <c r="F105" s="12" t="s">
        <v>4606</v>
      </c>
      <c r="G105" s="13" t="s">
        <v>4436</v>
      </c>
      <c r="H105" s="12" t="s">
        <v>4454</v>
      </c>
      <c r="I105" s="12" t="s">
        <v>4448</v>
      </c>
      <c r="J105" s="15">
        <v>45058</v>
      </c>
      <c r="K105" s="12" t="s">
        <v>4441</v>
      </c>
      <c r="L105" s="12" t="s">
        <v>4409</v>
      </c>
      <c r="M105" s="12" t="s">
        <v>4440</v>
      </c>
      <c r="N105" t="s">
        <v>4441</v>
      </c>
      <c r="O105" s="7" t="str">
        <f>IFERROR(VLOOKUP($D105,'CLIENTES NUEVA ID ZONA'!$A$1:$R$669,17,0),"NO")</f>
        <v>NO</v>
      </c>
    </row>
    <row r="106" spans="1:15">
      <c r="A106" s="7" t="s">
        <v>3909</v>
      </c>
      <c r="B106" s="12" t="s">
        <v>4412</v>
      </c>
      <c r="C106" s="12" t="s">
        <v>1856</v>
      </c>
      <c r="D106" s="12" t="s">
        <v>1855</v>
      </c>
      <c r="E106" s="12" t="s">
        <v>3618</v>
      </c>
      <c r="F106" s="12" t="s">
        <v>4607</v>
      </c>
      <c r="G106" s="13" t="s">
        <v>4436</v>
      </c>
      <c r="H106" s="12" t="s">
        <v>4444</v>
      </c>
      <c r="I106" s="12" t="s">
        <v>4438</v>
      </c>
      <c r="J106" s="15">
        <v>45043</v>
      </c>
      <c r="K106" s="12" t="s">
        <v>4439</v>
      </c>
      <c r="L106" s="12" t="s">
        <v>1581</v>
      </c>
      <c r="M106" s="12" t="s">
        <v>4440</v>
      </c>
      <c r="N106" t="s">
        <v>4441</v>
      </c>
      <c r="O106" s="7" t="str">
        <f>IFERROR(VLOOKUP($D106,'CLIENTES NUEVA ID ZONA'!$A$1:$R$669,17,0),"NO")</f>
        <v>SI</v>
      </c>
    </row>
    <row r="107" spans="1:15">
      <c r="A107" s="7" t="s">
        <v>3909</v>
      </c>
      <c r="B107" s="12" t="s">
        <v>4535</v>
      </c>
      <c r="C107" s="12" t="s">
        <v>4608</v>
      </c>
      <c r="D107" s="12" t="s">
        <v>1852</v>
      </c>
      <c r="E107" s="12" t="s">
        <v>14</v>
      </c>
      <c r="F107" s="12" t="s">
        <v>4609</v>
      </c>
      <c r="G107" s="13" t="s">
        <v>4436</v>
      </c>
      <c r="H107" s="12" t="s">
        <v>4437</v>
      </c>
      <c r="I107" s="12" t="s">
        <v>4438</v>
      </c>
      <c r="J107" s="15">
        <v>45036</v>
      </c>
      <c r="K107" s="12" t="s">
        <v>4449</v>
      </c>
      <c r="L107" s="12" t="s">
        <v>1440</v>
      </c>
      <c r="M107" s="12" t="s">
        <v>4440</v>
      </c>
      <c r="N107" t="s">
        <v>4441</v>
      </c>
      <c r="O107" s="7" t="str">
        <f>IFERROR(VLOOKUP($D107,'CLIENTES NUEVA ID ZONA'!$A$1:$R$669,17,0),"NO")</f>
        <v>NO</v>
      </c>
    </row>
    <row r="108" spans="1:15">
      <c r="A108" s="7" t="s">
        <v>3909</v>
      </c>
      <c r="B108" s="12" t="s">
        <v>80</v>
      </c>
      <c r="C108" s="12" t="s">
        <v>1850</v>
      </c>
      <c r="D108" s="12" t="s">
        <v>1849</v>
      </c>
      <c r="E108" s="12" t="s">
        <v>14</v>
      </c>
      <c r="F108" s="12" t="s">
        <v>4610</v>
      </c>
      <c r="G108" s="13" t="s">
        <v>4436</v>
      </c>
      <c r="H108" s="12" t="s">
        <v>4498</v>
      </c>
      <c r="I108" s="12" t="s">
        <v>4438</v>
      </c>
      <c r="J108" s="15">
        <v>45028</v>
      </c>
      <c r="K108" s="12" t="s">
        <v>4449</v>
      </c>
      <c r="L108" s="12" t="s">
        <v>1440</v>
      </c>
      <c r="M108" s="12" t="s">
        <v>4440</v>
      </c>
      <c r="N108" t="s">
        <v>4611</v>
      </c>
      <c r="O108" s="7" t="str">
        <f>IFERROR(VLOOKUP($D108,'CLIENTES NUEVA ID ZONA'!$A$1:$R$669,17,0),"NO")</f>
        <v>NO</v>
      </c>
    </row>
    <row r="109" spans="1:15">
      <c r="A109" s="7" t="s">
        <v>3909</v>
      </c>
      <c r="B109" s="12" t="s">
        <v>2469</v>
      </c>
      <c r="C109" s="12" t="s">
        <v>251</v>
      </c>
      <c r="D109" s="12" t="s">
        <v>250</v>
      </c>
      <c r="E109" s="12" t="s">
        <v>3623</v>
      </c>
      <c r="F109" s="12" t="s">
        <v>4612</v>
      </c>
      <c r="G109" s="13" t="s">
        <v>4436</v>
      </c>
      <c r="H109" s="12" t="s">
        <v>4437</v>
      </c>
      <c r="I109" s="12" t="s">
        <v>4438</v>
      </c>
      <c r="J109" s="15">
        <v>45026</v>
      </c>
      <c r="K109" s="12" t="s">
        <v>4449</v>
      </c>
      <c r="L109" s="12" t="s">
        <v>867</v>
      </c>
      <c r="M109" s="12" t="s">
        <v>4440</v>
      </c>
      <c r="N109" t="s">
        <v>4441</v>
      </c>
      <c r="O109" s="7" t="str">
        <f>IFERROR(VLOOKUP($D109,'CLIENTES NUEVA ID ZONA'!$A$1:$R$669,17,0),"NO")</f>
        <v>SI</v>
      </c>
    </row>
    <row r="110" spans="1:15">
      <c r="A110" s="7" t="s">
        <v>3909</v>
      </c>
      <c r="B110" s="12" t="s">
        <v>14</v>
      </c>
      <c r="C110" s="12" t="s">
        <v>4613</v>
      </c>
      <c r="D110" s="12" t="s">
        <v>1864</v>
      </c>
      <c r="E110" s="12" t="s">
        <v>14</v>
      </c>
      <c r="F110" s="12" t="s">
        <v>4614</v>
      </c>
      <c r="G110" s="13" t="s">
        <v>4436</v>
      </c>
      <c r="H110" s="12" t="s">
        <v>4498</v>
      </c>
      <c r="I110" s="12" t="s">
        <v>4438</v>
      </c>
      <c r="J110" s="15">
        <v>45019</v>
      </c>
      <c r="K110" s="12" t="s">
        <v>4439</v>
      </c>
      <c r="L110" s="12" t="s">
        <v>1440</v>
      </c>
      <c r="M110" s="12" t="s">
        <v>4440</v>
      </c>
      <c r="N110" t="s">
        <v>4441</v>
      </c>
      <c r="O110" s="7" t="str">
        <f>IFERROR(VLOOKUP($D110,'CLIENTES NUEVA ID ZONA'!$A$1:$R$669,17,0),"NO")</f>
        <v>SI</v>
      </c>
    </row>
    <row r="111" spans="1:15">
      <c r="A111" s="7" t="s">
        <v>3909</v>
      </c>
      <c r="B111" s="12" t="s">
        <v>3794</v>
      </c>
      <c r="C111" s="12" t="s">
        <v>4615</v>
      </c>
      <c r="D111" s="12" t="s">
        <v>1846</v>
      </c>
      <c r="E111" s="12" t="s">
        <v>3623</v>
      </c>
      <c r="F111" s="12" t="s">
        <v>4616</v>
      </c>
      <c r="G111" s="13" t="s">
        <v>4436</v>
      </c>
      <c r="H111" s="12" t="s">
        <v>4437</v>
      </c>
      <c r="I111" s="12" t="s">
        <v>4438</v>
      </c>
      <c r="J111" s="15">
        <v>45014</v>
      </c>
      <c r="K111" s="12" t="s">
        <v>4439</v>
      </c>
      <c r="L111" s="12" t="s">
        <v>4402</v>
      </c>
      <c r="M111" s="12" t="s">
        <v>4440</v>
      </c>
      <c r="N111" t="s">
        <v>4441</v>
      </c>
      <c r="O111" s="7" t="str">
        <f>IFERROR(VLOOKUP($D111,'CLIENTES NUEVA ID ZONA'!$A$1:$R$669,17,0),"NO")</f>
        <v>SI</v>
      </c>
    </row>
    <row r="112" spans="1:15">
      <c r="A112" s="7" t="s">
        <v>3909</v>
      </c>
      <c r="B112" s="12" t="s">
        <v>3794</v>
      </c>
      <c r="C112" s="12" t="s">
        <v>4615</v>
      </c>
      <c r="D112" s="12" t="s">
        <v>1846</v>
      </c>
      <c r="E112" s="12" t="s">
        <v>3623</v>
      </c>
      <c r="F112" s="12" t="s">
        <v>4617</v>
      </c>
      <c r="G112" s="13" t="s">
        <v>4436</v>
      </c>
      <c r="H112" s="12" t="s">
        <v>4437</v>
      </c>
      <c r="I112" s="12" t="s">
        <v>4438</v>
      </c>
      <c r="J112" s="15">
        <v>45014</v>
      </c>
      <c r="K112" s="12" t="s">
        <v>4439</v>
      </c>
      <c r="L112" s="12" t="s">
        <v>4402</v>
      </c>
      <c r="M112" s="12" t="s">
        <v>4440</v>
      </c>
      <c r="N112" t="s">
        <v>4441</v>
      </c>
      <c r="O112" s="7" t="str">
        <f>IFERROR(VLOOKUP($D112,'CLIENTES NUEVA ID ZONA'!$A$1:$R$669,17,0),"NO")</f>
        <v>SI</v>
      </c>
    </row>
    <row r="113" spans="1:15">
      <c r="A113" s="7" t="s">
        <v>3909</v>
      </c>
      <c r="B113" s="12" t="s">
        <v>3794</v>
      </c>
      <c r="C113" s="12" t="s">
        <v>4615</v>
      </c>
      <c r="D113" s="12" t="s">
        <v>1846</v>
      </c>
      <c r="E113" s="12" t="s">
        <v>3623</v>
      </c>
      <c r="F113" s="12" t="s">
        <v>4618</v>
      </c>
      <c r="G113" s="13" t="s">
        <v>4436</v>
      </c>
      <c r="H113" s="12" t="s">
        <v>4437</v>
      </c>
      <c r="I113" s="12" t="s">
        <v>4438</v>
      </c>
      <c r="J113" s="15">
        <v>45014</v>
      </c>
      <c r="K113" s="12" t="s">
        <v>4439</v>
      </c>
      <c r="L113" s="12" t="s">
        <v>4402</v>
      </c>
      <c r="M113" s="12" t="s">
        <v>4440</v>
      </c>
      <c r="N113" t="s">
        <v>4619</v>
      </c>
      <c r="O113" s="7" t="str">
        <f>IFERROR(VLOOKUP($D113,'CLIENTES NUEVA ID ZONA'!$A$1:$R$669,17,0),"NO")</f>
        <v>SI</v>
      </c>
    </row>
    <row r="114" spans="1:15">
      <c r="A114" s="7" t="s">
        <v>3909</v>
      </c>
      <c r="B114" s="12" t="s">
        <v>3794</v>
      </c>
      <c r="C114" s="12" t="s">
        <v>4615</v>
      </c>
      <c r="D114" s="12" t="s">
        <v>1846</v>
      </c>
      <c r="E114" s="12" t="s">
        <v>3623</v>
      </c>
      <c r="F114" s="12" t="s">
        <v>4620</v>
      </c>
      <c r="G114" s="13" t="s">
        <v>4436</v>
      </c>
      <c r="H114" s="12" t="s">
        <v>4437</v>
      </c>
      <c r="I114" s="12" t="s">
        <v>4438</v>
      </c>
      <c r="J114" s="15">
        <v>45014</v>
      </c>
      <c r="K114" s="12" t="s">
        <v>4439</v>
      </c>
      <c r="L114" s="12" t="s">
        <v>4402</v>
      </c>
      <c r="M114" s="12" t="s">
        <v>4440</v>
      </c>
      <c r="N114" t="s">
        <v>4441</v>
      </c>
      <c r="O114" s="7" t="str">
        <f>IFERROR(VLOOKUP($D114,'CLIENTES NUEVA ID ZONA'!$A$1:$R$669,17,0),"NO")</f>
        <v>SI</v>
      </c>
    </row>
    <row r="115" spans="1:15">
      <c r="A115" s="7" t="s">
        <v>3909</v>
      </c>
      <c r="B115" s="12" t="s">
        <v>3623</v>
      </c>
      <c r="C115" s="12" t="s">
        <v>4597</v>
      </c>
      <c r="D115" s="12" t="s">
        <v>1843</v>
      </c>
      <c r="E115" s="12" t="s">
        <v>3618</v>
      </c>
      <c r="F115" s="12" t="s">
        <v>4621</v>
      </c>
      <c r="G115" s="13" t="s">
        <v>4436</v>
      </c>
      <c r="H115" s="12" t="s">
        <v>4498</v>
      </c>
      <c r="I115" s="12" t="s">
        <v>4438</v>
      </c>
      <c r="J115" s="15">
        <v>45012</v>
      </c>
      <c r="K115" s="12" t="s">
        <v>4439</v>
      </c>
      <c r="L115" s="12" t="s">
        <v>1581</v>
      </c>
      <c r="M115" s="12" t="s">
        <v>4440</v>
      </c>
      <c r="N115" t="s">
        <v>4441</v>
      </c>
      <c r="O115" s="7" t="str">
        <f>IFERROR(VLOOKUP($D115,'CLIENTES NUEVA ID ZONA'!$A$1:$R$669,17,0),"NO")</f>
        <v>SI</v>
      </c>
    </row>
    <row r="116" spans="1:15">
      <c r="A116" s="7" t="s">
        <v>3909</v>
      </c>
      <c r="B116" s="12" t="s">
        <v>4564</v>
      </c>
      <c r="C116" s="12" t="s">
        <v>4622</v>
      </c>
      <c r="D116" s="12" t="s">
        <v>1841</v>
      </c>
      <c r="E116" s="12" t="s">
        <v>3618</v>
      </c>
      <c r="F116" s="12" t="s">
        <v>4623</v>
      </c>
      <c r="G116" s="13" t="s">
        <v>4436</v>
      </c>
      <c r="H116" s="12" t="s">
        <v>4437</v>
      </c>
      <c r="I116" s="12" t="s">
        <v>4438</v>
      </c>
      <c r="J116" s="15">
        <v>44984</v>
      </c>
      <c r="K116" s="12" t="s">
        <v>4439</v>
      </c>
      <c r="L116" s="12" t="s">
        <v>1440</v>
      </c>
      <c r="M116" s="12" t="s">
        <v>4440</v>
      </c>
      <c r="N116" t="s">
        <v>4441</v>
      </c>
      <c r="O116" s="7" t="str">
        <f>IFERROR(VLOOKUP($D116,'CLIENTES NUEVA ID ZONA'!$A$1:$R$669,17,0),"NO")</f>
        <v>NO</v>
      </c>
    </row>
    <row r="117" spans="1:15">
      <c r="A117" s="7" t="s">
        <v>3909</v>
      </c>
      <c r="B117" s="12" t="s">
        <v>4535</v>
      </c>
      <c r="C117" s="12" t="s">
        <v>4624</v>
      </c>
      <c r="D117" s="12" t="s">
        <v>1839</v>
      </c>
      <c r="E117" s="12" t="s">
        <v>3623</v>
      </c>
      <c r="F117" s="12" t="s">
        <v>4625</v>
      </c>
      <c r="G117" s="13" t="s">
        <v>4436</v>
      </c>
      <c r="H117" s="12" t="s">
        <v>4444</v>
      </c>
      <c r="I117" s="12" t="s">
        <v>4438</v>
      </c>
      <c r="J117" s="15">
        <v>44980</v>
      </c>
      <c r="K117" s="12" t="s">
        <v>4439</v>
      </c>
      <c r="L117" s="12" t="s">
        <v>1440</v>
      </c>
      <c r="M117" s="12" t="s">
        <v>4440</v>
      </c>
      <c r="N117" t="s">
        <v>4441</v>
      </c>
      <c r="O117" s="7" t="str">
        <f>IFERROR(VLOOKUP($D117,'CLIENTES NUEVA ID ZONA'!$A$1:$R$669,17,0),"NO")</f>
        <v>NO</v>
      </c>
    </row>
    <row r="118" spans="1:15">
      <c r="A118" s="7" t="s">
        <v>3909</v>
      </c>
      <c r="B118" s="7" t="s">
        <v>14</v>
      </c>
      <c r="C118" s="7" t="s">
        <v>1838</v>
      </c>
      <c r="D118" s="7" t="s">
        <v>1837</v>
      </c>
      <c r="E118" s="7" t="s">
        <v>3623</v>
      </c>
      <c r="F118" s="7" t="s">
        <v>4626</v>
      </c>
      <c r="G118" s="9" t="s">
        <v>4436</v>
      </c>
      <c r="H118" s="7" t="s">
        <v>4444</v>
      </c>
      <c r="I118" s="7" t="s">
        <v>4438</v>
      </c>
      <c r="J118" s="10">
        <v>44972</v>
      </c>
      <c r="K118" s="7" t="s">
        <v>4439</v>
      </c>
      <c r="L118" s="7" t="s">
        <v>1440</v>
      </c>
      <c r="M118" s="7" t="s">
        <v>4440</v>
      </c>
      <c r="N118" t="s">
        <v>4441</v>
      </c>
      <c r="O118" s="7" t="str">
        <f>IFERROR(VLOOKUP($D118,'CLIENTES NUEVA ID ZONA'!$A$1:$R$669,17,0),"NO")</f>
        <v>NO</v>
      </c>
    </row>
    <row r="119" spans="1:15">
      <c r="A119" s="7" t="s">
        <v>3909</v>
      </c>
      <c r="B119" s="7" t="s">
        <v>2469</v>
      </c>
      <c r="C119" s="7" t="s">
        <v>251</v>
      </c>
      <c r="D119" s="7" t="s">
        <v>250</v>
      </c>
      <c r="E119" s="7" t="s">
        <v>3623</v>
      </c>
      <c r="F119" s="7" t="s">
        <v>4627</v>
      </c>
      <c r="G119" s="9" t="s">
        <v>4436</v>
      </c>
      <c r="H119" s="7" t="s">
        <v>4437</v>
      </c>
      <c r="I119" s="7" t="s">
        <v>4438</v>
      </c>
      <c r="J119" s="10">
        <v>44956</v>
      </c>
      <c r="K119" s="7" t="s">
        <v>4449</v>
      </c>
      <c r="L119" s="7" t="s">
        <v>867</v>
      </c>
      <c r="M119" s="7" t="s">
        <v>4440</v>
      </c>
      <c r="N119" t="s">
        <v>4441</v>
      </c>
      <c r="O119" s="7" t="str">
        <f>IFERROR(VLOOKUP($D119,'CLIENTES NUEVA ID ZONA'!$A$1:$R$669,17,0),"NO")</f>
        <v>SI</v>
      </c>
    </row>
    <row r="120" spans="1:15">
      <c r="A120" s="7" t="s">
        <v>3909</v>
      </c>
      <c r="B120" s="7" t="s">
        <v>4433</v>
      </c>
      <c r="C120" s="7" t="s">
        <v>4628</v>
      </c>
      <c r="D120" s="7" t="s">
        <v>1835</v>
      </c>
      <c r="E120" s="7" t="s">
        <v>3618</v>
      </c>
      <c r="F120" s="7" t="s">
        <v>4629</v>
      </c>
      <c r="G120" s="9" t="s">
        <v>4436</v>
      </c>
      <c r="H120" s="7" t="s">
        <v>4437</v>
      </c>
      <c r="I120" s="7" t="s">
        <v>4438</v>
      </c>
      <c r="J120" s="10">
        <v>44953</v>
      </c>
      <c r="K120" s="7" t="s">
        <v>4439</v>
      </c>
      <c r="L120" s="7" t="s">
        <v>1581</v>
      </c>
      <c r="M120" s="7" t="s">
        <v>4440</v>
      </c>
      <c r="N120" t="s">
        <v>4630</v>
      </c>
      <c r="O120" s="7" t="str">
        <f>IFERROR(VLOOKUP($D120,'CLIENTES NUEVA ID ZONA'!$A$1:$R$669,17,0),"NO")</f>
        <v>NO</v>
      </c>
    </row>
    <row r="121" spans="1:15">
      <c r="A121" s="7" t="s">
        <v>3909</v>
      </c>
      <c r="B121" s="7" t="s">
        <v>4527</v>
      </c>
      <c r="C121" s="7" t="s">
        <v>4631</v>
      </c>
      <c r="D121" s="7" t="s">
        <v>1833</v>
      </c>
      <c r="E121" s="7" t="s">
        <v>3618</v>
      </c>
      <c r="F121" s="7" t="s">
        <v>4632</v>
      </c>
      <c r="G121" s="9" t="s">
        <v>4436</v>
      </c>
      <c r="H121" s="7" t="s">
        <v>4444</v>
      </c>
      <c r="I121" s="7" t="s">
        <v>4438</v>
      </c>
      <c r="J121" s="10">
        <v>44953</v>
      </c>
      <c r="K121" s="7" t="s">
        <v>4439</v>
      </c>
      <c r="L121" s="7" t="s">
        <v>1581</v>
      </c>
      <c r="M121" s="7" t="s">
        <v>4440</v>
      </c>
      <c r="N121" t="s">
        <v>4441</v>
      </c>
      <c r="O121" s="7" t="str">
        <f>IFERROR(VLOOKUP($D121,'CLIENTES NUEVA ID ZONA'!$A$1:$R$669,17,0),"NO")</f>
        <v>NO</v>
      </c>
    </row>
    <row r="122" spans="1:15">
      <c r="A122" s="7" t="s">
        <v>3909</v>
      </c>
      <c r="B122" s="7" t="s">
        <v>4564</v>
      </c>
      <c r="C122" s="7" t="s">
        <v>4633</v>
      </c>
      <c r="D122" s="7" t="s">
        <v>1831</v>
      </c>
      <c r="E122" s="7" t="s">
        <v>3618</v>
      </c>
      <c r="F122" s="7" t="s">
        <v>4634</v>
      </c>
      <c r="G122" s="9" t="s">
        <v>4436</v>
      </c>
      <c r="H122" s="7" t="s">
        <v>4437</v>
      </c>
      <c r="I122" s="7" t="s">
        <v>4438</v>
      </c>
      <c r="J122" s="10">
        <v>44951</v>
      </c>
      <c r="K122" s="7" t="s">
        <v>4439</v>
      </c>
      <c r="L122" s="7" t="s">
        <v>1440</v>
      </c>
      <c r="M122" s="7" t="s">
        <v>4440</v>
      </c>
      <c r="N122" t="s">
        <v>4441</v>
      </c>
      <c r="O122" s="7" t="str">
        <f>IFERROR(VLOOKUP($D122,'CLIENTES NUEVA ID ZONA'!$A$1:$R$669,17,0),"NO")</f>
        <v>SI</v>
      </c>
    </row>
    <row r="123" spans="1:15">
      <c r="A123" s="7" t="s">
        <v>3909</v>
      </c>
      <c r="B123" s="7" t="s">
        <v>4412</v>
      </c>
      <c r="C123" s="7" t="s">
        <v>1830</v>
      </c>
      <c r="D123" s="7" t="s">
        <v>1829</v>
      </c>
      <c r="E123" s="7" t="s">
        <v>3623</v>
      </c>
      <c r="F123" s="7" t="s">
        <v>4635</v>
      </c>
      <c r="G123" s="9" t="s">
        <v>4436</v>
      </c>
      <c r="H123" s="7" t="s">
        <v>4498</v>
      </c>
      <c r="I123" s="7" t="s">
        <v>4438</v>
      </c>
      <c r="J123" s="10">
        <v>44949</v>
      </c>
      <c r="K123" s="7" t="s">
        <v>4439</v>
      </c>
      <c r="L123" s="7" t="s">
        <v>867</v>
      </c>
      <c r="M123" s="7" t="s">
        <v>4440</v>
      </c>
      <c r="N123" t="s">
        <v>4441</v>
      </c>
      <c r="O123" s="7" t="str">
        <f>IFERROR(VLOOKUP($D123,'CLIENTES NUEVA ID ZONA'!$A$1:$R$669,17,0),"NO")</f>
        <v>NO</v>
      </c>
    </row>
    <row r="124" spans="1:15">
      <c r="A124" s="7" t="s">
        <v>3909</v>
      </c>
      <c r="B124" s="7" t="s">
        <v>48</v>
      </c>
      <c r="C124" s="7" t="s">
        <v>4636</v>
      </c>
      <c r="D124" s="7" t="s">
        <v>1827</v>
      </c>
      <c r="E124" s="7" t="s">
        <v>3623</v>
      </c>
      <c r="F124" s="7" t="s">
        <v>4637</v>
      </c>
      <c r="G124" s="9" t="s">
        <v>4436</v>
      </c>
      <c r="H124" s="7" t="s">
        <v>4498</v>
      </c>
      <c r="I124" s="7" t="s">
        <v>4438</v>
      </c>
      <c r="J124" s="10">
        <v>44908</v>
      </c>
      <c r="K124" s="7" t="s">
        <v>4439</v>
      </c>
      <c r="L124" s="7" t="s">
        <v>4418</v>
      </c>
      <c r="M124" s="7" t="s">
        <v>4506</v>
      </c>
      <c r="N124" t="s">
        <v>4441</v>
      </c>
      <c r="O124" s="7" t="str">
        <f>IFERROR(VLOOKUP($D124,'CLIENTES NUEVA ID ZONA'!$A$1:$R$669,17,0),"NO")</f>
        <v>NO</v>
      </c>
    </row>
    <row r="125" spans="1:15">
      <c r="A125" s="7" t="s">
        <v>3909</v>
      </c>
      <c r="B125" s="7" t="s">
        <v>4511</v>
      </c>
      <c r="C125" s="7" t="s">
        <v>94</v>
      </c>
      <c r="D125" s="7" t="s">
        <v>93</v>
      </c>
      <c r="E125" s="7" t="s">
        <v>3623</v>
      </c>
      <c r="F125" s="7" t="s">
        <v>4638</v>
      </c>
      <c r="G125" s="9" t="s">
        <v>4436</v>
      </c>
      <c r="H125" s="7" t="s">
        <v>4513</v>
      </c>
      <c r="I125" s="7" t="s">
        <v>4438</v>
      </c>
      <c r="J125" s="10">
        <v>44890</v>
      </c>
      <c r="K125" s="7" t="s">
        <v>4449</v>
      </c>
      <c r="L125" s="7" t="s">
        <v>4402</v>
      </c>
      <c r="M125" s="7" t="s">
        <v>4440</v>
      </c>
      <c r="N125" t="s">
        <v>4639</v>
      </c>
      <c r="O125" s="7" t="str">
        <f>IFERROR(VLOOKUP($D125,'CLIENTES NUEVA ID ZONA'!$A$1:$R$669,17,0),"NO")</f>
        <v>SI</v>
      </c>
    </row>
    <row r="126" spans="1:15">
      <c r="A126" s="7" t="s">
        <v>3909</v>
      </c>
      <c r="B126" s="12" t="s">
        <v>4535</v>
      </c>
      <c r="C126" s="12" t="s">
        <v>1826</v>
      </c>
      <c r="D126" s="12" t="s">
        <v>1825</v>
      </c>
      <c r="E126" s="12" t="s">
        <v>3618</v>
      </c>
      <c r="F126" s="12" t="s">
        <v>4640</v>
      </c>
      <c r="G126" s="13" t="s">
        <v>4436</v>
      </c>
      <c r="H126" s="12" t="s">
        <v>4444</v>
      </c>
      <c r="I126" s="12" t="s">
        <v>4438</v>
      </c>
      <c r="J126" s="15">
        <v>44890</v>
      </c>
      <c r="K126" s="12" t="s">
        <v>4449</v>
      </c>
      <c r="L126" s="12" t="s">
        <v>1581</v>
      </c>
      <c r="M126" s="12" t="s">
        <v>4440</v>
      </c>
      <c r="N126" s="183" t="s">
        <v>4641</v>
      </c>
      <c r="O126" s="7" t="str">
        <f>IFERROR(VLOOKUP($D126,'CLIENTES NUEVA ID ZONA'!$A$1:$R$669,17,0),"NO")</f>
        <v>NO</v>
      </c>
    </row>
    <row r="127" spans="1:15">
      <c r="A127" s="7" t="s">
        <v>3909</v>
      </c>
      <c r="B127" s="12" t="s">
        <v>2469</v>
      </c>
      <c r="C127" s="12" t="s">
        <v>1537</v>
      </c>
      <c r="D127" s="12" t="s">
        <v>1536</v>
      </c>
      <c r="E127" s="12" t="s">
        <v>3623</v>
      </c>
      <c r="F127" s="12" t="s">
        <v>4642</v>
      </c>
      <c r="G127" s="13" t="s">
        <v>4436</v>
      </c>
      <c r="H127" s="12" t="s">
        <v>4463</v>
      </c>
      <c r="I127" s="12" t="s">
        <v>4438</v>
      </c>
      <c r="J127" s="15">
        <v>44889</v>
      </c>
      <c r="K127" s="12" t="s">
        <v>4439</v>
      </c>
      <c r="L127" s="12" t="s">
        <v>4418</v>
      </c>
      <c r="M127" s="12" t="s">
        <v>4440</v>
      </c>
      <c r="N127" t="s">
        <v>4441</v>
      </c>
      <c r="O127" s="7" t="str">
        <f>IFERROR(VLOOKUP($D127,'CLIENTES NUEVA ID ZONA'!$A$1:$R$669,17,0),"NO")</f>
        <v>NO</v>
      </c>
    </row>
    <row r="128" spans="1:15">
      <c r="A128" s="7" t="s">
        <v>3909</v>
      </c>
      <c r="B128" s="12" t="s">
        <v>4570</v>
      </c>
      <c r="C128" s="12" t="s">
        <v>1782</v>
      </c>
      <c r="D128" s="12" t="s">
        <v>1781</v>
      </c>
      <c r="E128" s="12" t="s">
        <v>2253</v>
      </c>
      <c r="F128" s="12" t="s">
        <v>4643</v>
      </c>
      <c r="G128" s="13" t="s">
        <v>4436</v>
      </c>
      <c r="H128" s="12" t="s">
        <v>4437</v>
      </c>
      <c r="I128" s="12" t="s">
        <v>4438</v>
      </c>
      <c r="J128" s="15">
        <v>44881</v>
      </c>
      <c r="K128" s="12" t="s">
        <v>4449</v>
      </c>
      <c r="L128" s="12" t="s">
        <v>4398</v>
      </c>
      <c r="M128" s="12" t="s">
        <v>4440</v>
      </c>
      <c r="N128" t="s">
        <v>4441</v>
      </c>
      <c r="O128" s="7" t="str">
        <f>IFERROR(VLOOKUP($D128,'CLIENTES NUEVA ID ZONA'!$A$1:$R$669,17,0),"NO")</f>
        <v>SI</v>
      </c>
    </row>
    <row r="129" spans="1:15">
      <c r="A129" s="7" t="s">
        <v>3909</v>
      </c>
      <c r="B129" s="12" t="s">
        <v>4527</v>
      </c>
      <c r="C129" s="12" t="s">
        <v>1034</v>
      </c>
      <c r="D129" s="12" t="s">
        <v>1033</v>
      </c>
      <c r="E129" s="12" t="s">
        <v>3623</v>
      </c>
      <c r="F129" s="12" t="s">
        <v>4644</v>
      </c>
      <c r="G129" s="13" t="s">
        <v>4436</v>
      </c>
      <c r="H129" s="12" t="s">
        <v>4478</v>
      </c>
      <c r="I129" s="12" t="s">
        <v>4438</v>
      </c>
      <c r="J129" s="15">
        <v>44880</v>
      </c>
      <c r="K129" s="12" t="s">
        <v>4439</v>
      </c>
      <c r="L129" s="12" t="s">
        <v>1455</v>
      </c>
      <c r="M129" s="12" t="s">
        <v>4440</v>
      </c>
      <c r="N129" t="s">
        <v>4441</v>
      </c>
      <c r="O129" s="7" t="str">
        <f>IFERROR(VLOOKUP($D129,'CLIENTES NUEVA ID ZONA'!$A$1:$R$669,17,0),"NO")</f>
        <v>SI</v>
      </c>
    </row>
    <row r="130" spans="1:15">
      <c r="A130" s="7" t="s">
        <v>3909</v>
      </c>
      <c r="B130" s="12" t="s">
        <v>4570</v>
      </c>
      <c r="C130" s="12" t="s">
        <v>1782</v>
      </c>
      <c r="D130" s="12" t="s">
        <v>1781</v>
      </c>
      <c r="E130" s="12" t="s">
        <v>2253</v>
      </c>
      <c r="F130" s="12" t="s">
        <v>4645</v>
      </c>
      <c r="G130" s="13" t="s">
        <v>4436</v>
      </c>
      <c r="H130" s="12" t="s">
        <v>4437</v>
      </c>
      <c r="I130" s="12" t="s">
        <v>4438</v>
      </c>
      <c r="J130" s="15">
        <v>44876</v>
      </c>
      <c r="K130" s="12" t="s">
        <v>4439</v>
      </c>
      <c r="L130" s="12" t="s">
        <v>4398</v>
      </c>
      <c r="M130" s="12" t="s">
        <v>4440</v>
      </c>
      <c r="N130" t="s">
        <v>4441</v>
      </c>
      <c r="O130" s="7" t="str">
        <f>IFERROR(VLOOKUP($D130,'CLIENTES NUEVA ID ZONA'!$A$1:$R$669,17,0),"NO")</f>
        <v>SI</v>
      </c>
    </row>
    <row r="131" spans="1:15">
      <c r="A131" s="7" t="s">
        <v>3909</v>
      </c>
      <c r="B131" s="12" t="s">
        <v>4570</v>
      </c>
      <c r="C131" s="12" t="s">
        <v>1782</v>
      </c>
      <c r="D131" s="12" t="s">
        <v>1781</v>
      </c>
      <c r="E131" s="12" t="s">
        <v>2253</v>
      </c>
      <c r="F131" s="12" t="s">
        <v>4646</v>
      </c>
      <c r="G131" s="13" t="s">
        <v>4436</v>
      </c>
      <c r="H131" s="12" t="s">
        <v>4437</v>
      </c>
      <c r="I131" s="12" t="s">
        <v>4438</v>
      </c>
      <c r="J131" s="15">
        <v>44876</v>
      </c>
      <c r="K131" s="12" t="s">
        <v>4439</v>
      </c>
      <c r="L131" s="12" t="s">
        <v>4398</v>
      </c>
      <c r="M131" s="12" t="s">
        <v>4440</v>
      </c>
      <c r="N131" t="s">
        <v>4441</v>
      </c>
      <c r="O131" s="7" t="str">
        <f>IFERROR(VLOOKUP($D131,'CLIENTES NUEVA ID ZONA'!$A$1:$R$669,17,0),"NO")</f>
        <v>SI</v>
      </c>
    </row>
    <row r="132" spans="1:15">
      <c r="A132" s="7" t="s">
        <v>3909</v>
      </c>
      <c r="B132" s="12" t="s">
        <v>4570</v>
      </c>
      <c r="C132" s="12" t="s">
        <v>1782</v>
      </c>
      <c r="D132" s="12" t="s">
        <v>1781</v>
      </c>
      <c r="E132" s="12" t="s">
        <v>2253</v>
      </c>
      <c r="F132" s="12" t="s">
        <v>4647</v>
      </c>
      <c r="G132" s="13" t="s">
        <v>4436</v>
      </c>
      <c r="H132" s="12" t="s">
        <v>4437</v>
      </c>
      <c r="I132" s="12" t="s">
        <v>4438</v>
      </c>
      <c r="J132" s="15">
        <v>44876</v>
      </c>
      <c r="K132" s="12" t="s">
        <v>4439</v>
      </c>
      <c r="L132" s="12" t="s">
        <v>4398</v>
      </c>
      <c r="M132" s="12" t="s">
        <v>4440</v>
      </c>
      <c r="N132" t="s">
        <v>4648</v>
      </c>
      <c r="O132" s="7" t="str">
        <f>IFERROR(VLOOKUP($D132,'CLIENTES NUEVA ID ZONA'!$A$1:$R$669,17,0),"NO")</f>
        <v>SI</v>
      </c>
    </row>
    <row r="133" spans="1:15">
      <c r="A133" s="7" t="s">
        <v>3909</v>
      </c>
      <c r="B133" s="12" t="s">
        <v>4535</v>
      </c>
      <c r="C133" s="12" t="s">
        <v>1822</v>
      </c>
      <c r="D133" s="12" t="s">
        <v>1821</v>
      </c>
      <c r="E133" s="12" t="s">
        <v>3623</v>
      </c>
      <c r="F133" s="12" t="s">
        <v>4649</v>
      </c>
      <c r="G133" s="13" t="s">
        <v>4436</v>
      </c>
      <c r="H133" s="12" t="s">
        <v>4437</v>
      </c>
      <c r="I133" s="12" t="s">
        <v>4438</v>
      </c>
      <c r="J133" s="15">
        <v>44859</v>
      </c>
      <c r="K133" s="12" t="s">
        <v>4449</v>
      </c>
      <c r="L133" s="12" t="s">
        <v>1440</v>
      </c>
      <c r="M133" s="12" t="s">
        <v>4440</v>
      </c>
      <c r="N133" t="s">
        <v>4650</v>
      </c>
      <c r="O133" s="7" t="str">
        <f>IFERROR(VLOOKUP($D133,'CLIENTES NUEVA ID ZONA'!$A$1:$R$669,17,0),"NO")</f>
        <v>NO</v>
      </c>
    </row>
    <row r="134" spans="1:15">
      <c r="A134" s="7" t="s">
        <v>3909</v>
      </c>
      <c r="B134" s="12" t="s">
        <v>4412</v>
      </c>
      <c r="C134" s="12" t="s">
        <v>1820</v>
      </c>
      <c r="D134" s="12" t="s">
        <v>1819</v>
      </c>
      <c r="E134" s="12" t="s">
        <v>3623</v>
      </c>
      <c r="F134" s="12" t="s">
        <v>4651</v>
      </c>
      <c r="G134" s="13" t="s">
        <v>4436</v>
      </c>
      <c r="H134" s="12" t="s">
        <v>4444</v>
      </c>
      <c r="I134" s="12" t="s">
        <v>4438</v>
      </c>
      <c r="J134" s="15">
        <v>44859</v>
      </c>
      <c r="K134" s="12" t="s">
        <v>4439</v>
      </c>
      <c r="L134" s="12" t="s">
        <v>867</v>
      </c>
      <c r="M134" s="12" t="s">
        <v>4440</v>
      </c>
      <c r="N134" t="s">
        <v>4441</v>
      </c>
      <c r="O134" s="7" t="str">
        <f>IFERROR(VLOOKUP($D134,'CLIENTES NUEVA ID ZONA'!$A$1:$R$669,17,0),"NO")</f>
        <v>NO</v>
      </c>
    </row>
    <row r="135" spans="1:15">
      <c r="A135" s="7" t="s">
        <v>3909</v>
      </c>
      <c r="B135" s="12" t="s">
        <v>4527</v>
      </c>
      <c r="C135" s="12" t="s">
        <v>4652</v>
      </c>
      <c r="D135" s="12" t="s">
        <v>1817</v>
      </c>
      <c r="E135" s="12" t="s">
        <v>3618</v>
      </c>
      <c r="F135" s="12" t="s">
        <v>4653</v>
      </c>
      <c r="G135" s="13" t="s">
        <v>4436</v>
      </c>
      <c r="H135" s="12" t="s">
        <v>4444</v>
      </c>
      <c r="I135" s="12" t="s">
        <v>4438</v>
      </c>
      <c r="J135" s="15">
        <v>44848</v>
      </c>
      <c r="K135" s="12" t="s">
        <v>4439</v>
      </c>
      <c r="L135" s="12" t="s">
        <v>1581</v>
      </c>
      <c r="M135" s="12" t="s">
        <v>4440</v>
      </c>
      <c r="N135" t="s">
        <v>4441</v>
      </c>
      <c r="O135" s="7" t="str">
        <f>IFERROR(VLOOKUP($D135,'CLIENTES NUEVA ID ZONA'!$A$1:$R$669,17,0),"NO")</f>
        <v>SI</v>
      </c>
    </row>
    <row r="136" spans="1:15">
      <c r="A136" s="7" t="s">
        <v>3909</v>
      </c>
      <c r="B136" s="12" t="s">
        <v>4412</v>
      </c>
      <c r="C136" s="12" t="s">
        <v>1551</v>
      </c>
      <c r="D136" s="12" t="s">
        <v>1550</v>
      </c>
      <c r="E136" s="12" t="s">
        <v>3623</v>
      </c>
      <c r="F136" s="12" t="s">
        <v>4654</v>
      </c>
      <c r="G136" s="13" t="s">
        <v>4436</v>
      </c>
      <c r="H136" s="12" t="s">
        <v>4463</v>
      </c>
      <c r="I136" s="12" t="s">
        <v>4438</v>
      </c>
      <c r="J136" s="15">
        <v>44847</v>
      </c>
      <c r="K136" s="12" t="s">
        <v>4449</v>
      </c>
      <c r="L136" s="12" t="s">
        <v>4402</v>
      </c>
      <c r="M136" s="12" t="s">
        <v>4440</v>
      </c>
      <c r="N136" t="s">
        <v>4441</v>
      </c>
      <c r="O136" s="7" t="str">
        <f>IFERROR(VLOOKUP($D136,'CLIENTES NUEVA ID ZONA'!$A$1:$R$669,17,0),"NO")</f>
        <v>NO</v>
      </c>
    </row>
    <row r="137" spans="1:15">
      <c r="A137" s="7" t="s">
        <v>3909</v>
      </c>
      <c r="B137" s="12" t="s">
        <v>4412</v>
      </c>
      <c r="C137" s="12" t="s">
        <v>1551</v>
      </c>
      <c r="D137" s="12" t="s">
        <v>1550</v>
      </c>
      <c r="E137" s="12" t="s">
        <v>3623</v>
      </c>
      <c r="F137" s="12" t="s">
        <v>4655</v>
      </c>
      <c r="G137" s="13" t="s">
        <v>4436</v>
      </c>
      <c r="H137" s="12" t="s">
        <v>4463</v>
      </c>
      <c r="I137" s="12" t="s">
        <v>4438</v>
      </c>
      <c r="J137" s="15">
        <v>44847</v>
      </c>
      <c r="K137" s="12" t="s">
        <v>4439</v>
      </c>
      <c r="L137" s="12" t="s">
        <v>4402</v>
      </c>
      <c r="M137" s="12" t="s">
        <v>4440</v>
      </c>
      <c r="N137" t="s">
        <v>4441</v>
      </c>
      <c r="O137" s="7" t="str">
        <f>IFERROR(VLOOKUP($D137,'CLIENTES NUEVA ID ZONA'!$A$1:$R$669,17,0),"NO")</f>
        <v>NO</v>
      </c>
    </row>
    <row r="138" spans="1:15">
      <c r="A138" s="7" t="s">
        <v>3909</v>
      </c>
      <c r="B138" s="12" t="s">
        <v>4412</v>
      </c>
      <c r="C138" s="12" t="s">
        <v>1551</v>
      </c>
      <c r="D138" s="12" t="s">
        <v>1550</v>
      </c>
      <c r="E138" s="12" t="s">
        <v>3623</v>
      </c>
      <c r="F138" s="12" t="s">
        <v>4656</v>
      </c>
      <c r="G138" s="13" t="s">
        <v>4436</v>
      </c>
      <c r="H138" s="12" t="s">
        <v>4463</v>
      </c>
      <c r="I138" s="12" t="s">
        <v>4438</v>
      </c>
      <c r="J138" s="15">
        <v>44847</v>
      </c>
      <c r="K138" s="12" t="s">
        <v>4439</v>
      </c>
      <c r="L138" s="12" t="s">
        <v>4402</v>
      </c>
      <c r="M138" s="12" t="s">
        <v>4440</v>
      </c>
      <c r="N138" t="s">
        <v>4441</v>
      </c>
      <c r="O138" s="7" t="str">
        <f>IFERROR(VLOOKUP($D138,'CLIENTES NUEVA ID ZONA'!$A$1:$R$669,17,0),"NO")</f>
        <v>NO</v>
      </c>
    </row>
    <row r="139" spans="1:15">
      <c r="A139" s="7" t="s">
        <v>3909</v>
      </c>
      <c r="B139" s="12" t="s">
        <v>14</v>
      </c>
      <c r="C139" s="12" t="s">
        <v>1551</v>
      </c>
      <c r="D139" s="12" t="s">
        <v>1550</v>
      </c>
      <c r="E139" s="12" t="s">
        <v>3623</v>
      </c>
      <c r="F139" s="12" t="s">
        <v>4657</v>
      </c>
      <c r="G139" s="13" t="s">
        <v>4436</v>
      </c>
      <c r="H139" s="12" t="s">
        <v>4463</v>
      </c>
      <c r="I139" s="12" t="s">
        <v>4438</v>
      </c>
      <c r="J139" s="15">
        <v>44847</v>
      </c>
      <c r="K139" s="12" t="s">
        <v>4439</v>
      </c>
      <c r="L139" s="12" t="s">
        <v>4402</v>
      </c>
      <c r="M139" s="12" t="s">
        <v>4440</v>
      </c>
      <c r="N139" t="s">
        <v>4441</v>
      </c>
      <c r="O139" s="7" t="str">
        <f>IFERROR(VLOOKUP($D139,'CLIENTES NUEVA ID ZONA'!$A$1:$R$669,17,0),"NO")</f>
        <v>NO</v>
      </c>
    </row>
    <row r="140" spans="1:15">
      <c r="A140" s="7" t="s">
        <v>3909</v>
      </c>
      <c r="B140" s="12" t="s">
        <v>14</v>
      </c>
      <c r="C140" s="12" t="s">
        <v>1551</v>
      </c>
      <c r="D140" s="12" t="s">
        <v>1550</v>
      </c>
      <c r="E140" s="12" t="s">
        <v>3623</v>
      </c>
      <c r="F140" s="12" t="s">
        <v>4658</v>
      </c>
      <c r="G140" s="13" t="s">
        <v>4436</v>
      </c>
      <c r="H140" s="12" t="s">
        <v>4463</v>
      </c>
      <c r="I140" s="12" t="s">
        <v>4438</v>
      </c>
      <c r="J140" s="15">
        <v>44847</v>
      </c>
      <c r="K140" s="12" t="s">
        <v>4439</v>
      </c>
      <c r="L140" s="12" t="s">
        <v>4402</v>
      </c>
      <c r="M140" s="12" t="s">
        <v>4440</v>
      </c>
      <c r="N140" t="s">
        <v>4441</v>
      </c>
      <c r="O140" s="7" t="str">
        <f>IFERROR(VLOOKUP($D140,'CLIENTES NUEVA ID ZONA'!$A$1:$R$669,17,0),"NO")</f>
        <v>NO</v>
      </c>
    </row>
    <row r="141" spans="1:15">
      <c r="A141" s="7" t="s">
        <v>3909</v>
      </c>
      <c r="B141" s="12" t="s">
        <v>48</v>
      </c>
      <c r="C141" s="12" t="s">
        <v>1816</v>
      </c>
      <c r="D141" s="12" t="s">
        <v>1815</v>
      </c>
      <c r="E141" s="12" t="s">
        <v>3623</v>
      </c>
      <c r="F141" s="12" t="s">
        <v>4659</v>
      </c>
      <c r="G141" s="13" t="s">
        <v>4436</v>
      </c>
      <c r="H141" s="12" t="s">
        <v>4498</v>
      </c>
      <c r="I141" s="12" t="s">
        <v>4438</v>
      </c>
      <c r="J141" s="15">
        <v>44837</v>
      </c>
      <c r="K141" s="12" t="s">
        <v>4449</v>
      </c>
      <c r="L141" s="12" t="s">
        <v>1440</v>
      </c>
      <c r="M141" s="12" t="s">
        <v>4440</v>
      </c>
      <c r="N141" t="s">
        <v>4441</v>
      </c>
      <c r="O141" s="7" t="str">
        <f>IFERROR(VLOOKUP($D141,'CLIENTES NUEVA ID ZONA'!$A$1:$R$669,17,0),"NO")</f>
        <v>NO</v>
      </c>
    </row>
    <row r="142" spans="1:15">
      <c r="A142" s="7" t="s">
        <v>3909</v>
      </c>
      <c r="B142" s="12" t="s">
        <v>48</v>
      </c>
      <c r="C142" s="12" t="s">
        <v>1778</v>
      </c>
      <c r="D142" s="12" t="s">
        <v>1777</v>
      </c>
      <c r="E142" s="12" t="s">
        <v>3623</v>
      </c>
      <c r="F142" s="12" t="s">
        <v>4660</v>
      </c>
      <c r="G142" s="13" t="s">
        <v>4436</v>
      </c>
      <c r="H142" s="12" t="s">
        <v>4498</v>
      </c>
      <c r="I142" s="12" t="s">
        <v>4438</v>
      </c>
      <c r="J142" s="15">
        <v>44834</v>
      </c>
      <c r="K142" s="12" t="s">
        <v>4439</v>
      </c>
      <c r="L142" s="12" t="s">
        <v>1440</v>
      </c>
      <c r="M142" s="12" t="s">
        <v>4440</v>
      </c>
      <c r="N142" t="s">
        <v>4441</v>
      </c>
      <c r="O142" s="7" t="str">
        <f>IFERROR(VLOOKUP($D142,'CLIENTES NUEVA ID ZONA'!$A$1:$R$669,17,0),"NO")</f>
        <v>NO</v>
      </c>
    </row>
    <row r="143" spans="1:15">
      <c r="A143" s="7" t="s">
        <v>3909</v>
      </c>
      <c r="B143" s="12" t="s">
        <v>3623</v>
      </c>
      <c r="C143" s="12" t="s">
        <v>1406</v>
      </c>
      <c r="D143" s="12" t="s">
        <v>1405</v>
      </c>
      <c r="E143" s="12" t="s">
        <v>3618</v>
      </c>
      <c r="F143" s="12" t="s">
        <v>4661</v>
      </c>
      <c r="G143" s="13" t="s">
        <v>4436</v>
      </c>
      <c r="H143" s="12" t="s">
        <v>4437</v>
      </c>
      <c r="I143" s="12" t="s">
        <v>4438</v>
      </c>
      <c r="J143" s="15">
        <v>44831</v>
      </c>
      <c r="K143" s="12" t="s">
        <v>4439</v>
      </c>
      <c r="L143" s="12" t="s">
        <v>1581</v>
      </c>
      <c r="M143" s="12" t="s">
        <v>4440</v>
      </c>
      <c r="N143" t="s">
        <v>4441</v>
      </c>
      <c r="O143" s="7" t="str">
        <f>IFERROR(VLOOKUP($D143,'CLIENTES NUEVA ID ZONA'!$A$1:$R$669,17,0),"NO")</f>
        <v>SI</v>
      </c>
    </row>
    <row r="144" spans="1:15">
      <c r="A144" s="7" t="s">
        <v>3909</v>
      </c>
      <c r="B144" s="12" t="s">
        <v>4535</v>
      </c>
      <c r="C144" s="12" t="s">
        <v>4662</v>
      </c>
      <c r="D144" s="12" t="s">
        <v>1813</v>
      </c>
      <c r="E144" s="12" t="s">
        <v>3623</v>
      </c>
      <c r="F144" s="12" t="s">
        <v>4663</v>
      </c>
      <c r="G144" s="13" t="s">
        <v>4436</v>
      </c>
      <c r="H144" s="12" t="s">
        <v>4444</v>
      </c>
      <c r="I144" s="12" t="s">
        <v>4438</v>
      </c>
      <c r="J144" s="15">
        <v>44826</v>
      </c>
      <c r="K144" s="12" t="s">
        <v>4526</v>
      </c>
      <c r="L144" s="12" t="s">
        <v>4409</v>
      </c>
      <c r="M144" s="12" t="s">
        <v>4440</v>
      </c>
      <c r="N144" t="s">
        <v>4664</v>
      </c>
      <c r="O144" s="7" t="str">
        <f>IFERROR(VLOOKUP($D144,'CLIENTES NUEVA ID ZONA'!$A$1:$R$669,17,0),"NO")</f>
        <v>OFICINA</v>
      </c>
    </row>
    <row r="145" spans="1:15">
      <c r="A145" s="7" t="s">
        <v>3909</v>
      </c>
      <c r="B145" s="12" t="s">
        <v>4564</v>
      </c>
      <c r="C145" s="12" t="s">
        <v>1810</v>
      </c>
      <c r="D145" s="12" t="s">
        <v>1809</v>
      </c>
      <c r="E145" s="12" t="s">
        <v>3618</v>
      </c>
      <c r="F145" s="12" t="s">
        <v>4665</v>
      </c>
      <c r="G145" s="13" t="s">
        <v>4436</v>
      </c>
      <c r="H145" s="12" t="s">
        <v>4498</v>
      </c>
      <c r="I145" s="12" t="s">
        <v>4438</v>
      </c>
      <c r="J145" s="15">
        <v>44819</v>
      </c>
      <c r="K145" s="12" t="s">
        <v>4439</v>
      </c>
      <c r="L145" s="12" t="s">
        <v>1440</v>
      </c>
      <c r="M145" s="12" t="s">
        <v>4440</v>
      </c>
      <c r="N145" t="s">
        <v>4441</v>
      </c>
      <c r="O145" s="7" t="str">
        <f>IFERROR(VLOOKUP($D145,'CLIENTES NUEVA ID ZONA'!$A$1:$R$669,17,0),"NO")</f>
        <v>SI</v>
      </c>
    </row>
    <row r="146" spans="1:15">
      <c r="A146" s="7" t="s">
        <v>3909</v>
      </c>
      <c r="B146" s="12" t="s">
        <v>3623</v>
      </c>
      <c r="C146" s="12" t="s">
        <v>1812</v>
      </c>
      <c r="D146" s="12" t="s">
        <v>1811</v>
      </c>
      <c r="E146" s="12" t="s">
        <v>3618</v>
      </c>
      <c r="F146" s="12" t="s">
        <v>4666</v>
      </c>
      <c r="G146" s="13" t="s">
        <v>4436</v>
      </c>
      <c r="H146" s="12" t="s">
        <v>4437</v>
      </c>
      <c r="I146" s="12" t="s">
        <v>4438</v>
      </c>
      <c r="J146" s="15">
        <v>44819</v>
      </c>
      <c r="K146" s="12" t="s">
        <v>4439</v>
      </c>
      <c r="L146" s="12" t="s">
        <v>1581</v>
      </c>
      <c r="M146" s="12" t="s">
        <v>4440</v>
      </c>
      <c r="N146" t="s">
        <v>4441</v>
      </c>
      <c r="O146" s="7" t="str">
        <f>IFERROR(VLOOKUP($D146,'CLIENTES NUEVA ID ZONA'!$A$1:$R$669,17,0),"NO")</f>
        <v>SI</v>
      </c>
    </row>
    <row r="147" spans="1:15">
      <c r="A147" s="7" t="s">
        <v>3909</v>
      </c>
      <c r="B147" s="12" t="s">
        <v>4433</v>
      </c>
      <c r="C147" s="12" t="s">
        <v>1808</v>
      </c>
      <c r="D147" s="12" t="s">
        <v>1807</v>
      </c>
      <c r="E147" s="12" t="s">
        <v>3618</v>
      </c>
      <c r="F147" s="12" t="s">
        <v>4667</v>
      </c>
      <c r="G147" s="13" t="s">
        <v>4436</v>
      </c>
      <c r="H147" s="12" t="s">
        <v>4437</v>
      </c>
      <c r="I147" s="12" t="s">
        <v>4438</v>
      </c>
      <c r="J147" s="15">
        <v>44813</v>
      </c>
      <c r="K147" s="12" t="s">
        <v>4439</v>
      </c>
      <c r="L147" s="12" t="s">
        <v>1440</v>
      </c>
      <c r="M147" s="12" t="s">
        <v>4440</v>
      </c>
      <c r="N147" t="s">
        <v>4441</v>
      </c>
      <c r="O147" s="7" t="str">
        <f>IFERROR(VLOOKUP($D147,'CLIENTES NUEVA ID ZONA'!$A$1:$R$669,17,0),"NO")</f>
        <v>SI</v>
      </c>
    </row>
    <row r="148" spans="1:15">
      <c r="A148" s="7" t="s">
        <v>3909</v>
      </c>
      <c r="B148" s="12" t="s">
        <v>4461</v>
      </c>
      <c r="C148" s="12" t="s">
        <v>1806</v>
      </c>
      <c r="D148" s="12" t="s">
        <v>1805</v>
      </c>
      <c r="E148" s="12" t="s">
        <v>3623</v>
      </c>
      <c r="F148" s="12" t="s">
        <v>4668</v>
      </c>
      <c r="G148" s="13" t="s">
        <v>4436</v>
      </c>
      <c r="H148" s="12" t="s">
        <v>4463</v>
      </c>
      <c r="I148" s="12" t="s">
        <v>4438</v>
      </c>
      <c r="J148" s="15">
        <v>44784</v>
      </c>
      <c r="K148" s="12" t="s">
        <v>4449</v>
      </c>
      <c r="L148" s="12" t="s">
        <v>4398</v>
      </c>
      <c r="M148" s="12" t="s">
        <v>4440</v>
      </c>
      <c r="N148" t="s">
        <v>4441</v>
      </c>
      <c r="O148" s="7" t="str">
        <f>IFERROR(VLOOKUP($D148,'CLIENTES NUEVA ID ZONA'!$A$1:$R$669,17,0),"NO")</f>
        <v>NO</v>
      </c>
    </row>
    <row r="149" spans="1:15">
      <c r="A149" s="7" t="s">
        <v>3909</v>
      </c>
      <c r="B149" s="12" t="s">
        <v>2469</v>
      </c>
      <c r="C149" s="12" t="s">
        <v>1537</v>
      </c>
      <c r="D149" s="12" t="s">
        <v>1536</v>
      </c>
      <c r="E149" s="12" t="s">
        <v>3623</v>
      </c>
      <c r="F149" s="12" t="s">
        <v>4669</v>
      </c>
      <c r="G149" s="13" t="s">
        <v>4436</v>
      </c>
      <c r="H149" s="12" t="s">
        <v>4463</v>
      </c>
      <c r="I149" s="12" t="s">
        <v>4438</v>
      </c>
      <c r="J149" s="15">
        <v>44781</v>
      </c>
      <c r="K149" s="12" t="s">
        <v>4449</v>
      </c>
      <c r="L149" s="12" t="s">
        <v>4418</v>
      </c>
      <c r="M149" s="12" t="s">
        <v>4440</v>
      </c>
      <c r="N149" t="s">
        <v>4670</v>
      </c>
      <c r="O149" s="7" t="str">
        <f>IFERROR(VLOOKUP($D149,'CLIENTES NUEVA ID ZONA'!$A$1:$R$669,17,0),"NO")</f>
        <v>NO</v>
      </c>
    </row>
    <row r="150" spans="1:15">
      <c r="A150" s="7" t="s">
        <v>3909</v>
      </c>
      <c r="B150" s="12" t="s">
        <v>2469</v>
      </c>
      <c r="C150" s="12" t="s">
        <v>1537</v>
      </c>
      <c r="D150" s="12" t="s">
        <v>1536</v>
      </c>
      <c r="E150" s="12" t="s">
        <v>3623</v>
      </c>
      <c r="F150" s="12" t="s">
        <v>4671</v>
      </c>
      <c r="G150" s="13" t="s">
        <v>4436</v>
      </c>
      <c r="H150" s="12" t="s">
        <v>4463</v>
      </c>
      <c r="I150" s="12" t="s">
        <v>4438</v>
      </c>
      <c r="J150" s="15">
        <v>44781</v>
      </c>
      <c r="K150" s="12" t="s">
        <v>4449</v>
      </c>
      <c r="L150" s="12" t="s">
        <v>4418</v>
      </c>
      <c r="M150" s="12" t="s">
        <v>4440</v>
      </c>
      <c r="N150" t="s">
        <v>4441</v>
      </c>
      <c r="O150" s="7" t="str">
        <f>IFERROR(VLOOKUP($D150,'CLIENTES NUEVA ID ZONA'!$A$1:$R$669,17,0),"NO")</f>
        <v>NO</v>
      </c>
    </row>
    <row r="151" spans="1:15">
      <c r="A151" s="7" t="s">
        <v>3909</v>
      </c>
      <c r="B151" s="12" t="s">
        <v>2469</v>
      </c>
      <c r="C151" s="12" t="s">
        <v>1537</v>
      </c>
      <c r="D151" s="12" t="s">
        <v>1536</v>
      </c>
      <c r="E151" s="12" t="s">
        <v>3623</v>
      </c>
      <c r="F151" s="12" t="s">
        <v>4672</v>
      </c>
      <c r="G151" s="13" t="s">
        <v>4436</v>
      </c>
      <c r="H151" s="12" t="s">
        <v>4463</v>
      </c>
      <c r="I151" s="12" t="s">
        <v>4438</v>
      </c>
      <c r="J151" s="15">
        <v>44781</v>
      </c>
      <c r="K151" s="12" t="s">
        <v>4449</v>
      </c>
      <c r="L151" s="12" t="s">
        <v>4418</v>
      </c>
      <c r="M151" s="12" t="s">
        <v>4440</v>
      </c>
      <c r="N151" t="s">
        <v>4441</v>
      </c>
      <c r="O151" s="7" t="str">
        <f>IFERROR(VLOOKUP($D151,'CLIENTES NUEVA ID ZONA'!$A$1:$R$669,17,0),"NO")</f>
        <v>NO</v>
      </c>
    </row>
    <row r="152" spans="1:15">
      <c r="A152" s="7" t="s">
        <v>3909</v>
      </c>
      <c r="B152" s="12" t="s">
        <v>2469</v>
      </c>
      <c r="C152" s="12" t="s">
        <v>1537</v>
      </c>
      <c r="D152" s="12" t="s">
        <v>1536</v>
      </c>
      <c r="E152" s="12" t="s">
        <v>3623</v>
      </c>
      <c r="F152" s="12" t="s">
        <v>4673</v>
      </c>
      <c r="G152" s="13" t="s">
        <v>4436</v>
      </c>
      <c r="H152" s="12" t="s">
        <v>4463</v>
      </c>
      <c r="I152" s="12" t="s">
        <v>4438</v>
      </c>
      <c r="J152" s="15">
        <v>44781</v>
      </c>
      <c r="K152" s="12" t="s">
        <v>4449</v>
      </c>
      <c r="L152" s="12" t="s">
        <v>4418</v>
      </c>
      <c r="M152" s="12" t="s">
        <v>4440</v>
      </c>
      <c r="N152" t="s">
        <v>4441</v>
      </c>
      <c r="O152" s="7" t="str">
        <f>IFERROR(VLOOKUP($D152,'CLIENTES NUEVA ID ZONA'!$A$1:$R$669,17,0),"NO")</f>
        <v>NO</v>
      </c>
    </row>
    <row r="153" spans="1:15">
      <c r="A153" s="7" t="s">
        <v>3909</v>
      </c>
      <c r="B153" s="12" t="s">
        <v>2469</v>
      </c>
      <c r="C153" s="12" t="s">
        <v>1537</v>
      </c>
      <c r="D153" s="12" t="s">
        <v>1536</v>
      </c>
      <c r="E153" s="12" t="s">
        <v>3623</v>
      </c>
      <c r="F153" s="12" t="s">
        <v>4674</v>
      </c>
      <c r="G153" s="13" t="s">
        <v>4436</v>
      </c>
      <c r="H153" s="12" t="s">
        <v>4463</v>
      </c>
      <c r="I153" s="12" t="s">
        <v>4438</v>
      </c>
      <c r="J153" s="15">
        <v>44781</v>
      </c>
      <c r="K153" s="12" t="s">
        <v>4439</v>
      </c>
      <c r="L153" s="12" t="s">
        <v>4418</v>
      </c>
      <c r="M153" s="12" t="s">
        <v>4440</v>
      </c>
      <c r="N153" t="s">
        <v>4675</v>
      </c>
      <c r="O153" s="7" t="str">
        <f>IFERROR(VLOOKUP($D153,'CLIENTES NUEVA ID ZONA'!$A$1:$R$669,17,0),"NO")</f>
        <v>NO</v>
      </c>
    </row>
    <row r="154" spans="1:15">
      <c r="A154" s="7" t="s">
        <v>3909</v>
      </c>
      <c r="B154" s="12" t="s">
        <v>4564</v>
      </c>
      <c r="C154" s="12" t="s">
        <v>1280</v>
      </c>
      <c r="D154" s="12" t="s">
        <v>1279</v>
      </c>
      <c r="E154" s="12" t="s">
        <v>3623</v>
      </c>
      <c r="F154" s="12" t="s">
        <v>4676</v>
      </c>
      <c r="G154" s="13" t="s">
        <v>4436</v>
      </c>
      <c r="H154" s="12" t="s">
        <v>4463</v>
      </c>
      <c r="I154" s="12" t="s">
        <v>4438</v>
      </c>
      <c r="J154" s="15">
        <v>44768</v>
      </c>
      <c r="K154" s="12" t="s">
        <v>4439</v>
      </c>
      <c r="L154" s="12" t="s">
        <v>867</v>
      </c>
      <c r="M154" s="12" t="s">
        <v>4440</v>
      </c>
      <c r="N154" t="s">
        <v>4441</v>
      </c>
      <c r="O154" s="7" t="str">
        <f>IFERROR(VLOOKUP($D154,'CLIENTES NUEVA ID ZONA'!$A$1:$R$669,17,0),"NO")</f>
        <v>NO</v>
      </c>
    </row>
    <row r="155" spans="1:15">
      <c r="A155" s="7" t="s">
        <v>3909</v>
      </c>
      <c r="B155" s="12" t="s">
        <v>4433</v>
      </c>
      <c r="C155" s="12" t="s">
        <v>1804</v>
      </c>
      <c r="D155" s="12" t="s">
        <v>1803</v>
      </c>
      <c r="E155" s="12" t="s">
        <v>2278</v>
      </c>
      <c r="F155" s="12" t="s">
        <v>4677</v>
      </c>
      <c r="G155" s="13" t="s">
        <v>4436</v>
      </c>
      <c r="H155" s="12" t="s">
        <v>4498</v>
      </c>
      <c r="I155" s="12" t="s">
        <v>4438</v>
      </c>
      <c r="J155" s="15">
        <v>44768</v>
      </c>
      <c r="K155" s="12" t="s">
        <v>4439</v>
      </c>
      <c r="L155" s="12" t="s">
        <v>1581</v>
      </c>
      <c r="M155" s="12" t="s">
        <v>4440</v>
      </c>
      <c r="N155" t="s">
        <v>4441</v>
      </c>
      <c r="O155" s="7" t="str">
        <f>IFERROR(VLOOKUP($D155,'CLIENTES NUEVA ID ZONA'!$A$1:$R$669,17,0),"NO")</f>
        <v>SI</v>
      </c>
    </row>
    <row r="156" spans="1:15">
      <c r="A156" s="7" t="s">
        <v>3909</v>
      </c>
      <c r="B156" s="12" t="s">
        <v>4564</v>
      </c>
      <c r="C156" s="12" t="s">
        <v>1802</v>
      </c>
      <c r="D156" s="12" t="s">
        <v>1801</v>
      </c>
      <c r="E156" s="12" t="s">
        <v>3618</v>
      </c>
      <c r="F156" s="12" t="s">
        <v>4678</v>
      </c>
      <c r="G156" s="13" t="s">
        <v>4436</v>
      </c>
      <c r="H156" s="12" t="s">
        <v>4437</v>
      </c>
      <c r="I156" s="12" t="s">
        <v>4438</v>
      </c>
      <c r="J156" s="15">
        <v>44767</v>
      </c>
      <c r="K156" s="12" t="s">
        <v>4439</v>
      </c>
      <c r="L156" s="12" t="s">
        <v>1440</v>
      </c>
      <c r="M156" s="12" t="s">
        <v>4440</v>
      </c>
      <c r="N156" t="s">
        <v>4441</v>
      </c>
      <c r="O156" s="7" t="str">
        <f>IFERROR(VLOOKUP($D156,'CLIENTES NUEVA ID ZONA'!$A$1:$R$669,17,0),"NO")</f>
        <v>NO</v>
      </c>
    </row>
    <row r="157" spans="1:15">
      <c r="A157" s="7" t="s">
        <v>3909</v>
      </c>
      <c r="B157" s="12" t="s">
        <v>4527</v>
      </c>
      <c r="C157" s="12" t="s">
        <v>4679</v>
      </c>
      <c r="D157" s="12" t="s">
        <v>1799</v>
      </c>
      <c r="E157" s="12" t="s">
        <v>3623</v>
      </c>
      <c r="F157" s="12" t="s">
        <v>4680</v>
      </c>
      <c r="G157" s="13" t="s">
        <v>4436</v>
      </c>
      <c r="H157" s="12" t="s">
        <v>4478</v>
      </c>
      <c r="I157" s="12" t="s">
        <v>4438</v>
      </c>
      <c r="J157" s="15">
        <v>44754</v>
      </c>
      <c r="K157" s="12" t="s">
        <v>4439</v>
      </c>
      <c r="L157" s="12" t="s">
        <v>1581</v>
      </c>
      <c r="M157" s="12" t="s">
        <v>4440</v>
      </c>
      <c r="N157" t="s">
        <v>4441</v>
      </c>
      <c r="O157" s="7" t="str">
        <f>IFERROR(VLOOKUP($D157,'CLIENTES NUEVA ID ZONA'!$A$1:$R$669,17,0),"NO")</f>
        <v>NO</v>
      </c>
    </row>
    <row r="158" spans="1:15">
      <c r="A158" s="7" t="s">
        <v>3909</v>
      </c>
      <c r="B158" s="12" t="s">
        <v>4535</v>
      </c>
      <c r="C158" s="12" t="s">
        <v>4681</v>
      </c>
      <c r="D158" s="12" t="s">
        <v>4682</v>
      </c>
      <c r="E158" s="12" t="s">
        <v>2253</v>
      </c>
      <c r="F158" s="12" t="s">
        <v>4683</v>
      </c>
      <c r="G158" s="13" t="s">
        <v>4436</v>
      </c>
      <c r="H158" s="12" t="s">
        <v>4444</v>
      </c>
      <c r="I158" s="12" t="s">
        <v>4448</v>
      </c>
      <c r="J158" s="15">
        <v>44718</v>
      </c>
      <c r="K158" s="12" t="s">
        <v>4441</v>
      </c>
      <c r="L158" s="12" t="s">
        <v>4409</v>
      </c>
      <c r="M158" s="12" t="s">
        <v>4440</v>
      </c>
      <c r="N158" t="s">
        <v>4441</v>
      </c>
      <c r="O158" s="7" t="str">
        <f>IFERROR(VLOOKUP($D158,'CLIENTES NUEVA ID ZONA'!$A$1:$R$669,17,0),"NO")</f>
        <v>NO</v>
      </c>
    </row>
    <row r="159" spans="1:15">
      <c r="A159" s="7" t="s">
        <v>3909</v>
      </c>
      <c r="B159" s="12" t="s">
        <v>4535</v>
      </c>
      <c r="C159" s="12" t="s">
        <v>1798</v>
      </c>
      <c r="D159" s="12" t="s">
        <v>1797</v>
      </c>
      <c r="E159" s="12" t="s">
        <v>14</v>
      </c>
      <c r="F159" s="12" t="s">
        <v>4684</v>
      </c>
      <c r="G159" s="13" t="s">
        <v>4436</v>
      </c>
      <c r="H159" s="12" t="s">
        <v>4444</v>
      </c>
      <c r="I159" s="12" t="s">
        <v>4438</v>
      </c>
      <c r="J159" s="15">
        <v>44712</v>
      </c>
      <c r="K159" s="12" t="s">
        <v>4449</v>
      </c>
      <c r="L159" s="12" t="s">
        <v>1581</v>
      </c>
      <c r="M159" s="12" t="s">
        <v>4440</v>
      </c>
      <c r="N159" t="s">
        <v>4685</v>
      </c>
      <c r="O159" s="7" t="str">
        <f>IFERROR(VLOOKUP($D159,'CLIENTES NUEVA ID ZONA'!$A$1:$R$669,17,0),"NO")</f>
        <v>SI</v>
      </c>
    </row>
    <row r="160" spans="1:15">
      <c r="A160" s="7" t="s">
        <v>3909</v>
      </c>
      <c r="B160" s="12" t="s">
        <v>4433</v>
      </c>
      <c r="C160" s="12" t="s">
        <v>1796</v>
      </c>
      <c r="D160" s="12" t="s">
        <v>1795</v>
      </c>
      <c r="E160" s="12" t="s">
        <v>3623</v>
      </c>
      <c r="F160" s="12" t="s">
        <v>4686</v>
      </c>
      <c r="G160" s="13" t="s">
        <v>4436</v>
      </c>
      <c r="H160" s="12" t="s">
        <v>4437</v>
      </c>
      <c r="I160" s="12" t="s">
        <v>4438</v>
      </c>
      <c r="J160" s="15">
        <v>44707</v>
      </c>
      <c r="K160" s="12" t="s">
        <v>4439</v>
      </c>
      <c r="L160" s="12" t="s">
        <v>1440</v>
      </c>
      <c r="M160" s="12" t="s">
        <v>4440</v>
      </c>
      <c r="N160" t="s">
        <v>4441</v>
      </c>
      <c r="O160" s="7" t="str">
        <f>IFERROR(VLOOKUP($D160,'CLIENTES NUEVA ID ZONA'!$A$1:$R$669,17,0),"NO")</f>
        <v>NO</v>
      </c>
    </row>
    <row r="161" spans="1:15">
      <c r="A161" s="7" t="s">
        <v>3909</v>
      </c>
      <c r="B161" s="12" t="s">
        <v>4535</v>
      </c>
      <c r="C161" s="12" t="s">
        <v>1794</v>
      </c>
      <c r="D161" s="12" t="s">
        <v>1793</v>
      </c>
      <c r="E161" s="12" t="s">
        <v>2253</v>
      </c>
      <c r="F161" s="12" t="s">
        <v>4687</v>
      </c>
      <c r="G161" s="13" t="s">
        <v>4436</v>
      </c>
      <c r="H161" s="12" t="s">
        <v>4688</v>
      </c>
      <c r="I161" s="12" t="s">
        <v>4448</v>
      </c>
      <c r="J161" s="15">
        <v>44707</v>
      </c>
      <c r="K161" s="12" t="s">
        <v>4439</v>
      </c>
      <c r="L161" s="12" t="s">
        <v>867</v>
      </c>
      <c r="M161" s="12" t="s">
        <v>4440</v>
      </c>
      <c r="N161" t="s">
        <v>4689</v>
      </c>
      <c r="O161" s="7" t="str">
        <f>IFERROR(VLOOKUP($D161,'CLIENTES NUEVA ID ZONA'!$A$1:$R$669,17,0),"NO")</f>
        <v>NO</v>
      </c>
    </row>
    <row r="162" spans="1:15">
      <c r="A162" s="7" t="s">
        <v>3909</v>
      </c>
      <c r="B162" s="12" t="s">
        <v>4412</v>
      </c>
      <c r="C162" s="12" t="s">
        <v>1790</v>
      </c>
      <c r="D162" s="12" t="s">
        <v>1789</v>
      </c>
      <c r="E162" s="12" t="s">
        <v>3623</v>
      </c>
      <c r="F162" s="12" t="s">
        <v>4690</v>
      </c>
      <c r="G162" s="13" t="s">
        <v>4436</v>
      </c>
      <c r="H162" s="12" t="s">
        <v>4688</v>
      </c>
      <c r="I162" s="12" t="s">
        <v>4438</v>
      </c>
      <c r="J162" s="15">
        <v>44704</v>
      </c>
      <c r="K162" s="12" t="s">
        <v>4439</v>
      </c>
      <c r="L162" s="12" t="s">
        <v>867</v>
      </c>
      <c r="M162" s="12" t="s">
        <v>4440</v>
      </c>
      <c r="N162" t="s">
        <v>4691</v>
      </c>
      <c r="O162" s="7" t="str">
        <f>IFERROR(VLOOKUP($D162,'CLIENTES NUEVA ID ZONA'!$A$1:$R$669,17,0),"NO")</f>
        <v>NO</v>
      </c>
    </row>
    <row r="163" spans="1:15">
      <c r="A163" s="7" t="s">
        <v>3909</v>
      </c>
      <c r="B163" s="12" t="s">
        <v>4412</v>
      </c>
      <c r="C163" s="12" t="s">
        <v>1792</v>
      </c>
      <c r="D163" s="12" t="s">
        <v>1791</v>
      </c>
      <c r="E163" s="12" t="s">
        <v>3623</v>
      </c>
      <c r="F163" s="12" t="s">
        <v>4692</v>
      </c>
      <c r="G163" s="13" t="s">
        <v>4436</v>
      </c>
      <c r="H163" s="12" t="s">
        <v>4463</v>
      </c>
      <c r="I163" s="12" t="s">
        <v>4438</v>
      </c>
      <c r="J163" s="15">
        <v>44701</v>
      </c>
      <c r="K163" s="12" t="s">
        <v>4449</v>
      </c>
      <c r="L163" s="12" t="s">
        <v>4402</v>
      </c>
      <c r="M163" s="12" t="s">
        <v>4440</v>
      </c>
      <c r="N163" t="s">
        <v>4441</v>
      </c>
      <c r="O163" s="7" t="str">
        <f>IFERROR(VLOOKUP($D163,'CLIENTES NUEVA ID ZONA'!$A$1:$R$669,17,0),"NO")</f>
        <v>NO</v>
      </c>
    </row>
    <row r="164" spans="1:15">
      <c r="A164" s="7" t="s">
        <v>3909</v>
      </c>
      <c r="B164" s="12" t="s">
        <v>2469</v>
      </c>
      <c r="C164" s="12" t="s">
        <v>1537</v>
      </c>
      <c r="D164" s="12" t="s">
        <v>1536</v>
      </c>
      <c r="E164" s="12" t="s">
        <v>3623</v>
      </c>
      <c r="F164" s="12" t="s">
        <v>4693</v>
      </c>
      <c r="G164" s="13" t="s">
        <v>4436</v>
      </c>
      <c r="H164" s="12" t="s">
        <v>4463</v>
      </c>
      <c r="I164" s="12" t="s">
        <v>4438</v>
      </c>
      <c r="J164" s="15">
        <v>44697</v>
      </c>
      <c r="K164" s="12" t="s">
        <v>4439</v>
      </c>
      <c r="L164" s="12" t="s">
        <v>4418</v>
      </c>
      <c r="M164" s="12" t="s">
        <v>4440</v>
      </c>
      <c r="N164" t="s">
        <v>4441</v>
      </c>
      <c r="O164" s="7" t="str">
        <f>IFERROR(VLOOKUP($D164,'CLIENTES NUEVA ID ZONA'!$A$1:$R$669,17,0),"NO")</f>
        <v>NO</v>
      </c>
    </row>
    <row r="165" spans="1:15">
      <c r="A165" s="7" t="s">
        <v>3909</v>
      </c>
      <c r="B165" s="12" t="s">
        <v>4564</v>
      </c>
      <c r="C165" s="12" t="s">
        <v>1786</v>
      </c>
      <c r="D165" s="12" t="s">
        <v>1785</v>
      </c>
      <c r="E165" s="12" t="s">
        <v>14</v>
      </c>
      <c r="F165" s="12" t="s">
        <v>4694</v>
      </c>
      <c r="G165" s="13" t="s">
        <v>4436</v>
      </c>
      <c r="H165" s="12" t="s">
        <v>4454</v>
      </c>
      <c r="I165" s="12" t="s">
        <v>4438</v>
      </c>
      <c r="J165" s="15">
        <v>44694</v>
      </c>
      <c r="K165" s="12" t="s">
        <v>4439</v>
      </c>
      <c r="L165" s="12" t="s">
        <v>1440</v>
      </c>
      <c r="M165" s="12" t="s">
        <v>4440</v>
      </c>
      <c r="N165" t="s">
        <v>4441</v>
      </c>
      <c r="O165" s="7" t="str">
        <f>IFERROR(VLOOKUP($D165,'CLIENTES NUEVA ID ZONA'!$A$1:$R$669,17,0),"NO")</f>
        <v>SI</v>
      </c>
    </row>
    <row r="166" spans="1:15">
      <c r="A166" s="7" t="s">
        <v>3909</v>
      </c>
      <c r="B166" s="12" t="s">
        <v>4412</v>
      </c>
      <c r="C166" s="12" t="s">
        <v>1291</v>
      </c>
      <c r="D166" s="12" t="s">
        <v>1290</v>
      </c>
      <c r="E166" s="12" t="s">
        <v>3623</v>
      </c>
      <c r="F166" s="12" t="s">
        <v>4695</v>
      </c>
      <c r="G166" s="13" t="s">
        <v>4436</v>
      </c>
      <c r="H166" s="12" t="s">
        <v>4437</v>
      </c>
      <c r="I166" s="12" t="s">
        <v>4438</v>
      </c>
      <c r="J166" s="15">
        <v>44685</v>
      </c>
      <c r="K166" s="12" t="s">
        <v>4439</v>
      </c>
      <c r="L166" s="12" t="s">
        <v>4402</v>
      </c>
      <c r="M166" s="12" t="s">
        <v>4440</v>
      </c>
      <c r="N166" t="s">
        <v>4441</v>
      </c>
      <c r="O166" s="7" t="str">
        <f>IFERROR(VLOOKUP($D166,'CLIENTES NUEVA ID ZONA'!$A$1:$R$669,17,0),"NO")</f>
        <v>NO</v>
      </c>
    </row>
    <row r="167" spans="1:15">
      <c r="A167" s="7" t="s">
        <v>3909</v>
      </c>
      <c r="B167" s="12" t="s">
        <v>4412</v>
      </c>
      <c r="C167" s="12" t="s">
        <v>1291</v>
      </c>
      <c r="D167" s="12" t="s">
        <v>1290</v>
      </c>
      <c r="E167" s="12" t="s">
        <v>3623</v>
      </c>
      <c r="F167" s="12" t="s">
        <v>4696</v>
      </c>
      <c r="G167" s="13" t="s">
        <v>4436</v>
      </c>
      <c r="H167" s="12" t="s">
        <v>4437</v>
      </c>
      <c r="I167" s="12" t="s">
        <v>4438</v>
      </c>
      <c r="J167" s="15">
        <v>44685</v>
      </c>
      <c r="K167" s="12" t="s">
        <v>4439</v>
      </c>
      <c r="L167" s="12" t="s">
        <v>4402</v>
      </c>
      <c r="M167" s="12" t="s">
        <v>4440</v>
      </c>
      <c r="N167" t="s">
        <v>4441</v>
      </c>
      <c r="O167" s="7" t="str">
        <f>IFERROR(VLOOKUP($D167,'CLIENTES NUEVA ID ZONA'!$A$1:$R$669,17,0),"NO")</f>
        <v>NO</v>
      </c>
    </row>
    <row r="168" spans="1:15">
      <c r="A168" s="7" t="s">
        <v>3909</v>
      </c>
      <c r="B168" s="12" t="s">
        <v>4412</v>
      </c>
      <c r="C168" s="12" t="s">
        <v>1291</v>
      </c>
      <c r="D168" s="12" t="s">
        <v>1290</v>
      </c>
      <c r="E168" s="12" t="s">
        <v>3623</v>
      </c>
      <c r="F168" s="12" t="s">
        <v>4697</v>
      </c>
      <c r="G168" s="13" t="s">
        <v>4436</v>
      </c>
      <c r="H168" s="12" t="s">
        <v>4437</v>
      </c>
      <c r="I168" s="12" t="s">
        <v>4438</v>
      </c>
      <c r="J168" s="15">
        <v>44685</v>
      </c>
      <c r="K168" s="12" t="s">
        <v>4439</v>
      </c>
      <c r="L168" s="12" t="s">
        <v>4402</v>
      </c>
      <c r="M168" s="12" t="s">
        <v>4440</v>
      </c>
      <c r="N168" t="s">
        <v>4441</v>
      </c>
      <c r="O168" s="7" t="str">
        <f>IFERROR(VLOOKUP($D168,'CLIENTES NUEVA ID ZONA'!$A$1:$R$669,17,0),"NO")</f>
        <v>NO</v>
      </c>
    </row>
    <row r="169" spans="1:15">
      <c r="A169" s="7" t="s">
        <v>3909</v>
      </c>
      <c r="B169" s="12" t="s">
        <v>4412</v>
      </c>
      <c r="C169" s="12" t="s">
        <v>1788</v>
      </c>
      <c r="D169" s="12" t="s">
        <v>1787</v>
      </c>
      <c r="E169" s="12" t="s">
        <v>2253</v>
      </c>
      <c r="F169" s="12" t="s">
        <v>4698</v>
      </c>
      <c r="G169" s="13" t="s">
        <v>4436</v>
      </c>
      <c r="H169" s="12" t="s">
        <v>4688</v>
      </c>
      <c r="I169" s="12" t="s">
        <v>4438</v>
      </c>
      <c r="J169" s="15">
        <v>44683</v>
      </c>
      <c r="K169" s="12" t="s">
        <v>4439</v>
      </c>
      <c r="L169" s="12" t="s">
        <v>867</v>
      </c>
      <c r="M169" s="12" t="s">
        <v>4440</v>
      </c>
      <c r="N169" t="s">
        <v>4441</v>
      </c>
      <c r="O169" s="7" t="str">
        <f>IFERROR(VLOOKUP($D169,'CLIENTES NUEVA ID ZONA'!$A$1:$R$669,17,0),"NO")</f>
        <v>NO</v>
      </c>
    </row>
    <row r="170" spans="1:15">
      <c r="A170" s="7" t="s">
        <v>3909</v>
      </c>
      <c r="B170" s="12" t="s">
        <v>48</v>
      </c>
      <c r="C170" s="12" t="s">
        <v>1784</v>
      </c>
      <c r="D170" s="12" t="s">
        <v>1783</v>
      </c>
      <c r="E170" s="12" t="s">
        <v>3623</v>
      </c>
      <c r="F170" s="12" t="s">
        <v>4699</v>
      </c>
      <c r="G170" s="13" t="s">
        <v>4436</v>
      </c>
      <c r="H170" s="12" t="s">
        <v>4437</v>
      </c>
      <c r="I170" s="12" t="s">
        <v>4438</v>
      </c>
      <c r="J170" s="15">
        <v>44680</v>
      </c>
      <c r="K170" s="12" t="s">
        <v>4439</v>
      </c>
      <c r="L170" s="12" t="s">
        <v>1581</v>
      </c>
      <c r="M170" s="12" t="s">
        <v>4440</v>
      </c>
      <c r="N170" t="s">
        <v>4441</v>
      </c>
      <c r="O170" s="7" t="str">
        <f>IFERROR(VLOOKUP($D170,'CLIENTES NUEVA ID ZONA'!$A$1:$R$669,17,0),"NO")</f>
        <v>NO</v>
      </c>
    </row>
    <row r="171" spans="1:15">
      <c r="A171" s="7" t="s">
        <v>3909</v>
      </c>
      <c r="B171" s="12" t="s">
        <v>4570</v>
      </c>
      <c r="C171" s="12" t="s">
        <v>1782</v>
      </c>
      <c r="D171" s="12" t="s">
        <v>1781</v>
      </c>
      <c r="E171" s="12" t="s">
        <v>2253</v>
      </c>
      <c r="F171" s="12" t="s">
        <v>4700</v>
      </c>
      <c r="G171" s="13" t="s">
        <v>4436</v>
      </c>
      <c r="H171" s="12" t="s">
        <v>4437</v>
      </c>
      <c r="I171" s="12" t="s">
        <v>4438</v>
      </c>
      <c r="J171" s="15">
        <v>44680</v>
      </c>
      <c r="K171" s="12" t="s">
        <v>4449</v>
      </c>
      <c r="L171" s="12" t="s">
        <v>4398</v>
      </c>
      <c r="M171" s="12" t="s">
        <v>4440</v>
      </c>
      <c r="N171" t="s">
        <v>4441</v>
      </c>
      <c r="O171" s="7" t="str">
        <f>IFERROR(VLOOKUP($D171,'CLIENTES NUEVA ID ZONA'!$A$1:$R$669,17,0),"NO")</f>
        <v>SI</v>
      </c>
    </row>
    <row r="172" spans="1:15">
      <c r="A172" s="7" t="s">
        <v>3909</v>
      </c>
      <c r="B172" s="12" t="s">
        <v>80</v>
      </c>
      <c r="C172" s="12" t="s">
        <v>1780</v>
      </c>
      <c r="D172" s="12" t="s">
        <v>1779</v>
      </c>
      <c r="E172" s="12" t="s">
        <v>3623</v>
      </c>
      <c r="F172" s="12" t="s">
        <v>4701</v>
      </c>
      <c r="G172" s="13" t="s">
        <v>4436</v>
      </c>
      <c r="H172" s="12" t="s">
        <v>4688</v>
      </c>
      <c r="I172" s="12" t="s">
        <v>4438</v>
      </c>
      <c r="J172" s="15">
        <v>44677</v>
      </c>
      <c r="K172" s="12" t="s">
        <v>4449</v>
      </c>
      <c r="L172" s="12" t="s">
        <v>1581</v>
      </c>
      <c r="M172" s="12" t="s">
        <v>4440</v>
      </c>
      <c r="N172" t="s">
        <v>4441</v>
      </c>
      <c r="O172" s="7" t="str">
        <f>IFERROR(VLOOKUP($D172,'CLIENTES NUEVA ID ZONA'!$A$1:$R$669,17,0),"NO")</f>
        <v>OFICINA</v>
      </c>
    </row>
    <row r="173" spans="1:15">
      <c r="A173" s="7" t="s">
        <v>3909</v>
      </c>
      <c r="B173" s="12" t="s">
        <v>4535</v>
      </c>
      <c r="C173" s="12" t="s">
        <v>1651</v>
      </c>
      <c r="D173" s="12" t="s">
        <v>1650</v>
      </c>
      <c r="E173" s="12" t="s">
        <v>2253</v>
      </c>
      <c r="F173" s="12" t="s">
        <v>4702</v>
      </c>
      <c r="G173" s="13" t="s">
        <v>4436</v>
      </c>
      <c r="H173" s="12" t="s">
        <v>4437</v>
      </c>
      <c r="I173" s="12" t="s">
        <v>4448</v>
      </c>
      <c r="J173" s="15">
        <v>44673</v>
      </c>
      <c r="K173" s="12" t="s">
        <v>4439</v>
      </c>
      <c r="L173" s="12" t="s">
        <v>1440</v>
      </c>
      <c r="M173" s="12" t="s">
        <v>4440</v>
      </c>
      <c r="N173" t="s">
        <v>4441</v>
      </c>
      <c r="O173" s="7" t="str">
        <f>IFERROR(VLOOKUP($D173,'CLIENTES NUEVA ID ZONA'!$A$1:$R$669,17,0),"NO")</f>
        <v>NO</v>
      </c>
    </row>
    <row r="174" spans="1:15">
      <c r="A174" s="7" t="s">
        <v>3909</v>
      </c>
      <c r="B174" s="12" t="s">
        <v>48</v>
      </c>
      <c r="C174" s="12" t="s">
        <v>1778</v>
      </c>
      <c r="D174" s="12" t="s">
        <v>1777</v>
      </c>
      <c r="E174" s="12" t="s">
        <v>3623</v>
      </c>
      <c r="F174" s="12" t="s">
        <v>4703</v>
      </c>
      <c r="G174" s="13" t="s">
        <v>4436</v>
      </c>
      <c r="H174" s="12" t="s">
        <v>4498</v>
      </c>
      <c r="I174" s="12" t="s">
        <v>4438</v>
      </c>
      <c r="J174" s="15">
        <v>44672</v>
      </c>
      <c r="K174" s="12" t="s">
        <v>4439</v>
      </c>
      <c r="L174" s="12" t="s">
        <v>1440</v>
      </c>
      <c r="M174" s="12" t="s">
        <v>4440</v>
      </c>
      <c r="N174" t="s">
        <v>4704</v>
      </c>
      <c r="O174" s="7" t="str">
        <f>IFERROR(VLOOKUP($D174,'CLIENTES NUEVA ID ZONA'!$A$1:$R$669,17,0),"NO")</f>
        <v>NO</v>
      </c>
    </row>
    <row r="175" spans="1:15">
      <c r="A175" s="7" t="s">
        <v>3909</v>
      </c>
      <c r="B175" s="12" t="s">
        <v>48</v>
      </c>
      <c r="C175" s="12" t="s">
        <v>1776</v>
      </c>
      <c r="D175" s="12" t="s">
        <v>1775</v>
      </c>
      <c r="E175" s="12" t="s">
        <v>3623</v>
      </c>
      <c r="F175" s="12" t="s">
        <v>4705</v>
      </c>
      <c r="G175" s="13" t="s">
        <v>4436</v>
      </c>
      <c r="H175" s="12" t="s">
        <v>4437</v>
      </c>
      <c r="I175" s="12" t="s">
        <v>4438</v>
      </c>
      <c r="J175" s="15">
        <v>44658</v>
      </c>
      <c r="K175" s="12" t="s">
        <v>4439</v>
      </c>
      <c r="L175" s="12" t="s">
        <v>1581</v>
      </c>
      <c r="M175" s="12" t="s">
        <v>4440</v>
      </c>
      <c r="N175" t="s">
        <v>4441</v>
      </c>
      <c r="O175" s="7" t="str">
        <f>IFERROR(VLOOKUP($D175,'CLIENTES NUEVA ID ZONA'!$A$1:$R$669,17,0),"NO")</f>
        <v>NO</v>
      </c>
    </row>
    <row r="176" spans="1:15">
      <c r="A176" s="7" t="s">
        <v>3909</v>
      </c>
      <c r="B176" s="12" t="s">
        <v>2469</v>
      </c>
      <c r="C176" s="12" t="s">
        <v>1537</v>
      </c>
      <c r="D176" s="12" t="s">
        <v>1536</v>
      </c>
      <c r="E176" s="12" t="s">
        <v>3623</v>
      </c>
      <c r="F176" s="12" t="s">
        <v>4706</v>
      </c>
      <c r="G176" s="13" t="s">
        <v>4436</v>
      </c>
      <c r="H176" s="12" t="s">
        <v>4463</v>
      </c>
      <c r="I176" s="12" t="s">
        <v>4438</v>
      </c>
      <c r="J176" s="15">
        <v>44657</v>
      </c>
      <c r="K176" s="12" t="s">
        <v>4439</v>
      </c>
      <c r="L176" s="12" t="s">
        <v>4418</v>
      </c>
      <c r="M176" s="12" t="s">
        <v>4440</v>
      </c>
      <c r="N176" t="s">
        <v>4441</v>
      </c>
      <c r="O176" s="7" t="str">
        <f>IFERROR(VLOOKUP($D176,'CLIENTES NUEVA ID ZONA'!$A$1:$R$669,17,0),"NO")</f>
        <v>NO</v>
      </c>
    </row>
    <row r="177" spans="1:15">
      <c r="A177" s="7" t="s">
        <v>3909</v>
      </c>
      <c r="B177" s="12" t="s">
        <v>4535</v>
      </c>
      <c r="C177" s="12" t="s">
        <v>1773</v>
      </c>
      <c r="D177" s="12" t="s">
        <v>1772</v>
      </c>
      <c r="E177" s="12" t="s">
        <v>3618</v>
      </c>
      <c r="F177" s="12" t="s">
        <v>4707</v>
      </c>
      <c r="G177" s="13" t="s">
        <v>4436</v>
      </c>
      <c r="H177" s="12" t="s">
        <v>4437</v>
      </c>
      <c r="I177" s="12" t="s">
        <v>4438</v>
      </c>
      <c r="J177" s="15">
        <v>44657</v>
      </c>
      <c r="K177" s="12" t="s">
        <v>4439</v>
      </c>
      <c r="L177" s="12" t="s">
        <v>1440</v>
      </c>
      <c r="M177" s="12" t="s">
        <v>4440</v>
      </c>
      <c r="N177" t="s">
        <v>4441</v>
      </c>
      <c r="O177" s="7" t="str">
        <f>IFERROR(VLOOKUP($D177,'CLIENTES NUEVA ID ZONA'!$A$1:$R$669,17,0),"NO")</f>
        <v>NO</v>
      </c>
    </row>
    <row r="178" spans="1:15">
      <c r="A178" s="7" t="s">
        <v>3909</v>
      </c>
      <c r="B178" s="12" t="s">
        <v>3794</v>
      </c>
      <c r="C178" s="12" t="s">
        <v>476</v>
      </c>
      <c r="D178" s="12" t="s">
        <v>475</v>
      </c>
      <c r="E178" s="12" t="s">
        <v>3618</v>
      </c>
      <c r="F178" s="12" t="s">
        <v>4708</v>
      </c>
      <c r="G178" s="13" t="s">
        <v>4436</v>
      </c>
      <c r="H178" s="12" t="s">
        <v>4437</v>
      </c>
      <c r="I178" s="12" t="s">
        <v>4438</v>
      </c>
      <c r="J178" s="15">
        <v>44637</v>
      </c>
      <c r="K178" s="12" t="s">
        <v>4439</v>
      </c>
      <c r="L178" s="12" t="s">
        <v>1581</v>
      </c>
      <c r="M178" s="12" t="s">
        <v>4440</v>
      </c>
      <c r="N178" t="s">
        <v>4441</v>
      </c>
      <c r="O178" s="7" t="str">
        <f>IFERROR(VLOOKUP($D178,'CLIENTES NUEVA ID ZONA'!$A$1:$R$669,17,0),"NO")</f>
        <v>SI</v>
      </c>
    </row>
    <row r="179" spans="1:15">
      <c r="A179" s="7" t="s">
        <v>3909</v>
      </c>
      <c r="B179" s="12" t="s">
        <v>4564</v>
      </c>
      <c r="C179" s="12" t="s">
        <v>1762</v>
      </c>
      <c r="D179" s="12" t="s">
        <v>1761</v>
      </c>
      <c r="E179" s="12" t="s">
        <v>3623</v>
      </c>
      <c r="F179" s="12" t="s">
        <v>4709</v>
      </c>
      <c r="G179" s="13" t="s">
        <v>4436</v>
      </c>
      <c r="H179" s="12" t="s">
        <v>4437</v>
      </c>
      <c r="I179" s="12" t="s">
        <v>4448</v>
      </c>
      <c r="J179" s="15">
        <v>44629</v>
      </c>
      <c r="K179" s="12" t="s">
        <v>4439</v>
      </c>
      <c r="L179" s="12" t="s">
        <v>1581</v>
      </c>
      <c r="M179" s="12" t="s">
        <v>4440</v>
      </c>
      <c r="N179" t="s">
        <v>4441</v>
      </c>
      <c r="O179" s="7" t="str">
        <f>IFERROR(VLOOKUP($D179,'CLIENTES NUEVA ID ZONA'!$A$1:$R$669,17,0),"NO")</f>
        <v>NO</v>
      </c>
    </row>
    <row r="180" spans="1:15">
      <c r="A180" s="7" t="s">
        <v>3909</v>
      </c>
      <c r="B180" s="12" t="s">
        <v>4535</v>
      </c>
      <c r="C180" s="12" t="s">
        <v>1764</v>
      </c>
      <c r="D180" s="12" t="s">
        <v>1763</v>
      </c>
      <c r="E180" s="12" t="s">
        <v>14</v>
      </c>
      <c r="F180" s="12" t="s">
        <v>4710</v>
      </c>
      <c r="G180" s="13" t="s">
        <v>4436</v>
      </c>
      <c r="H180" s="12" t="s">
        <v>4498</v>
      </c>
      <c r="I180" s="12" t="s">
        <v>4438</v>
      </c>
      <c r="J180" s="15">
        <v>44629</v>
      </c>
      <c r="K180" s="12" t="s">
        <v>4449</v>
      </c>
      <c r="L180" s="12" t="s">
        <v>1440</v>
      </c>
      <c r="M180" s="12" t="s">
        <v>4440</v>
      </c>
      <c r="N180" t="s">
        <v>4441</v>
      </c>
      <c r="O180" s="7" t="str">
        <f>IFERROR(VLOOKUP($D180,'CLIENTES NUEVA ID ZONA'!$A$1:$R$669,17,0),"NO")</f>
        <v>NO</v>
      </c>
    </row>
    <row r="181" spans="1:15">
      <c r="A181" s="7" t="s">
        <v>3909</v>
      </c>
      <c r="B181" s="12" t="s">
        <v>60</v>
      </c>
      <c r="C181" s="12" t="s">
        <v>1766</v>
      </c>
      <c r="D181" s="12" t="s">
        <v>1765</v>
      </c>
      <c r="E181" s="12" t="s">
        <v>3623</v>
      </c>
      <c r="F181" s="12" t="s">
        <v>4711</v>
      </c>
      <c r="G181" s="13" t="s">
        <v>4436</v>
      </c>
      <c r="H181" s="12" t="s">
        <v>4688</v>
      </c>
      <c r="I181" s="12" t="s">
        <v>4438</v>
      </c>
      <c r="J181" s="15">
        <v>44628</v>
      </c>
      <c r="K181" s="12" t="s">
        <v>4526</v>
      </c>
      <c r="L181" s="12" t="s">
        <v>4422</v>
      </c>
      <c r="M181" s="12" t="s">
        <v>4440</v>
      </c>
      <c r="N181" t="s">
        <v>4441</v>
      </c>
      <c r="O181" s="7" t="str">
        <f>IFERROR(VLOOKUP($D181,'CLIENTES NUEVA ID ZONA'!$A$1:$R$669,17,0),"NO")</f>
        <v>OFICINA</v>
      </c>
    </row>
    <row r="182" spans="1:15">
      <c r="A182" s="7" t="s">
        <v>3909</v>
      </c>
      <c r="B182" s="12" t="s">
        <v>4564</v>
      </c>
      <c r="C182" s="12" t="s">
        <v>1760</v>
      </c>
      <c r="D182" s="12" t="s">
        <v>1759</v>
      </c>
      <c r="E182" s="12" t="s">
        <v>3623</v>
      </c>
      <c r="F182" s="12" t="s">
        <v>4712</v>
      </c>
      <c r="G182" s="13" t="s">
        <v>4436</v>
      </c>
      <c r="H182" s="12" t="s">
        <v>4437</v>
      </c>
      <c r="I182" s="12" t="s">
        <v>4448</v>
      </c>
      <c r="J182" s="15">
        <v>44628</v>
      </c>
      <c r="K182" s="12" t="s">
        <v>4439</v>
      </c>
      <c r="L182" s="12" t="s">
        <v>1440</v>
      </c>
      <c r="M182" s="12" t="s">
        <v>4440</v>
      </c>
      <c r="N182" t="s">
        <v>4441</v>
      </c>
      <c r="O182" s="7" t="str">
        <f>IFERROR(VLOOKUP($D182,'CLIENTES NUEVA ID ZONA'!$A$1:$R$669,17,0),"NO")</f>
        <v>NO</v>
      </c>
    </row>
    <row r="183" spans="1:15">
      <c r="A183" s="7" t="s">
        <v>3909</v>
      </c>
      <c r="B183" s="12" t="s">
        <v>2469</v>
      </c>
      <c r="C183" s="12" t="s">
        <v>1757</v>
      </c>
      <c r="D183" s="12" t="s">
        <v>1756</v>
      </c>
      <c r="E183" s="12" t="s">
        <v>3623</v>
      </c>
      <c r="F183" s="12" t="s">
        <v>4713</v>
      </c>
      <c r="G183" s="13" t="s">
        <v>4436</v>
      </c>
      <c r="H183" s="12" t="s">
        <v>4498</v>
      </c>
      <c r="I183" s="12" t="s">
        <v>4438</v>
      </c>
      <c r="J183" s="15">
        <v>44628</v>
      </c>
      <c r="K183" s="12" t="s">
        <v>4449</v>
      </c>
      <c r="L183" s="12" t="s">
        <v>4402</v>
      </c>
      <c r="M183" s="12" t="s">
        <v>4440</v>
      </c>
      <c r="N183" t="s">
        <v>4441</v>
      </c>
      <c r="O183" s="7" t="str">
        <f>IFERROR(VLOOKUP($D183,'CLIENTES NUEVA ID ZONA'!$A$1:$R$669,17,0),"NO")</f>
        <v>NO</v>
      </c>
    </row>
    <row r="184" spans="1:15">
      <c r="A184" s="7" t="s">
        <v>3909</v>
      </c>
      <c r="B184" s="12" t="s">
        <v>60</v>
      </c>
      <c r="C184" s="12" t="s">
        <v>1769</v>
      </c>
      <c r="D184" s="12" t="s">
        <v>1768</v>
      </c>
      <c r="E184" s="12" t="s">
        <v>3623</v>
      </c>
      <c r="F184" s="12" t="s">
        <v>4714</v>
      </c>
      <c r="G184" s="13" t="s">
        <v>4436</v>
      </c>
      <c r="H184" s="12" t="s">
        <v>4688</v>
      </c>
      <c r="I184" s="12" t="s">
        <v>4438</v>
      </c>
      <c r="J184" s="15">
        <v>44617</v>
      </c>
      <c r="K184" s="12" t="s">
        <v>4526</v>
      </c>
      <c r="L184" s="12" t="s">
        <v>4422</v>
      </c>
      <c r="M184" s="12" t="s">
        <v>4440</v>
      </c>
      <c r="N184" t="s">
        <v>4441</v>
      </c>
      <c r="O184" s="7" t="str">
        <f>IFERROR(VLOOKUP($D184,'CLIENTES NUEVA ID ZONA'!$A$1:$R$669,17,0),"NO")</f>
        <v>OFICINA</v>
      </c>
    </row>
    <row r="185" spans="1:15">
      <c r="A185" s="7" t="s">
        <v>3909</v>
      </c>
      <c r="B185" s="12" t="s">
        <v>4518</v>
      </c>
      <c r="C185" s="12" t="s">
        <v>1755</v>
      </c>
      <c r="D185" s="12" t="s">
        <v>1754</v>
      </c>
      <c r="E185" s="12" t="s">
        <v>14</v>
      </c>
      <c r="F185" s="12" t="s">
        <v>4715</v>
      </c>
      <c r="G185" s="13" t="s">
        <v>4436</v>
      </c>
      <c r="H185" s="12" t="s">
        <v>4463</v>
      </c>
      <c r="I185" s="12" t="s">
        <v>4438</v>
      </c>
      <c r="J185" s="15">
        <v>44617</v>
      </c>
      <c r="K185" s="12" t="s">
        <v>4439</v>
      </c>
      <c r="L185" s="12" t="s">
        <v>1440</v>
      </c>
      <c r="M185" s="12" t="s">
        <v>4440</v>
      </c>
      <c r="N185" t="s">
        <v>4441</v>
      </c>
      <c r="O185" s="7" t="str">
        <f>IFERROR(VLOOKUP($D185,'CLIENTES NUEVA ID ZONA'!$A$1:$R$669,17,0),"NO")</f>
        <v>NO</v>
      </c>
    </row>
    <row r="186" spans="1:15">
      <c r="A186" s="7" t="s">
        <v>3909</v>
      </c>
      <c r="B186" s="12" t="s">
        <v>14</v>
      </c>
      <c r="C186" s="12" t="s">
        <v>1753</v>
      </c>
      <c r="D186" s="12" t="s">
        <v>1752</v>
      </c>
      <c r="E186" s="12" t="s">
        <v>14</v>
      </c>
      <c r="F186" s="12" t="s">
        <v>4716</v>
      </c>
      <c r="G186" s="13" t="s">
        <v>4436</v>
      </c>
      <c r="H186" s="12" t="s">
        <v>4444</v>
      </c>
      <c r="I186" s="12" t="s">
        <v>4438</v>
      </c>
      <c r="J186" s="15">
        <v>44600</v>
      </c>
      <c r="K186" s="12" t="s">
        <v>4439</v>
      </c>
      <c r="L186" s="12" t="s">
        <v>1440</v>
      </c>
      <c r="M186" s="12" t="s">
        <v>4440</v>
      </c>
      <c r="N186" t="s">
        <v>4441</v>
      </c>
      <c r="O186" s="7" t="str">
        <f>IFERROR(VLOOKUP($D186,'CLIENTES NUEVA ID ZONA'!$A$1:$R$669,17,0),"NO")</f>
        <v>NO</v>
      </c>
    </row>
    <row r="187" spans="1:15">
      <c r="A187" s="7" t="s">
        <v>3909</v>
      </c>
      <c r="B187" s="12" t="s">
        <v>4535</v>
      </c>
      <c r="C187" s="12" t="s">
        <v>1751</v>
      </c>
      <c r="D187" s="12" t="s">
        <v>1750</v>
      </c>
      <c r="E187" s="12" t="s">
        <v>14</v>
      </c>
      <c r="F187" s="12" t="s">
        <v>4717</v>
      </c>
      <c r="G187" s="13" t="s">
        <v>4436</v>
      </c>
      <c r="H187" s="12" t="s">
        <v>4437</v>
      </c>
      <c r="I187" s="12" t="s">
        <v>4438</v>
      </c>
      <c r="J187" s="15">
        <v>44599</v>
      </c>
      <c r="K187" s="12" t="s">
        <v>4439</v>
      </c>
      <c r="L187" s="12" t="s">
        <v>1440</v>
      </c>
      <c r="M187" s="12" t="s">
        <v>4440</v>
      </c>
      <c r="N187" t="s">
        <v>4441</v>
      </c>
      <c r="O187" s="7" t="str">
        <f>IFERROR(VLOOKUP($D187,'CLIENTES NUEVA ID ZONA'!$A$1:$R$669,17,0),"NO")</f>
        <v>NO</v>
      </c>
    </row>
    <row r="188" spans="1:15">
      <c r="A188" s="7" t="s">
        <v>3909</v>
      </c>
      <c r="B188" s="12" t="s">
        <v>4412</v>
      </c>
      <c r="C188" s="12" t="s">
        <v>1749</v>
      </c>
      <c r="D188" s="12" t="s">
        <v>1748</v>
      </c>
      <c r="E188" s="12" t="s">
        <v>14</v>
      </c>
      <c r="F188" s="12" t="s">
        <v>4718</v>
      </c>
      <c r="G188" s="13" t="s">
        <v>4436</v>
      </c>
      <c r="H188" s="12" t="s">
        <v>4437</v>
      </c>
      <c r="I188" s="12" t="s">
        <v>4438</v>
      </c>
      <c r="J188" s="15">
        <v>44594</v>
      </c>
      <c r="K188" s="12" t="s">
        <v>4439</v>
      </c>
      <c r="L188" s="12" t="s">
        <v>1440</v>
      </c>
      <c r="M188" s="12" t="s">
        <v>4440</v>
      </c>
      <c r="N188" t="s">
        <v>4719</v>
      </c>
      <c r="O188" s="7" t="str">
        <f>IFERROR(VLOOKUP($D188,'CLIENTES NUEVA ID ZONA'!$A$1:$R$669,17,0),"NO")</f>
        <v>SI</v>
      </c>
    </row>
    <row r="189" spans="1:15">
      <c r="A189" s="7" t="s">
        <v>3909</v>
      </c>
      <c r="B189" s="12" t="s">
        <v>4535</v>
      </c>
      <c r="C189" s="12" t="s">
        <v>1747</v>
      </c>
      <c r="D189" s="12" t="s">
        <v>1746</v>
      </c>
      <c r="E189" s="12" t="s">
        <v>3623</v>
      </c>
      <c r="F189" s="12" t="s">
        <v>4720</v>
      </c>
      <c r="G189" s="13" t="s">
        <v>4436</v>
      </c>
      <c r="H189" s="12" t="s">
        <v>4688</v>
      </c>
      <c r="I189" s="12" t="s">
        <v>4438</v>
      </c>
      <c r="J189" s="15">
        <v>44588</v>
      </c>
      <c r="K189" s="12" t="s">
        <v>4449</v>
      </c>
      <c r="L189" s="12" t="s">
        <v>867</v>
      </c>
      <c r="M189" s="12" t="s">
        <v>4440</v>
      </c>
      <c r="N189" t="s">
        <v>4441</v>
      </c>
      <c r="O189" s="7" t="str">
        <f>IFERROR(VLOOKUP($D189,'CLIENTES NUEVA ID ZONA'!$A$1:$R$669,17,0),"NO")</f>
        <v>NO</v>
      </c>
    </row>
    <row r="190" spans="1:15">
      <c r="A190" s="7" t="s">
        <v>3909</v>
      </c>
      <c r="B190" s="12" t="s">
        <v>4527</v>
      </c>
      <c r="C190" s="12" t="s">
        <v>1745</v>
      </c>
      <c r="D190" s="12" t="s">
        <v>1744</v>
      </c>
      <c r="E190" s="12" t="s">
        <v>14</v>
      </c>
      <c r="F190" s="12" t="s">
        <v>4721</v>
      </c>
      <c r="G190" s="13" t="s">
        <v>4436</v>
      </c>
      <c r="H190" s="12" t="s">
        <v>4437</v>
      </c>
      <c r="I190" s="12" t="s">
        <v>4438</v>
      </c>
      <c r="J190" s="15">
        <v>44585</v>
      </c>
      <c r="K190" s="12" t="s">
        <v>4439</v>
      </c>
      <c r="L190" s="12" t="s">
        <v>1440</v>
      </c>
      <c r="M190" s="12" t="s">
        <v>4440</v>
      </c>
      <c r="N190" t="s">
        <v>4441</v>
      </c>
      <c r="O190" s="7" t="str">
        <f>IFERROR(VLOOKUP($D190,'CLIENTES NUEVA ID ZONA'!$A$1:$R$669,17,0),"NO")</f>
        <v>NO</v>
      </c>
    </row>
    <row r="191" spans="1:15">
      <c r="A191" s="7" t="s">
        <v>3909</v>
      </c>
      <c r="B191" s="12" t="s">
        <v>4412</v>
      </c>
      <c r="C191" s="12" t="s">
        <v>853</v>
      </c>
      <c r="D191" s="12" t="s">
        <v>852</v>
      </c>
      <c r="E191" s="12" t="s">
        <v>3623</v>
      </c>
      <c r="F191" s="12" t="s">
        <v>4722</v>
      </c>
      <c r="G191" s="13" t="s">
        <v>4436</v>
      </c>
      <c r="H191" s="12" t="s">
        <v>4463</v>
      </c>
      <c r="I191" s="12" t="s">
        <v>4438</v>
      </c>
      <c r="J191" s="15">
        <v>44581</v>
      </c>
      <c r="K191" s="12" t="s">
        <v>4439</v>
      </c>
      <c r="L191" s="12" t="s">
        <v>4402</v>
      </c>
      <c r="M191" s="12" t="s">
        <v>4440</v>
      </c>
      <c r="N191" t="s">
        <v>4504</v>
      </c>
      <c r="O191" s="7" t="str">
        <f>IFERROR(VLOOKUP($D191,'CLIENTES NUEVA ID ZONA'!$A$1:$R$669,17,0),"NO")</f>
        <v>NO</v>
      </c>
    </row>
    <row r="192" spans="1:15">
      <c r="A192" s="7" t="s">
        <v>3909</v>
      </c>
      <c r="B192" s="12" t="s">
        <v>2469</v>
      </c>
      <c r="C192" s="12" t="s">
        <v>1537</v>
      </c>
      <c r="D192" s="12" t="s">
        <v>1536</v>
      </c>
      <c r="E192" s="12" t="s">
        <v>3623</v>
      </c>
      <c r="F192" s="12" t="s">
        <v>4723</v>
      </c>
      <c r="G192" s="13" t="s">
        <v>4436</v>
      </c>
      <c r="H192" s="12" t="s">
        <v>4463</v>
      </c>
      <c r="I192" s="12" t="s">
        <v>4438</v>
      </c>
      <c r="J192" s="15">
        <v>44581</v>
      </c>
      <c r="K192" s="12" t="s">
        <v>4439</v>
      </c>
      <c r="L192" s="12" t="s">
        <v>4418</v>
      </c>
      <c r="M192" s="12" t="s">
        <v>4440</v>
      </c>
      <c r="N192" t="s">
        <v>4441</v>
      </c>
      <c r="O192" s="7" t="str">
        <f>IFERROR(VLOOKUP($D192,'CLIENTES NUEVA ID ZONA'!$A$1:$R$669,17,0),"NO")</f>
        <v>NO</v>
      </c>
    </row>
    <row r="193" spans="1:15">
      <c r="A193" s="7" t="s">
        <v>3909</v>
      </c>
      <c r="B193" s="7" t="s">
        <v>2469</v>
      </c>
      <c r="C193" s="7" t="s">
        <v>1537</v>
      </c>
      <c r="D193" s="7" t="s">
        <v>1536</v>
      </c>
      <c r="E193" s="7" t="s">
        <v>3623</v>
      </c>
      <c r="F193" s="7" t="s">
        <v>4724</v>
      </c>
      <c r="G193" s="9" t="s">
        <v>4436</v>
      </c>
      <c r="H193" s="7" t="s">
        <v>4463</v>
      </c>
      <c r="I193" s="7" t="s">
        <v>4438</v>
      </c>
      <c r="J193" s="10">
        <v>44581</v>
      </c>
      <c r="K193" s="7" t="s">
        <v>4439</v>
      </c>
      <c r="L193" s="7" t="s">
        <v>4418</v>
      </c>
      <c r="M193" s="7" t="s">
        <v>4440</v>
      </c>
      <c r="N193" t="s">
        <v>4441</v>
      </c>
      <c r="O193" s="7" t="str">
        <f>IFERROR(VLOOKUP($D193,'CLIENTES NUEVA ID ZONA'!$A$1:$R$669,17,0),"NO")</f>
        <v>NO</v>
      </c>
    </row>
    <row r="194" spans="1:15">
      <c r="A194" s="7" t="s">
        <v>3909</v>
      </c>
      <c r="B194" s="7" t="s">
        <v>4412</v>
      </c>
      <c r="C194" s="7" t="s">
        <v>3791</v>
      </c>
      <c r="D194" s="7" t="s">
        <v>1462</v>
      </c>
      <c r="E194" s="7" t="s">
        <v>3618</v>
      </c>
      <c r="F194" s="7" t="s">
        <v>4725</v>
      </c>
      <c r="G194" s="9" t="s">
        <v>4436</v>
      </c>
      <c r="H194" s="7" t="s">
        <v>4437</v>
      </c>
      <c r="I194" s="7" t="s">
        <v>4438</v>
      </c>
      <c r="J194" s="10">
        <v>44546</v>
      </c>
      <c r="K194" s="7" t="s">
        <v>4449</v>
      </c>
      <c r="L194" s="7" t="s">
        <v>1581</v>
      </c>
      <c r="M194" s="7" t="s">
        <v>4440</v>
      </c>
      <c r="N194" t="s">
        <v>4441</v>
      </c>
      <c r="O194" s="7" t="str">
        <f>IFERROR(VLOOKUP($D194,'CLIENTES NUEVA ID ZONA'!$A$1:$R$669,17,0),"NO")</f>
        <v>NO</v>
      </c>
    </row>
    <row r="195" spans="1:15">
      <c r="A195" s="7" t="s">
        <v>3909</v>
      </c>
      <c r="B195" s="7" t="s">
        <v>80</v>
      </c>
      <c r="C195" s="7" t="s">
        <v>1743</v>
      </c>
      <c r="D195" s="7" t="s">
        <v>1742</v>
      </c>
      <c r="E195" s="7" t="s">
        <v>14</v>
      </c>
      <c r="F195" s="7" t="s">
        <v>4726</v>
      </c>
      <c r="G195" s="9" t="s">
        <v>4436</v>
      </c>
      <c r="H195" s="7" t="s">
        <v>4437</v>
      </c>
      <c r="I195" s="7" t="s">
        <v>4438</v>
      </c>
      <c r="J195" s="10">
        <v>44533</v>
      </c>
      <c r="K195" s="7" t="s">
        <v>4449</v>
      </c>
      <c r="L195" s="7" t="s">
        <v>1440</v>
      </c>
      <c r="M195" s="7" t="s">
        <v>4440</v>
      </c>
      <c r="N195" t="s">
        <v>4441</v>
      </c>
      <c r="O195" s="7" t="str">
        <f>IFERROR(VLOOKUP($D195,'CLIENTES NUEVA ID ZONA'!$A$1:$R$669,17,0),"NO")</f>
        <v>SI</v>
      </c>
    </row>
    <row r="196" spans="1:15">
      <c r="A196" s="7" t="s">
        <v>3909</v>
      </c>
      <c r="B196" s="7" t="s">
        <v>4564</v>
      </c>
      <c r="C196" s="7" t="s">
        <v>1040</v>
      </c>
      <c r="D196" s="7" t="s">
        <v>1039</v>
      </c>
      <c r="E196" s="7" t="s">
        <v>3623</v>
      </c>
      <c r="F196" s="7" t="s">
        <v>4727</v>
      </c>
      <c r="G196" s="9" t="s">
        <v>4436</v>
      </c>
      <c r="H196" s="7" t="s">
        <v>4437</v>
      </c>
      <c r="I196" s="7" t="s">
        <v>4438</v>
      </c>
      <c r="J196" s="10">
        <v>44526</v>
      </c>
      <c r="K196" s="7" t="s">
        <v>4439</v>
      </c>
      <c r="L196" s="7" t="s">
        <v>4402</v>
      </c>
      <c r="M196" s="7" t="s">
        <v>4440</v>
      </c>
      <c r="N196" t="s">
        <v>4441</v>
      </c>
      <c r="O196" s="7" t="str">
        <f>IFERROR(VLOOKUP($D196,'CLIENTES NUEVA ID ZONA'!$A$1:$R$669,17,0),"NO")</f>
        <v>SI</v>
      </c>
    </row>
    <row r="197" spans="1:15">
      <c r="A197" s="7" t="s">
        <v>3909</v>
      </c>
      <c r="B197" s="7" t="s">
        <v>4527</v>
      </c>
      <c r="C197" s="7" t="s">
        <v>1736</v>
      </c>
      <c r="D197" s="7" t="s">
        <v>1735</v>
      </c>
      <c r="E197" s="7" t="s">
        <v>14</v>
      </c>
      <c r="F197" s="7" t="s">
        <v>4728</v>
      </c>
      <c r="G197" s="9" t="s">
        <v>4436</v>
      </c>
      <c r="H197" s="7" t="s">
        <v>4437</v>
      </c>
      <c r="I197" s="7" t="s">
        <v>4438</v>
      </c>
      <c r="J197" s="10">
        <v>44526</v>
      </c>
      <c r="K197" s="7" t="s">
        <v>4439</v>
      </c>
      <c r="L197" s="7" t="s">
        <v>1581</v>
      </c>
      <c r="M197" s="7" t="s">
        <v>4440</v>
      </c>
      <c r="N197" t="s">
        <v>4441</v>
      </c>
      <c r="O197" s="7" t="str">
        <f>IFERROR(VLOOKUP($D197,'CLIENTES NUEVA ID ZONA'!$A$1:$R$669,17,0),"NO")</f>
        <v>SI</v>
      </c>
    </row>
    <row r="198" spans="1:15">
      <c r="A198" s="7" t="s">
        <v>3909</v>
      </c>
      <c r="B198" s="7" t="s">
        <v>2469</v>
      </c>
      <c r="C198" s="7" t="s">
        <v>1537</v>
      </c>
      <c r="D198" s="7" t="s">
        <v>1536</v>
      </c>
      <c r="E198" s="7" t="s">
        <v>3623</v>
      </c>
      <c r="F198" s="7" t="s">
        <v>4729</v>
      </c>
      <c r="G198" s="9" t="s">
        <v>4436</v>
      </c>
      <c r="H198" s="7" t="s">
        <v>4463</v>
      </c>
      <c r="I198" s="7" t="s">
        <v>4438</v>
      </c>
      <c r="J198" s="10">
        <v>44525</v>
      </c>
      <c r="K198" s="7" t="s">
        <v>4449</v>
      </c>
      <c r="L198" s="7" t="s">
        <v>4418</v>
      </c>
      <c r="M198" s="7" t="s">
        <v>4440</v>
      </c>
      <c r="N198" t="s">
        <v>4441</v>
      </c>
      <c r="O198" s="7" t="str">
        <f>IFERROR(VLOOKUP($D198,'CLIENTES NUEVA ID ZONA'!$A$1:$R$669,17,0),"NO")</f>
        <v>NO</v>
      </c>
    </row>
    <row r="199" spans="1:15">
      <c r="A199" s="7" t="s">
        <v>3909</v>
      </c>
      <c r="B199" s="7" t="s">
        <v>4535</v>
      </c>
      <c r="C199" s="7" t="s">
        <v>4730</v>
      </c>
      <c r="D199" s="7" t="s">
        <v>1732</v>
      </c>
      <c r="E199" s="7" t="s">
        <v>3623</v>
      </c>
      <c r="F199" s="7" t="s">
        <v>4731</v>
      </c>
      <c r="G199" s="9" t="s">
        <v>4436</v>
      </c>
      <c r="H199" s="7" t="s">
        <v>4463</v>
      </c>
      <c r="I199" s="7" t="s">
        <v>4438</v>
      </c>
      <c r="J199" s="10">
        <v>44523</v>
      </c>
      <c r="K199" s="7" t="s">
        <v>4439</v>
      </c>
      <c r="L199" s="7" t="s">
        <v>4402</v>
      </c>
      <c r="M199" s="7" t="s">
        <v>4440</v>
      </c>
      <c r="N199" t="s">
        <v>4441</v>
      </c>
      <c r="O199" s="7" t="str">
        <f>IFERROR(VLOOKUP($D199,'CLIENTES NUEVA ID ZONA'!$A$1:$R$669,17,0),"NO")</f>
        <v>NO</v>
      </c>
    </row>
    <row r="200" spans="1:15">
      <c r="A200" s="7" t="s">
        <v>3909</v>
      </c>
      <c r="B200" s="7" t="s">
        <v>14</v>
      </c>
      <c r="C200" s="7" t="s">
        <v>1452</v>
      </c>
      <c r="D200" s="7" t="s">
        <v>1451</v>
      </c>
      <c r="E200" s="7" t="s">
        <v>3623</v>
      </c>
      <c r="F200" s="7" t="s">
        <v>4732</v>
      </c>
      <c r="G200" s="9" t="s">
        <v>4436</v>
      </c>
      <c r="H200" s="7" t="s">
        <v>4463</v>
      </c>
      <c r="I200" s="7" t="s">
        <v>4438</v>
      </c>
      <c r="J200" s="10">
        <v>44523</v>
      </c>
      <c r="K200" s="7" t="s">
        <v>4439</v>
      </c>
      <c r="L200" s="7" t="s">
        <v>1440</v>
      </c>
      <c r="M200" s="7" t="s">
        <v>4440</v>
      </c>
      <c r="N200" t="s">
        <v>4441</v>
      </c>
      <c r="O200" s="7" t="str">
        <f>IFERROR(VLOOKUP($D200,'CLIENTES NUEVA ID ZONA'!$A$1:$R$669,17,0),"NO")</f>
        <v>SI</v>
      </c>
    </row>
    <row r="201" spans="1:15">
      <c r="A201" s="7" t="s">
        <v>3909</v>
      </c>
      <c r="B201" s="7" t="s">
        <v>3794</v>
      </c>
      <c r="C201" s="7" t="s">
        <v>1739</v>
      </c>
      <c r="D201" s="7" t="s">
        <v>1738</v>
      </c>
      <c r="E201" s="7" t="s">
        <v>3623</v>
      </c>
      <c r="F201" s="7" t="s">
        <v>4733</v>
      </c>
      <c r="G201" s="9" t="s">
        <v>4436</v>
      </c>
      <c r="H201" s="7" t="s">
        <v>4437</v>
      </c>
      <c r="I201" s="7" t="s">
        <v>4438</v>
      </c>
      <c r="J201" s="10">
        <v>44523</v>
      </c>
      <c r="K201" s="7" t="s">
        <v>4439</v>
      </c>
      <c r="L201" s="7" t="s">
        <v>1581</v>
      </c>
      <c r="M201" s="7" t="s">
        <v>4440</v>
      </c>
      <c r="N201" t="s">
        <v>4441</v>
      </c>
      <c r="O201" s="7" t="str">
        <f>IFERROR(VLOOKUP($D201,'CLIENTES NUEVA ID ZONA'!$A$1:$R$669,17,0),"NO")</f>
        <v>NO</v>
      </c>
    </row>
    <row r="202" spans="1:15">
      <c r="A202" s="7" t="s">
        <v>3909</v>
      </c>
      <c r="B202" s="7" t="s">
        <v>4535</v>
      </c>
      <c r="C202" s="7" t="s">
        <v>1731</v>
      </c>
      <c r="D202" s="7" t="s">
        <v>1730</v>
      </c>
      <c r="E202" s="7" t="s">
        <v>14</v>
      </c>
      <c r="F202" s="7" t="s">
        <v>4734</v>
      </c>
      <c r="G202" s="9" t="s">
        <v>4436</v>
      </c>
      <c r="H202" s="7" t="s">
        <v>4454</v>
      </c>
      <c r="I202" s="7" t="s">
        <v>4448</v>
      </c>
      <c r="J202" s="10">
        <v>44519</v>
      </c>
      <c r="K202" s="7" t="s">
        <v>4449</v>
      </c>
      <c r="L202" s="7" t="s">
        <v>4409</v>
      </c>
      <c r="M202" s="7" t="s">
        <v>4440</v>
      </c>
      <c r="N202" t="s">
        <v>4735</v>
      </c>
      <c r="O202" s="7" t="str">
        <f>IFERROR(VLOOKUP($D202,'CLIENTES NUEVA ID ZONA'!$A$1:$R$669,17,0),"NO")</f>
        <v>NO</v>
      </c>
    </row>
    <row r="203" spans="1:15">
      <c r="A203" s="7" t="s">
        <v>3909</v>
      </c>
      <c r="B203" s="12" t="s">
        <v>4535</v>
      </c>
      <c r="C203" s="12" t="s">
        <v>1727</v>
      </c>
      <c r="D203" s="12" t="s">
        <v>1726</v>
      </c>
      <c r="E203" s="12" t="s">
        <v>3623</v>
      </c>
      <c r="F203" s="12" t="s">
        <v>4736</v>
      </c>
      <c r="G203" s="13" t="s">
        <v>4436</v>
      </c>
      <c r="H203" s="12" t="s">
        <v>4454</v>
      </c>
      <c r="I203" s="12" t="s">
        <v>4438</v>
      </c>
      <c r="J203" s="15">
        <v>44518</v>
      </c>
      <c r="K203" s="12" t="s">
        <v>4449</v>
      </c>
      <c r="L203" s="12" t="s">
        <v>4411</v>
      </c>
      <c r="M203" s="12" t="s">
        <v>4440</v>
      </c>
      <c r="N203" t="s">
        <v>4441</v>
      </c>
      <c r="O203" s="7" t="str">
        <f>IFERROR(VLOOKUP($D203,'CLIENTES NUEVA ID ZONA'!$A$1:$R$669,17,0),"NO")</f>
        <v>OFICINA</v>
      </c>
    </row>
    <row r="204" spans="1:15">
      <c r="A204" s="7" t="s">
        <v>3909</v>
      </c>
      <c r="B204" s="12" t="s">
        <v>80</v>
      </c>
      <c r="C204" s="12" t="s">
        <v>1741</v>
      </c>
      <c r="D204" s="12" t="s">
        <v>1740</v>
      </c>
      <c r="E204" s="12" t="s">
        <v>14</v>
      </c>
      <c r="F204" s="12" t="s">
        <v>4737</v>
      </c>
      <c r="G204" s="13" t="s">
        <v>4436</v>
      </c>
      <c r="H204" s="12" t="s">
        <v>4688</v>
      </c>
      <c r="I204" s="12" t="s">
        <v>4438</v>
      </c>
      <c r="J204" s="15">
        <v>44517</v>
      </c>
      <c r="K204" s="12" t="s">
        <v>4449</v>
      </c>
      <c r="L204" s="12" t="s">
        <v>1440</v>
      </c>
      <c r="M204" s="12" t="s">
        <v>4440</v>
      </c>
      <c r="N204" t="s">
        <v>4441</v>
      </c>
      <c r="O204" s="7" t="str">
        <f>IFERROR(VLOOKUP($D204,'CLIENTES NUEVA ID ZONA'!$A$1:$R$669,17,0),"NO")</f>
        <v>NO</v>
      </c>
    </row>
    <row r="205" spans="1:15">
      <c r="A205" s="7" t="s">
        <v>3909</v>
      </c>
      <c r="B205" s="12" t="s">
        <v>2469</v>
      </c>
      <c r="C205" s="12" t="s">
        <v>1729</v>
      </c>
      <c r="D205" s="12" t="s">
        <v>1728</v>
      </c>
      <c r="E205" s="12" t="s">
        <v>3618</v>
      </c>
      <c r="F205" s="12" t="s">
        <v>4738</v>
      </c>
      <c r="G205" s="13" t="s">
        <v>4436</v>
      </c>
      <c r="H205" s="12" t="s">
        <v>4437</v>
      </c>
      <c r="I205" s="12" t="s">
        <v>4438</v>
      </c>
      <c r="J205" s="15">
        <v>44516</v>
      </c>
      <c r="K205" s="12" t="s">
        <v>4449</v>
      </c>
      <c r="L205" s="12" t="s">
        <v>4402</v>
      </c>
      <c r="M205" s="12" t="s">
        <v>4440</v>
      </c>
      <c r="N205" t="s">
        <v>4441</v>
      </c>
      <c r="O205" s="7" t="str">
        <f>IFERROR(VLOOKUP($D205,'CLIENTES NUEVA ID ZONA'!$A$1:$R$669,17,0),"NO")</f>
        <v>SI</v>
      </c>
    </row>
    <row r="206" spans="1:15">
      <c r="A206" s="7" t="s">
        <v>3909</v>
      </c>
      <c r="B206" s="12" t="s">
        <v>4527</v>
      </c>
      <c r="C206" s="12" t="s">
        <v>1723</v>
      </c>
      <c r="D206" s="12" t="s">
        <v>1722</v>
      </c>
      <c r="E206" s="12" t="s">
        <v>2253</v>
      </c>
      <c r="F206" s="12" t="s">
        <v>4739</v>
      </c>
      <c r="G206" s="13" t="s">
        <v>4436</v>
      </c>
      <c r="H206" s="12" t="s">
        <v>4454</v>
      </c>
      <c r="I206" s="12" t="s">
        <v>4448</v>
      </c>
      <c r="J206" s="15">
        <v>44516</v>
      </c>
      <c r="K206" s="12" t="s">
        <v>4439</v>
      </c>
      <c r="L206" s="12" t="s">
        <v>1581</v>
      </c>
      <c r="M206" s="12" t="s">
        <v>4440</v>
      </c>
      <c r="N206" t="s">
        <v>4441</v>
      </c>
      <c r="O206" s="7" t="str">
        <f>IFERROR(VLOOKUP($D206,'CLIENTES NUEVA ID ZONA'!$A$1:$R$669,17,0),"NO")</f>
        <v>NO</v>
      </c>
    </row>
    <row r="207" spans="1:15">
      <c r="A207" s="7" t="s">
        <v>3909</v>
      </c>
      <c r="B207" s="12" t="s">
        <v>4412</v>
      </c>
      <c r="C207" s="12" t="s">
        <v>1725</v>
      </c>
      <c r="D207" s="12" t="s">
        <v>1724</v>
      </c>
      <c r="E207" s="12" t="s">
        <v>3623</v>
      </c>
      <c r="F207" s="12" t="s">
        <v>4740</v>
      </c>
      <c r="G207" s="13" t="s">
        <v>4436</v>
      </c>
      <c r="H207" s="12" t="s">
        <v>4463</v>
      </c>
      <c r="I207" s="12" t="s">
        <v>4438</v>
      </c>
      <c r="J207" s="15">
        <v>44516</v>
      </c>
      <c r="K207" s="12" t="s">
        <v>4449</v>
      </c>
      <c r="L207" s="12" t="s">
        <v>4402</v>
      </c>
      <c r="M207" s="12" t="s">
        <v>4440</v>
      </c>
      <c r="N207" t="s">
        <v>4441</v>
      </c>
      <c r="O207" s="7" t="str">
        <f>IFERROR(VLOOKUP($D207,'CLIENTES NUEVA ID ZONA'!$A$1:$R$669,17,0),"NO")</f>
        <v>NO</v>
      </c>
    </row>
    <row r="208" spans="1:15">
      <c r="A208" s="7" t="s">
        <v>3909</v>
      </c>
      <c r="B208" s="12" t="s">
        <v>2469</v>
      </c>
      <c r="C208" s="12" t="s">
        <v>1523</v>
      </c>
      <c r="D208" s="12" t="s">
        <v>1522</v>
      </c>
      <c r="E208" s="12" t="s">
        <v>3623</v>
      </c>
      <c r="F208" s="12" t="s">
        <v>4741</v>
      </c>
      <c r="G208" s="13" t="s">
        <v>4436</v>
      </c>
      <c r="H208" s="12" t="s">
        <v>4437</v>
      </c>
      <c r="I208" s="12" t="s">
        <v>4448</v>
      </c>
      <c r="J208" s="15">
        <v>44509</v>
      </c>
      <c r="K208" s="12" t="s">
        <v>4449</v>
      </c>
      <c r="L208" s="12" t="s">
        <v>1440</v>
      </c>
      <c r="M208" s="12" t="s">
        <v>4440</v>
      </c>
      <c r="N208" t="s">
        <v>4441</v>
      </c>
      <c r="O208" s="7" t="str">
        <f>IFERROR(VLOOKUP($D208,'CLIENTES NUEVA ID ZONA'!$A$1:$R$669,17,0),"NO")</f>
        <v>NO</v>
      </c>
    </row>
    <row r="209" spans="1:15">
      <c r="A209" s="7" t="s">
        <v>3909</v>
      </c>
      <c r="B209" s="12" t="s">
        <v>4511</v>
      </c>
      <c r="C209" s="12" t="s">
        <v>94</v>
      </c>
      <c r="D209" s="12" t="s">
        <v>93</v>
      </c>
      <c r="E209" s="12" t="s">
        <v>3623</v>
      </c>
      <c r="F209" s="12" t="s">
        <v>4742</v>
      </c>
      <c r="G209" s="13" t="s">
        <v>4436</v>
      </c>
      <c r="H209" s="12" t="s">
        <v>4513</v>
      </c>
      <c r="I209" s="12" t="s">
        <v>4438</v>
      </c>
      <c r="J209" s="15">
        <v>44504</v>
      </c>
      <c r="K209" s="12" t="s">
        <v>4449</v>
      </c>
      <c r="L209" s="12" t="s">
        <v>4402</v>
      </c>
      <c r="M209" s="12" t="s">
        <v>4440</v>
      </c>
      <c r="N209" t="s">
        <v>4441</v>
      </c>
      <c r="O209" s="7" t="str">
        <f>IFERROR(VLOOKUP($D209,'CLIENTES NUEVA ID ZONA'!$A$1:$R$669,17,0),"NO")</f>
        <v>SI</v>
      </c>
    </row>
    <row r="210" spans="1:15">
      <c r="A210" s="7" t="s">
        <v>3909</v>
      </c>
      <c r="B210" s="12" t="s">
        <v>4527</v>
      </c>
      <c r="C210" s="12" t="s">
        <v>4743</v>
      </c>
      <c r="D210" s="12" t="s">
        <v>4744</v>
      </c>
      <c r="E210" s="12" t="s">
        <v>3623</v>
      </c>
      <c r="F210" s="12" t="s">
        <v>4745</v>
      </c>
      <c r="G210" s="13" t="s">
        <v>4436</v>
      </c>
      <c r="H210" s="12" t="s">
        <v>4444</v>
      </c>
      <c r="I210" s="12" t="s">
        <v>4448</v>
      </c>
      <c r="J210" s="15">
        <v>44491</v>
      </c>
      <c r="K210" s="12" t="s">
        <v>4439</v>
      </c>
      <c r="L210" s="12" t="s">
        <v>1581</v>
      </c>
      <c r="M210" s="12" t="s">
        <v>4440</v>
      </c>
      <c r="N210" t="s">
        <v>4441</v>
      </c>
      <c r="O210" s="7" t="str">
        <f>IFERROR(VLOOKUP($D210,'CLIENTES NUEVA ID ZONA'!$A$1:$R$669,17,0),"NO")</f>
        <v>NO</v>
      </c>
    </row>
    <row r="211" spans="1:15">
      <c r="A211" s="7" t="s">
        <v>3909</v>
      </c>
      <c r="B211" s="12" t="s">
        <v>4535</v>
      </c>
      <c r="C211" s="12" t="s">
        <v>1112</v>
      </c>
      <c r="D211" s="12" t="s">
        <v>1111</v>
      </c>
      <c r="E211" s="12" t="s">
        <v>3623</v>
      </c>
      <c r="F211" s="12" t="s">
        <v>4746</v>
      </c>
      <c r="G211" s="13" t="s">
        <v>4436</v>
      </c>
      <c r="H211" s="12" t="s">
        <v>4437</v>
      </c>
      <c r="I211" s="12" t="s">
        <v>4438</v>
      </c>
      <c r="J211" s="15">
        <v>44490</v>
      </c>
      <c r="K211" s="12" t="s">
        <v>4439</v>
      </c>
      <c r="L211" s="12" t="s">
        <v>4400</v>
      </c>
      <c r="M211" s="12" t="s">
        <v>4440</v>
      </c>
      <c r="N211" t="s">
        <v>4441</v>
      </c>
      <c r="O211" s="7" t="str">
        <f>IFERROR(VLOOKUP($D211,'CLIENTES NUEVA ID ZONA'!$A$1:$R$669,17,0),"NO")</f>
        <v>NO</v>
      </c>
    </row>
    <row r="212" spans="1:15">
      <c r="A212" s="7" t="s">
        <v>3909</v>
      </c>
      <c r="B212" s="12" t="s">
        <v>80</v>
      </c>
      <c r="C212" s="12" t="s">
        <v>4747</v>
      </c>
      <c r="D212" s="12" t="s">
        <v>1718</v>
      </c>
      <c r="E212" s="12" t="s">
        <v>14</v>
      </c>
      <c r="F212" s="12" t="s">
        <v>4748</v>
      </c>
      <c r="G212" s="13" t="s">
        <v>4436</v>
      </c>
      <c r="H212" s="12" t="s">
        <v>4498</v>
      </c>
      <c r="I212" s="12" t="s">
        <v>4438</v>
      </c>
      <c r="J212" s="15">
        <v>44490</v>
      </c>
      <c r="K212" s="12" t="s">
        <v>4449</v>
      </c>
      <c r="L212" s="12" t="s">
        <v>1440</v>
      </c>
      <c r="M212" s="12" t="s">
        <v>4440</v>
      </c>
      <c r="N212" t="s">
        <v>4441</v>
      </c>
      <c r="O212" s="7" t="str">
        <f>IFERROR(VLOOKUP($D212,'CLIENTES NUEVA ID ZONA'!$A$1:$R$669,17,0),"NO")</f>
        <v>NO</v>
      </c>
    </row>
    <row r="213" spans="1:15">
      <c r="A213" s="7" t="s">
        <v>3909</v>
      </c>
      <c r="B213" s="12" t="s">
        <v>4461</v>
      </c>
      <c r="C213" s="12" t="s">
        <v>719</v>
      </c>
      <c r="D213" s="12" t="s">
        <v>718</v>
      </c>
      <c r="E213" s="12" t="s">
        <v>2253</v>
      </c>
      <c r="F213" s="12" t="s">
        <v>4749</v>
      </c>
      <c r="G213" s="13" t="s">
        <v>4436</v>
      </c>
      <c r="H213" s="12" t="s">
        <v>4437</v>
      </c>
      <c r="I213" s="12" t="s">
        <v>4438</v>
      </c>
      <c r="J213" s="15">
        <v>44488</v>
      </c>
      <c r="K213" s="12" t="s">
        <v>4449</v>
      </c>
      <c r="L213" s="12" t="s">
        <v>4398</v>
      </c>
      <c r="M213" s="12" t="s">
        <v>4440</v>
      </c>
      <c r="N213" t="s">
        <v>4750</v>
      </c>
      <c r="O213" s="7" t="str">
        <f>IFERROR(VLOOKUP($D213,'CLIENTES NUEVA ID ZONA'!$A$1:$R$669,17,0),"NO")</f>
        <v>SI</v>
      </c>
    </row>
    <row r="214" spans="1:15">
      <c r="A214" s="7" t="s">
        <v>3909</v>
      </c>
      <c r="B214" s="12" t="s">
        <v>3794</v>
      </c>
      <c r="C214" s="12" t="s">
        <v>329</v>
      </c>
      <c r="D214" s="12" t="s">
        <v>328</v>
      </c>
      <c r="E214" s="12" t="s">
        <v>3623</v>
      </c>
      <c r="F214" s="12" t="s">
        <v>4751</v>
      </c>
      <c r="G214" s="13" t="s">
        <v>4436</v>
      </c>
      <c r="H214" s="12" t="s">
        <v>4437</v>
      </c>
      <c r="I214" s="12" t="s">
        <v>4438</v>
      </c>
      <c r="J214" s="15">
        <v>44487</v>
      </c>
      <c r="K214" s="12" t="s">
        <v>4439</v>
      </c>
      <c r="L214" s="12" t="s">
        <v>4404</v>
      </c>
      <c r="M214" s="12" t="s">
        <v>4440</v>
      </c>
      <c r="N214" t="s">
        <v>4750</v>
      </c>
      <c r="O214" s="7" t="str">
        <f>IFERROR(VLOOKUP($D214,'CLIENTES NUEVA ID ZONA'!$A$1:$R$669,17,0),"NO")</f>
        <v>NO</v>
      </c>
    </row>
    <row r="215" spans="1:15">
      <c r="A215" s="7" t="s">
        <v>3909</v>
      </c>
      <c r="B215" s="12" t="s">
        <v>2469</v>
      </c>
      <c r="C215" s="12" t="s">
        <v>1537</v>
      </c>
      <c r="D215" s="12" t="s">
        <v>1536</v>
      </c>
      <c r="E215" s="12" t="s">
        <v>3623</v>
      </c>
      <c r="F215" s="12" t="s">
        <v>4752</v>
      </c>
      <c r="G215" s="13" t="s">
        <v>4436</v>
      </c>
      <c r="H215" s="12" t="s">
        <v>4463</v>
      </c>
      <c r="I215" s="12" t="s">
        <v>4438</v>
      </c>
      <c r="J215" s="15">
        <v>44477</v>
      </c>
      <c r="K215" s="12" t="s">
        <v>4449</v>
      </c>
      <c r="L215" s="12" t="s">
        <v>4418</v>
      </c>
      <c r="M215" s="12" t="s">
        <v>4440</v>
      </c>
      <c r="N215" t="s">
        <v>4457</v>
      </c>
      <c r="O215" s="7" t="str">
        <f>IFERROR(VLOOKUP($D215,'CLIENTES NUEVA ID ZONA'!$A$1:$R$669,17,0),"NO")</f>
        <v>NO</v>
      </c>
    </row>
    <row r="216" spans="1:15">
      <c r="A216" s="7" t="s">
        <v>3909</v>
      </c>
      <c r="B216" s="12" t="s">
        <v>2469</v>
      </c>
      <c r="C216" s="12" t="s">
        <v>1537</v>
      </c>
      <c r="D216" s="12" t="s">
        <v>1536</v>
      </c>
      <c r="E216" s="12" t="s">
        <v>3623</v>
      </c>
      <c r="F216" s="12" t="s">
        <v>4753</v>
      </c>
      <c r="G216" s="13" t="s">
        <v>4436</v>
      </c>
      <c r="H216" s="12" t="s">
        <v>4463</v>
      </c>
      <c r="I216" s="12" t="s">
        <v>4438</v>
      </c>
      <c r="J216" s="15">
        <v>44474</v>
      </c>
      <c r="K216" s="12" t="s">
        <v>4439</v>
      </c>
      <c r="L216" s="12" t="s">
        <v>4418</v>
      </c>
      <c r="M216" s="12" t="s">
        <v>4440</v>
      </c>
      <c r="N216" t="s">
        <v>4754</v>
      </c>
      <c r="O216" s="7" t="str">
        <f>IFERROR(VLOOKUP($D216,'CLIENTES NUEVA ID ZONA'!$A$1:$R$669,17,0),"NO")</f>
        <v>NO</v>
      </c>
    </row>
    <row r="217" spans="1:15">
      <c r="A217" s="7" t="s">
        <v>3909</v>
      </c>
      <c r="B217" s="12" t="s">
        <v>4535</v>
      </c>
      <c r="C217" s="12" t="s">
        <v>1717</v>
      </c>
      <c r="D217" s="12" t="s">
        <v>1716</v>
      </c>
      <c r="E217" s="12" t="s">
        <v>3623</v>
      </c>
      <c r="F217" s="12" t="s">
        <v>4755</v>
      </c>
      <c r="G217" s="13" t="s">
        <v>4436</v>
      </c>
      <c r="H217" s="12" t="s">
        <v>4454</v>
      </c>
      <c r="I217" s="12" t="s">
        <v>4438</v>
      </c>
      <c r="J217" s="15">
        <v>44474</v>
      </c>
      <c r="K217" s="12" t="s">
        <v>4449</v>
      </c>
      <c r="L217" s="12" t="s">
        <v>4402</v>
      </c>
      <c r="M217" s="12" t="s">
        <v>4440</v>
      </c>
      <c r="N217" t="s">
        <v>4441</v>
      </c>
      <c r="O217" s="7" t="str">
        <f>IFERROR(VLOOKUP($D217,'CLIENTES NUEVA ID ZONA'!$A$1:$R$669,17,0),"NO")</f>
        <v>NO</v>
      </c>
    </row>
    <row r="218" spans="1:15">
      <c r="A218" s="7" t="s">
        <v>3909</v>
      </c>
      <c r="B218" s="12" t="s">
        <v>2469</v>
      </c>
      <c r="C218" s="12" t="s">
        <v>4756</v>
      </c>
      <c r="D218" s="12" t="s">
        <v>1712</v>
      </c>
      <c r="E218" s="12" t="s">
        <v>3623</v>
      </c>
      <c r="F218" s="12" t="s">
        <v>4757</v>
      </c>
      <c r="G218" s="13" t="s">
        <v>4436</v>
      </c>
      <c r="H218" s="12" t="s">
        <v>4498</v>
      </c>
      <c r="I218" s="12" t="s">
        <v>4438</v>
      </c>
      <c r="J218" s="15">
        <v>44474</v>
      </c>
      <c r="K218" s="12" t="s">
        <v>4449</v>
      </c>
      <c r="L218" s="12" t="s">
        <v>4402</v>
      </c>
      <c r="M218" s="12" t="s">
        <v>4440</v>
      </c>
      <c r="N218" t="s">
        <v>4441</v>
      </c>
      <c r="O218" s="7" t="str">
        <f>IFERROR(VLOOKUP($D218,'CLIENTES NUEVA ID ZONA'!$A$1:$R$669,17,0),"NO")</f>
        <v>NO</v>
      </c>
    </row>
    <row r="219" spans="1:15">
      <c r="A219" s="7" t="s">
        <v>3909</v>
      </c>
      <c r="B219" s="12" t="s">
        <v>80</v>
      </c>
      <c r="C219" s="12" t="s">
        <v>1707</v>
      </c>
      <c r="D219" s="12" t="s">
        <v>1706</v>
      </c>
      <c r="E219" s="12" t="s">
        <v>3623</v>
      </c>
      <c r="F219" s="12" t="s">
        <v>4758</v>
      </c>
      <c r="G219" s="13" t="s">
        <v>4436</v>
      </c>
      <c r="H219" s="12" t="s">
        <v>4498</v>
      </c>
      <c r="I219" s="12" t="s">
        <v>4438</v>
      </c>
      <c r="J219" s="15">
        <v>44463</v>
      </c>
      <c r="K219" s="12" t="s">
        <v>4449</v>
      </c>
      <c r="L219" s="12" t="s">
        <v>1440</v>
      </c>
      <c r="M219" s="12" t="s">
        <v>4440</v>
      </c>
      <c r="N219" t="s">
        <v>4583</v>
      </c>
      <c r="O219" s="7" t="str">
        <f>IFERROR(VLOOKUP($D219,'CLIENTES NUEVA ID ZONA'!$A$1:$R$669,17,0),"NO")</f>
        <v>OFICINA</v>
      </c>
    </row>
    <row r="220" spans="1:15">
      <c r="A220" s="7" t="s">
        <v>3909</v>
      </c>
      <c r="B220" s="12" t="s">
        <v>80</v>
      </c>
      <c r="C220" s="12" t="s">
        <v>1709</v>
      </c>
      <c r="D220" s="12" t="s">
        <v>1708</v>
      </c>
      <c r="E220" s="12" t="s">
        <v>3618</v>
      </c>
      <c r="F220" s="12" t="s">
        <v>4759</v>
      </c>
      <c r="G220" s="13" t="s">
        <v>4436</v>
      </c>
      <c r="H220" s="12" t="s">
        <v>4478</v>
      </c>
      <c r="I220" s="12" t="s">
        <v>4438</v>
      </c>
      <c r="J220" s="15">
        <v>44463</v>
      </c>
      <c r="K220" s="12" t="s">
        <v>4449</v>
      </c>
      <c r="L220" s="12" t="s">
        <v>1581</v>
      </c>
      <c r="M220" s="12" t="s">
        <v>4440</v>
      </c>
      <c r="N220" t="s">
        <v>4441</v>
      </c>
      <c r="O220" s="7" t="str">
        <f>IFERROR(VLOOKUP($D220,'CLIENTES NUEVA ID ZONA'!$A$1:$R$669,17,0),"NO")</f>
        <v>SI</v>
      </c>
    </row>
    <row r="221" spans="1:15">
      <c r="A221" s="7" t="s">
        <v>3909</v>
      </c>
      <c r="B221" s="12" t="s">
        <v>4535</v>
      </c>
      <c r="C221" s="12" t="s">
        <v>1711</v>
      </c>
      <c r="D221" s="12" t="s">
        <v>1710</v>
      </c>
      <c r="E221" s="12" t="s">
        <v>14</v>
      </c>
      <c r="F221" s="12" t="s">
        <v>4760</v>
      </c>
      <c r="G221" s="13" t="s">
        <v>4436</v>
      </c>
      <c r="H221" s="12" t="s">
        <v>4437</v>
      </c>
      <c r="I221" s="12" t="s">
        <v>4438</v>
      </c>
      <c r="J221" s="15">
        <v>44462</v>
      </c>
      <c r="K221" s="12" t="s">
        <v>4439</v>
      </c>
      <c r="L221" s="12" t="s">
        <v>1440</v>
      </c>
      <c r="M221" s="12" t="s">
        <v>4440</v>
      </c>
      <c r="N221" t="s">
        <v>4441</v>
      </c>
      <c r="O221" s="7" t="str">
        <f>IFERROR(VLOOKUP($D221,'CLIENTES NUEVA ID ZONA'!$A$1:$R$669,17,0),"NO")</f>
        <v>NO</v>
      </c>
    </row>
    <row r="222" spans="1:15">
      <c r="A222" s="7" t="s">
        <v>3909</v>
      </c>
      <c r="B222" s="12" t="s">
        <v>4535</v>
      </c>
      <c r="C222" s="12" t="s">
        <v>1705</v>
      </c>
      <c r="D222" s="12" t="s">
        <v>1704</v>
      </c>
      <c r="E222" s="12" t="s">
        <v>3623</v>
      </c>
      <c r="F222" s="12" t="s">
        <v>4761</v>
      </c>
      <c r="G222" s="13" t="s">
        <v>4436</v>
      </c>
      <c r="H222" s="12" t="s">
        <v>4444</v>
      </c>
      <c r="I222" s="12" t="s">
        <v>4448</v>
      </c>
      <c r="J222" s="15">
        <v>44454</v>
      </c>
      <c r="K222" s="12" t="s">
        <v>4449</v>
      </c>
      <c r="L222" s="12" t="s">
        <v>4416</v>
      </c>
      <c r="M222" s="12" t="s">
        <v>4440</v>
      </c>
      <c r="N222" t="s">
        <v>4441</v>
      </c>
      <c r="O222" s="7" t="str">
        <f>IFERROR(VLOOKUP($D222,'CLIENTES NUEVA ID ZONA'!$A$1:$R$669,17,0),"NO")</f>
        <v>NO</v>
      </c>
    </row>
    <row r="223" spans="1:15">
      <c r="A223" s="7" t="s">
        <v>3909</v>
      </c>
      <c r="B223" s="12" t="s">
        <v>2469</v>
      </c>
      <c r="C223" s="12" t="s">
        <v>1537</v>
      </c>
      <c r="D223" s="12" t="s">
        <v>1536</v>
      </c>
      <c r="E223" s="12" t="s">
        <v>3623</v>
      </c>
      <c r="F223" s="12" t="s">
        <v>4762</v>
      </c>
      <c r="G223" s="13" t="s">
        <v>4436</v>
      </c>
      <c r="H223" s="12" t="s">
        <v>4463</v>
      </c>
      <c r="I223" s="12" t="s">
        <v>4438</v>
      </c>
      <c r="J223" s="15">
        <v>44446</v>
      </c>
      <c r="K223" s="12" t="s">
        <v>4439</v>
      </c>
      <c r="L223" s="12" t="s">
        <v>4418</v>
      </c>
      <c r="M223" s="12" t="s">
        <v>4440</v>
      </c>
      <c r="N223" t="s">
        <v>4441</v>
      </c>
      <c r="O223" s="7" t="str">
        <f>IFERROR(VLOOKUP($D223,'CLIENTES NUEVA ID ZONA'!$A$1:$R$669,17,0),"NO")</f>
        <v>NO</v>
      </c>
    </row>
    <row r="224" spans="1:15">
      <c r="A224" s="7" t="s">
        <v>3909</v>
      </c>
      <c r="B224" s="12" t="s">
        <v>2469</v>
      </c>
      <c r="C224" s="12" t="s">
        <v>251</v>
      </c>
      <c r="D224" s="12" t="s">
        <v>250</v>
      </c>
      <c r="E224" s="12" t="s">
        <v>3623</v>
      </c>
      <c r="F224" s="12" t="s">
        <v>4763</v>
      </c>
      <c r="G224" s="13" t="s">
        <v>4436</v>
      </c>
      <c r="H224" s="12" t="s">
        <v>4437</v>
      </c>
      <c r="I224" s="12" t="s">
        <v>4438</v>
      </c>
      <c r="J224" s="15">
        <v>44445</v>
      </c>
      <c r="K224" s="12" t="s">
        <v>4449</v>
      </c>
      <c r="L224" s="12" t="s">
        <v>867</v>
      </c>
      <c r="M224" s="12" t="s">
        <v>4440</v>
      </c>
      <c r="N224" t="s">
        <v>4441</v>
      </c>
      <c r="O224" s="7" t="str">
        <f>IFERROR(VLOOKUP($D224,'CLIENTES NUEVA ID ZONA'!$A$1:$R$669,17,0),"NO")</f>
        <v>SI</v>
      </c>
    </row>
    <row r="225" spans="1:15">
      <c r="A225" s="7" t="s">
        <v>3909</v>
      </c>
      <c r="B225" s="12" t="s">
        <v>2469</v>
      </c>
      <c r="C225" s="12" t="s">
        <v>1701</v>
      </c>
      <c r="D225" s="12" t="s">
        <v>1700</v>
      </c>
      <c r="E225" s="12" t="s">
        <v>14</v>
      </c>
      <c r="F225" s="12" t="s">
        <v>4764</v>
      </c>
      <c r="G225" s="13" t="s">
        <v>4436</v>
      </c>
      <c r="H225" s="12" t="s">
        <v>4437</v>
      </c>
      <c r="I225" s="12" t="s">
        <v>4438</v>
      </c>
      <c r="J225" s="15">
        <v>44445</v>
      </c>
      <c r="K225" s="12" t="s">
        <v>4449</v>
      </c>
      <c r="L225" s="12" t="s">
        <v>1440</v>
      </c>
      <c r="M225" s="12" t="s">
        <v>4440</v>
      </c>
      <c r="N225" t="s">
        <v>4441</v>
      </c>
      <c r="O225" s="7" t="str">
        <f>IFERROR(VLOOKUP($D225,'CLIENTES NUEVA ID ZONA'!$A$1:$R$669,17,0),"NO")</f>
        <v>NO</v>
      </c>
    </row>
    <row r="226" spans="1:15">
      <c r="A226" s="7" t="s">
        <v>3909</v>
      </c>
      <c r="B226" s="12" t="s">
        <v>3794</v>
      </c>
      <c r="C226" s="12" t="s">
        <v>910</v>
      </c>
      <c r="D226" s="12" t="s">
        <v>909</v>
      </c>
      <c r="E226" s="12" t="s">
        <v>3623</v>
      </c>
      <c r="F226" s="12" t="s">
        <v>4765</v>
      </c>
      <c r="G226" s="13" t="s">
        <v>4436</v>
      </c>
      <c r="H226" s="12" t="s">
        <v>4437</v>
      </c>
      <c r="I226" s="12" t="s">
        <v>4438</v>
      </c>
      <c r="J226" s="15">
        <v>44442</v>
      </c>
      <c r="K226" s="12" t="s">
        <v>4439</v>
      </c>
      <c r="L226" s="12" t="s">
        <v>1440</v>
      </c>
      <c r="M226" s="12" t="s">
        <v>4440</v>
      </c>
      <c r="N226" t="s">
        <v>4441</v>
      </c>
      <c r="O226" s="7" t="str">
        <f>IFERROR(VLOOKUP($D226,'CLIENTES NUEVA ID ZONA'!$A$1:$R$669,17,0),"NO")</f>
        <v>NO</v>
      </c>
    </row>
    <row r="227" spans="1:15">
      <c r="A227" s="7" t="s">
        <v>3909</v>
      </c>
      <c r="B227" s="12" t="s">
        <v>4564</v>
      </c>
      <c r="C227" s="12" t="s">
        <v>1699</v>
      </c>
      <c r="D227" s="12" t="s">
        <v>1698</v>
      </c>
      <c r="E227" s="12" t="s">
        <v>3623</v>
      </c>
      <c r="F227" s="12" t="s">
        <v>4766</v>
      </c>
      <c r="G227" s="13" t="s">
        <v>4436</v>
      </c>
      <c r="H227" s="12" t="s">
        <v>4437</v>
      </c>
      <c r="I227" s="12" t="s">
        <v>4448</v>
      </c>
      <c r="J227" s="15">
        <v>44438</v>
      </c>
      <c r="K227" s="12" t="s">
        <v>4439</v>
      </c>
      <c r="L227" s="12" t="s">
        <v>4400</v>
      </c>
      <c r="M227" s="12" t="s">
        <v>4440</v>
      </c>
      <c r="N227" t="s">
        <v>4441</v>
      </c>
      <c r="O227" s="7" t="str">
        <f>IFERROR(VLOOKUP($D227,'CLIENTES NUEVA ID ZONA'!$A$1:$R$669,17,0),"NO")</f>
        <v>NO</v>
      </c>
    </row>
    <row r="228" spans="1:15">
      <c r="A228" s="7" t="s">
        <v>3909</v>
      </c>
      <c r="B228" s="12" t="s">
        <v>2469</v>
      </c>
      <c r="C228" s="12" t="s">
        <v>1693</v>
      </c>
      <c r="D228" s="12" t="s">
        <v>1692</v>
      </c>
      <c r="E228" s="12" t="s">
        <v>3623</v>
      </c>
      <c r="F228" s="12" t="s">
        <v>4767</v>
      </c>
      <c r="G228" s="13" t="s">
        <v>4436</v>
      </c>
      <c r="H228" s="12" t="s">
        <v>4437</v>
      </c>
      <c r="I228" s="12" t="s">
        <v>4448</v>
      </c>
      <c r="J228" s="15">
        <v>44434</v>
      </c>
      <c r="K228" s="12" t="s">
        <v>4449</v>
      </c>
      <c r="L228" s="12" t="s">
        <v>4402</v>
      </c>
      <c r="M228" s="12" t="s">
        <v>4440</v>
      </c>
      <c r="N228" t="s">
        <v>4441</v>
      </c>
      <c r="O228" s="7" t="str">
        <f>IFERROR(VLOOKUP($D228,'CLIENTES NUEVA ID ZONA'!$A$1:$R$669,17,0),"NO")</f>
        <v>NO</v>
      </c>
    </row>
    <row r="229" spans="1:15">
      <c r="A229" s="7" t="s">
        <v>3909</v>
      </c>
      <c r="B229" s="12" t="s">
        <v>80</v>
      </c>
      <c r="C229" s="12" t="s">
        <v>1695</v>
      </c>
      <c r="D229" s="12" t="s">
        <v>1694</v>
      </c>
      <c r="E229" s="12" t="s">
        <v>3623</v>
      </c>
      <c r="F229" s="12" t="s">
        <v>4768</v>
      </c>
      <c r="G229" s="13" t="s">
        <v>4436</v>
      </c>
      <c r="H229" s="12" t="s">
        <v>4437</v>
      </c>
      <c r="I229" s="12" t="s">
        <v>4438</v>
      </c>
      <c r="J229" s="15">
        <v>44433</v>
      </c>
      <c r="K229" s="12" t="s">
        <v>4449</v>
      </c>
      <c r="L229" s="12" t="s">
        <v>1581</v>
      </c>
      <c r="M229" s="12" t="s">
        <v>4440</v>
      </c>
      <c r="N229" t="s">
        <v>4441</v>
      </c>
      <c r="O229" s="7" t="str">
        <f>IFERROR(VLOOKUP($D229,'CLIENTES NUEVA ID ZONA'!$A$1:$R$669,17,0),"NO")</f>
        <v>SI</v>
      </c>
    </row>
    <row r="230" spans="1:15">
      <c r="A230" s="7" t="s">
        <v>3909</v>
      </c>
      <c r="B230" s="12" t="s">
        <v>2469</v>
      </c>
      <c r="C230" s="12" t="s">
        <v>1697</v>
      </c>
      <c r="D230" s="12" t="s">
        <v>1696</v>
      </c>
      <c r="E230" s="12" t="s">
        <v>3623</v>
      </c>
      <c r="F230" s="12" t="s">
        <v>4769</v>
      </c>
      <c r="G230" s="13" t="s">
        <v>4436</v>
      </c>
      <c r="H230" s="12" t="s">
        <v>4478</v>
      </c>
      <c r="I230" s="12" t="s">
        <v>4438</v>
      </c>
      <c r="J230" s="15">
        <v>44432</v>
      </c>
      <c r="K230" s="12" t="s">
        <v>4449</v>
      </c>
      <c r="L230" s="12" t="s">
        <v>1581</v>
      </c>
      <c r="M230" s="12" t="s">
        <v>4440</v>
      </c>
      <c r="N230" t="s">
        <v>4770</v>
      </c>
      <c r="O230" s="7" t="str">
        <f>IFERROR(VLOOKUP($D230,'CLIENTES NUEVA ID ZONA'!$A$1:$R$669,17,0),"NO")</f>
        <v>OFICINA</v>
      </c>
    </row>
    <row r="231" spans="1:15">
      <c r="A231" s="7" t="s">
        <v>3909</v>
      </c>
      <c r="B231" s="12" t="s">
        <v>4412</v>
      </c>
      <c r="C231" s="12" t="s">
        <v>1291</v>
      </c>
      <c r="D231" s="12" t="s">
        <v>1290</v>
      </c>
      <c r="E231" s="12" t="s">
        <v>3623</v>
      </c>
      <c r="F231" s="12" t="s">
        <v>4771</v>
      </c>
      <c r="G231" s="13" t="s">
        <v>4436</v>
      </c>
      <c r="H231" s="12" t="s">
        <v>4437</v>
      </c>
      <c r="I231" s="12" t="s">
        <v>4438</v>
      </c>
      <c r="J231" s="15">
        <v>44431</v>
      </c>
      <c r="K231" s="12" t="s">
        <v>4439</v>
      </c>
      <c r="L231" s="12" t="s">
        <v>4402</v>
      </c>
      <c r="M231" s="12" t="s">
        <v>4440</v>
      </c>
      <c r="N231" t="s">
        <v>4441</v>
      </c>
      <c r="O231" s="7" t="str">
        <f>IFERROR(VLOOKUP($D231,'CLIENTES NUEVA ID ZONA'!$A$1:$R$669,17,0),"NO")</f>
        <v>NO</v>
      </c>
    </row>
    <row r="232" spans="1:15">
      <c r="A232" s="7" t="s">
        <v>3909</v>
      </c>
      <c r="B232" s="12" t="s">
        <v>4412</v>
      </c>
      <c r="C232" s="12" t="s">
        <v>1291</v>
      </c>
      <c r="D232" s="12" t="s">
        <v>1290</v>
      </c>
      <c r="E232" s="12" t="s">
        <v>3623</v>
      </c>
      <c r="F232" s="12" t="s">
        <v>4772</v>
      </c>
      <c r="G232" s="13" t="s">
        <v>4436</v>
      </c>
      <c r="H232" s="12" t="s">
        <v>4437</v>
      </c>
      <c r="I232" s="12" t="s">
        <v>4438</v>
      </c>
      <c r="J232" s="15">
        <v>44431</v>
      </c>
      <c r="K232" s="12" t="s">
        <v>4439</v>
      </c>
      <c r="L232" s="12" t="s">
        <v>4402</v>
      </c>
      <c r="M232" s="12" t="s">
        <v>4440</v>
      </c>
      <c r="N232" t="s">
        <v>4441</v>
      </c>
      <c r="O232" s="7" t="str">
        <f>IFERROR(VLOOKUP($D232,'CLIENTES NUEVA ID ZONA'!$A$1:$R$669,17,0),"NO")</f>
        <v>NO</v>
      </c>
    </row>
    <row r="233" spans="1:15">
      <c r="A233" s="7" t="s">
        <v>3909</v>
      </c>
      <c r="B233" s="12" t="s">
        <v>4412</v>
      </c>
      <c r="C233" s="12" t="s">
        <v>648</v>
      </c>
      <c r="D233" s="12" t="s">
        <v>647</v>
      </c>
      <c r="E233" s="12" t="s">
        <v>3623</v>
      </c>
      <c r="F233" s="12" t="s">
        <v>4773</v>
      </c>
      <c r="G233" s="13" t="s">
        <v>4436</v>
      </c>
      <c r="H233" s="12" t="s">
        <v>4437</v>
      </c>
      <c r="I233" s="12" t="s">
        <v>4438</v>
      </c>
      <c r="J233" s="15">
        <v>44431</v>
      </c>
      <c r="K233" s="12" t="s">
        <v>4439</v>
      </c>
      <c r="L233" s="12" t="s">
        <v>4402</v>
      </c>
      <c r="M233" s="12" t="s">
        <v>4440</v>
      </c>
      <c r="N233" t="s">
        <v>4441</v>
      </c>
      <c r="O233" s="7" t="str">
        <f>IFERROR(VLOOKUP($D233,'CLIENTES NUEVA ID ZONA'!$A$1:$R$669,17,0),"NO")</f>
        <v>SI</v>
      </c>
    </row>
    <row r="234" spans="1:15">
      <c r="A234" s="7" t="s">
        <v>3909</v>
      </c>
      <c r="B234" s="12" t="s">
        <v>4535</v>
      </c>
      <c r="C234" s="12" t="s">
        <v>4774</v>
      </c>
      <c r="D234" s="12" t="s">
        <v>1532</v>
      </c>
      <c r="E234" s="12" t="s">
        <v>3623</v>
      </c>
      <c r="F234" s="12" t="s">
        <v>4775</v>
      </c>
      <c r="G234" s="13" t="s">
        <v>4436</v>
      </c>
      <c r="H234" s="12" t="s">
        <v>4498</v>
      </c>
      <c r="I234" s="12" t="s">
        <v>4448</v>
      </c>
      <c r="J234" s="15">
        <v>44425</v>
      </c>
      <c r="K234" s="12" t="s">
        <v>4449</v>
      </c>
      <c r="L234" s="12" t="s">
        <v>1440</v>
      </c>
      <c r="M234" s="12" t="s">
        <v>4440</v>
      </c>
      <c r="N234" t="s">
        <v>4441</v>
      </c>
      <c r="O234" s="7" t="str">
        <f>IFERROR(VLOOKUP($D234,'CLIENTES NUEVA ID ZONA'!$A$1:$R$669,17,0),"NO")</f>
        <v>NO</v>
      </c>
    </row>
    <row r="235" spans="1:15">
      <c r="A235" s="7" t="s">
        <v>3909</v>
      </c>
      <c r="B235" s="12" t="s">
        <v>4412</v>
      </c>
      <c r="C235" s="12" t="s">
        <v>1291</v>
      </c>
      <c r="D235" s="12" t="s">
        <v>1290</v>
      </c>
      <c r="E235" s="12" t="s">
        <v>3623</v>
      </c>
      <c r="F235" s="12" t="s">
        <v>4776</v>
      </c>
      <c r="G235" s="13" t="s">
        <v>4436</v>
      </c>
      <c r="H235" s="12" t="s">
        <v>4437</v>
      </c>
      <c r="I235" s="12" t="s">
        <v>4438</v>
      </c>
      <c r="J235" s="15">
        <v>44420</v>
      </c>
      <c r="K235" s="12" t="s">
        <v>4439</v>
      </c>
      <c r="L235" s="12" t="s">
        <v>4402</v>
      </c>
      <c r="M235" s="12" t="s">
        <v>4440</v>
      </c>
      <c r="N235" t="s">
        <v>4441</v>
      </c>
      <c r="O235" s="7" t="str">
        <f>IFERROR(VLOOKUP($D235,'CLIENTES NUEVA ID ZONA'!$A$1:$R$669,17,0),"NO")</f>
        <v>NO</v>
      </c>
    </row>
    <row r="236" spans="1:15">
      <c r="A236" s="7" t="s">
        <v>3909</v>
      </c>
      <c r="B236" s="12" t="s">
        <v>4412</v>
      </c>
      <c r="C236" s="12" t="s">
        <v>1291</v>
      </c>
      <c r="D236" s="12" t="s">
        <v>1290</v>
      </c>
      <c r="E236" s="12" t="s">
        <v>3623</v>
      </c>
      <c r="F236" s="12" t="s">
        <v>4777</v>
      </c>
      <c r="G236" s="13" t="s">
        <v>4436</v>
      </c>
      <c r="H236" s="12" t="s">
        <v>4437</v>
      </c>
      <c r="I236" s="12" t="s">
        <v>4438</v>
      </c>
      <c r="J236" s="15">
        <v>44420</v>
      </c>
      <c r="K236" s="12" t="s">
        <v>4439</v>
      </c>
      <c r="L236" s="12" t="s">
        <v>4402</v>
      </c>
      <c r="M236" s="12" t="s">
        <v>4440</v>
      </c>
      <c r="N236" t="s">
        <v>4441</v>
      </c>
      <c r="O236" s="7" t="str">
        <f>IFERROR(VLOOKUP($D236,'CLIENTES NUEVA ID ZONA'!$A$1:$R$669,17,0),"NO")</f>
        <v>NO</v>
      </c>
    </row>
    <row r="237" spans="1:15">
      <c r="A237" s="7" t="s">
        <v>3909</v>
      </c>
      <c r="B237" s="12" t="s">
        <v>4412</v>
      </c>
      <c r="C237" s="12" t="s">
        <v>1291</v>
      </c>
      <c r="D237" s="12" t="s">
        <v>1290</v>
      </c>
      <c r="E237" s="12" t="s">
        <v>3623</v>
      </c>
      <c r="F237" s="12" t="s">
        <v>4778</v>
      </c>
      <c r="G237" s="13" t="s">
        <v>4436</v>
      </c>
      <c r="H237" s="12" t="s">
        <v>4437</v>
      </c>
      <c r="I237" s="12" t="s">
        <v>4438</v>
      </c>
      <c r="J237" s="15">
        <v>44420</v>
      </c>
      <c r="K237" s="12" t="s">
        <v>4439</v>
      </c>
      <c r="L237" s="12" t="s">
        <v>4402</v>
      </c>
      <c r="M237" s="12" t="s">
        <v>4440</v>
      </c>
      <c r="N237" t="s">
        <v>4441</v>
      </c>
      <c r="O237" s="7" t="str">
        <f>IFERROR(VLOOKUP($D237,'CLIENTES NUEVA ID ZONA'!$A$1:$R$669,17,0),"NO")</f>
        <v>NO</v>
      </c>
    </row>
    <row r="238" spans="1:15">
      <c r="A238" s="7" t="s">
        <v>3909</v>
      </c>
      <c r="B238" s="12" t="s">
        <v>14</v>
      </c>
      <c r="C238" s="12" t="s">
        <v>1690</v>
      </c>
      <c r="D238" s="12" t="s">
        <v>1689</v>
      </c>
      <c r="E238" s="12" t="s">
        <v>3623</v>
      </c>
      <c r="F238" s="12" t="s">
        <v>4779</v>
      </c>
      <c r="G238" s="13" t="s">
        <v>4436</v>
      </c>
      <c r="H238" s="12" t="s">
        <v>4688</v>
      </c>
      <c r="I238" s="12" t="s">
        <v>4438</v>
      </c>
      <c r="J238" s="15">
        <v>44419</v>
      </c>
      <c r="K238" s="12" t="s">
        <v>4439</v>
      </c>
      <c r="L238" s="12" t="s">
        <v>1440</v>
      </c>
      <c r="M238" s="12" t="s">
        <v>4440</v>
      </c>
      <c r="N238" t="s">
        <v>4441</v>
      </c>
      <c r="O238" s="7" t="str">
        <f>IFERROR(VLOOKUP($D238,'CLIENTES NUEVA ID ZONA'!$A$1:$R$669,17,0),"NO")</f>
        <v>SI</v>
      </c>
    </row>
    <row r="239" spans="1:15">
      <c r="A239" s="7" t="s">
        <v>3909</v>
      </c>
      <c r="B239" s="12" t="s">
        <v>4535</v>
      </c>
      <c r="C239" s="12" t="s">
        <v>1686</v>
      </c>
      <c r="D239" s="12" t="s">
        <v>1685</v>
      </c>
      <c r="E239" s="12" t="s">
        <v>3623</v>
      </c>
      <c r="F239" s="12" t="s">
        <v>4780</v>
      </c>
      <c r="G239" s="13" t="s">
        <v>4436</v>
      </c>
      <c r="H239" s="12" t="s">
        <v>4437</v>
      </c>
      <c r="I239" s="12" t="s">
        <v>4438</v>
      </c>
      <c r="J239" s="15">
        <v>44418</v>
      </c>
      <c r="K239" s="12" t="s">
        <v>4449</v>
      </c>
      <c r="L239" s="12" t="s">
        <v>1440</v>
      </c>
      <c r="M239" s="12" t="s">
        <v>4440</v>
      </c>
      <c r="N239" t="s">
        <v>4441</v>
      </c>
      <c r="O239" s="7" t="str">
        <f>IFERROR(VLOOKUP($D239,'CLIENTES NUEVA ID ZONA'!$A$1:$R$669,17,0),"NO")</f>
        <v>NO</v>
      </c>
    </row>
    <row r="240" spans="1:15">
      <c r="A240" s="7" t="s">
        <v>3909</v>
      </c>
      <c r="B240" s="12" t="s">
        <v>4564</v>
      </c>
      <c r="C240" s="12" t="s">
        <v>1688</v>
      </c>
      <c r="D240" s="12" t="s">
        <v>1687</v>
      </c>
      <c r="E240" s="12" t="s">
        <v>3618</v>
      </c>
      <c r="F240" s="12" t="s">
        <v>4781</v>
      </c>
      <c r="G240" s="13" t="s">
        <v>4436</v>
      </c>
      <c r="H240" s="12" t="s">
        <v>4437</v>
      </c>
      <c r="I240" s="12" t="s">
        <v>4438</v>
      </c>
      <c r="J240" s="15">
        <v>44416</v>
      </c>
      <c r="K240" s="12" t="s">
        <v>4439</v>
      </c>
      <c r="L240" s="12" t="s">
        <v>1581</v>
      </c>
      <c r="M240" s="12" t="s">
        <v>4440</v>
      </c>
      <c r="N240" t="s">
        <v>4441</v>
      </c>
      <c r="O240" s="7" t="str">
        <f>IFERROR(VLOOKUP($D240,'CLIENTES NUEVA ID ZONA'!$A$1:$R$669,17,0),"NO")</f>
        <v>SI</v>
      </c>
    </row>
    <row r="241" spans="1:15">
      <c r="A241" s="7" t="s">
        <v>3909</v>
      </c>
      <c r="B241" s="12" t="s">
        <v>48</v>
      </c>
      <c r="C241" s="12" t="s">
        <v>1562</v>
      </c>
      <c r="D241" s="12" t="s">
        <v>1561</v>
      </c>
      <c r="E241" s="12" t="s">
        <v>14</v>
      </c>
      <c r="F241" s="12" t="s">
        <v>4782</v>
      </c>
      <c r="G241" s="13" t="s">
        <v>4436</v>
      </c>
      <c r="H241" s="12" t="s">
        <v>4437</v>
      </c>
      <c r="I241" s="12" t="s">
        <v>4438</v>
      </c>
      <c r="J241" s="15">
        <v>44412</v>
      </c>
      <c r="K241" s="12" t="s">
        <v>4439</v>
      </c>
      <c r="L241" s="12" t="s">
        <v>867</v>
      </c>
      <c r="M241" s="12" t="s">
        <v>4440</v>
      </c>
      <c r="N241" t="s">
        <v>4441</v>
      </c>
      <c r="O241" s="7" t="str">
        <f>IFERROR(VLOOKUP($D241,'CLIENTES NUEVA ID ZONA'!$A$1:$R$669,17,0),"NO")</f>
        <v>NO</v>
      </c>
    </row>
    <row r="242" spans="1:15">
      <c r="A242" s="7" t="s">
        <v>3909</v>
      </c>
      <c r="B242" s="12" t="s">
        <v>2469</v>
      </c>
      <c r="C242" s="12" t="s">
        <v>1680</v>
      </c>
      <c r="D242" s="12" t="s">
        <v>1679</v>
      </c>
      <c r="E242" s="12" t="s">
        <v>3623</v>
      </c>
      <c r="F242" s="12" t="s">
        <v>4783</v>
      </c>
      <c r="G242" s="13" t="s">
        <v>4436</v>
      </c>
      <c r="H242" s="12" t="s">
        <v>4437</v>
      </c>
      <c r="I242" s="12" t="s">
        <v>4448</v>
      </c>
      <c r="J242" s="15">
        <v>44405</v>
      </c>
      <c r="K242" s="12" t="s">
        <v>4449</v>
      </c>
      <c r="L242" s="12" t="s">
        <v>4418</v>
      </c>
      <c r="M242" s="12" t="s">
        <v>4440</v>
      </c>
      <c r="N242" t="s">
        <v>4441</v>
      </c>
      <c r="O242" s="7" t="str">
        <f>IFERROR(VLOOKUP($D242,'CLIENTES NUEVA ID ZONA'!$A$1:$R$669,17,0),"NO")</f>
        <v>NO</v>
      </c>
    </row>
    <row r="243" spans="1:15">
      <c r="A243" s="7" t="s">
        <v>3909</v>
      </c>
      <c r="B243" s="12" t="s">
        <v>3623</v>
      </c>
      <c r="C243" s="12" t="s">
        <v>1682</v>
      </c>
      <c r="D243" s="12" t="s">
        <v>1681</v>
      </c>
      <c r="E243" s="12" t="s">
        <v>3618</v>
      </c>
      <c r="F243" s="12" t="s">
        <v>4784</v>
      </c>
      <c r="G243" s="13" t="s">
        <v>4436</v>
      </c>
      <c r="H243" s="12" t="s">
        <v>4498</v>
      </c>
      <c r="I243" s="12" t="s">
        <v>4438</v>
      </c>
      <c r="J243" s="15">
        <v>44405</v>
      </c>
      <c r="K243" s="12" t="s">
        <v>4439</v>
      </c>
      <c r="L243" s="12" t="s">
        <v>1581</v>
      </c>
      <c r="M243" s="12" t="s">
        <v>4440</v>
      </c>
      <c r="N243" t="s">
        <v>4441</v>
      </c>
      <c r="O243" s="7" t="str">
        <f>IFERROR(VLOOKUP($D243,'CLIENTES NUEVA ID ZONA'!$A$1:$R$669,17,0),"NO")</f>
        <v>SI</v>
      </c>
    </row>
    <row r="244" spans="1:15">
      <c r="A244" s="7" t="s">
        <v>3909</v>
      </c>
      <c r="B244" s="12" t="s">
        <v>4535</v>
      </c>
      <c r="C244" s="12" t="s">
        <v>1676</v>
      </c>
      <c r="D244" s="12" t="s">
        <v>1675</v>
      </c>
      <c r="E244" s="12" t="s">
        <v>3623</v>
      </c>
      <c r="F244" s="12" t="s">
        <v>4785</v>
      </c>
      <c r="G244" s="13" t="s">
        <v>4436</v>
      </c>
      <c r="H244" s="12" t="s">
        <v>4437</v>
      </c>
      <c r="I244" s="12" t="s">
        <v>4448</v>
      </c>
      <c r="J244" s="15">
        <v>44404</v>
      </c>
      <c r="K244" s="12" t="s">
        <v>4439</v>
      </c>
      <c r="L244" s="12" t="s">
        <v>4418</v>
      </c>
      <c r="M244" s="12" t="s">
        <v>4440</v>
      </c>
      <c r="N244" t="s">
        <v>4441</v>
      </c>
      <c r="O244" s="7" t="str">
        <f>IFERROR(VLOOKUP($D244,'CLIENTES NUEVA ID ZONA'!$A$1:$R$669,17,0),"NO")</f>
        <v>NO</v>
      </c>
    </row>
    <row r="245" spans="1:15">
      <c r="A245" s="7" t="s">
        <v>3909</v>
      </c>
      <c r="B245" s="12" t="s">
        <v>4564</v>
      </c>
      <c r="C245" s="12" t="s">
        <v>1678</v>
      </c>
      <c r="D245" s="12" t="s">
        <v>1677</v>
      </c>
      <c r="E245" s="12" t="s">
        <v>14</v>
      </c>
      <c r="F245" s="12" t="s">
        <v>4786</v>
      </c>
      <c r="G245" s="13" t="s">
        <v>4436</v>
      </c>
      <c r="H245" s="12" t="s">
        <v>4437</v>
      </c>
      <c r="I245" s="12" t="s">
        <v>4438</v>
      </c>
      <c r="J245" s="15">
        <v>44403</v>
      </c>
      <c r="K245" s="12" t="s">
        <v>4439</v>
      </c>
      <c r="L245" s="12" t="s">
        <v>4418</v>
      </c>
      <c r="M245" s="12" t="s">
        <v>4440</v>
      </c>
      <c r="N245" t="s">
        <v>4441</v>
      </c>
      <c r="O245" s="7" t="str">
        <f>IFERROR(VLOOKUP($D245,'CLIENTES NUEVA ID ZONA'!$A$1:$R$669,17,0),"NO")</f>
        <v>NO</v>
      </c>
    </row>
    <row r="246" spans="1:15">
      <c r="A246" s="7" t="s">
        <v>3909</v>
      </c>
      <c r="B246" s="12" t="s">
        <v>14</v>
      </c>
      <c r="C246" s="12" t="s">
        <v>982</v>
      </c>
      <c r="D246" s="12" t="s">
        <v>981</v>
      </c>
      <c r="E246" s="12" t="s">
        <v>3618</v>
      </c>
      <c r="F246" s="12" t="s">
        <v>4787</v>
      </c>
      <c r="G246" s="13" t="s">
        <v>4436</v>
      </c>
      <c r="H246" s="12" t="s">
        <v>4437</v>
      </c>
      <c r="I246" s="12" t="s">
        <v>4438</v>
      </c>
      <c r="J246" s="15">
        <v>44399</v>
      </c>
      <c r="K246" s="12" t="s">
        <v>4439</v>
      </c>
      <c r="L246" s="12" t="s">
        <v>1440</v>
      </c>
      <c r="M246" s="12" t="s">
        <v>4440</v>
      </c>
      <c r="N246" t="s">
        <v>4441</v>
      </c>
      <c r="O246" s="7" t="str">
        <f>IFERROR(VLOOKUP($D246,'CLIENTES NUEVA ID ZONA'!$A$1:$R$669,17,0),"NO")</f>
        <v>SI</v>
      </c>
    </row>
    <row r="247" spans="1:15">
      <c r="A247" s="7" t="s">
        <v>3909</v>
      </c>
      <c r="B247" s="12" t="s">
        <v>4535</v>
      </c>
      <c r="C247" s="12" t="s">
        <v>1670</v>
      </c>
      <c r="D247" s="12" t="s">
        <v>1669</v>
      </c>
      <c r="E247" s="12" t="s">
        <v>14</v>
      </c>
      <c r="F247" s="12" t="s">
        <v>4788</v>
      </c>
      <c r="G247" s="13" t="s">
        <v>4436</v>
      </c>
      <c r="H247" s="12" t="s">
        <v>4444</v>
      </c>
      <c r="I247" s="12" t="s">
        <v>4448</v>
      </c>
      <c r="J247" s="15">
        <v>44399</v>
      </c>
      <c r="K247" s="12" t="s">
        <v>4439</v>
      </c>
      <c r="L247" s="12" t="s">
        <v>1440</v>
      </c>
      <c r="M247" s="12" t="s">
        <v>4440</v>
      </c>
      <c r="N247" t="s">
        <v>4441</v>
      </c>
      <c r="O247" s="7" t="str">
        <f>IFERROR(VLOOKUP($D247,'CLIENTES NUEVA ID ZONA'!$A$1:$R$669,17,0),"NO")</f>
        <v>NO</v>
      </c>
    </row>
    <row r="248" spans="1:15">
      <c r="A248" s="7" t="s">
        <v>3909</v>
      </c>
      <c r="B248" s="12" t="s">
        <v>4527</v>
      </c>
      <c r="C248" s="12" t="s">
        <v>1666</v>
      </c>
      <c r="D248" s="12" t="s">
        <v>1665</v>
      </c>
      <c r="E248" s="12" t="s">
        <v>3623</v>
      </c>
      <c r="F248" s="12" t="s">
        <v>4789</v>
      </c>
      <c r="G248" s="13" t="s">
        <v>4436</v>
      </c>
      <c r="H248" s="12" t="s">
        <v>4478</v>
      </c>
      <c r="I248" s="12" t="s">
        <v>4438</v>
      </c>
      <c r="J248" s="15">
        <v>44392</v>
      </c>
      <c r="K248" s="12" t="s">
        <v>4439</v>
      </c>
      <c r="L248" s="12" t="s">
        <v>1455</v>
      </c>
      <c r="M248" s="12" t="s">
        <v>4440</v>
      </c>
      <c r="N248" t="s">
        <v>4441</v>
      </c>
      <c r="O248" s="7" t="str">
        <f>IFERROR(VLOOKUP($D248,'CLIENTES NUEVA ID ZONA'!$A$1:$R$669,17,0),"NO")</f>
        <v>SI</v>
      </c>
    </row>
    <row r="249" spans="1:15">
      <c r="A249" s="7" t="s">
        <v>3909</v>
      </c>
      <c r="B249" s="12" t="s">
        <v>4564</v>
      </c>
      <c r="C249" s="12" t="s">
        <v>1668</v>
      </c>
      <c r="D249" s="12" t="s">
        <v>1667</v>
      </c>
      <c r="E249" s="12" t="s">
        <v>2253</v>
      </c>
      <c r="F249" s="12" t="s">
        <v>4790</v>
      </c>
      <c r="G249" s="13" t="s">
        <v>4436</v>
      </c>
      <c r="H249" s="12" t="s">
        <v>4444</v>
      </c>
      <c r="I249" s="12" t="s">
        <v>4438</v>
      </c>
      <c r="J249" s="15">
        <v>44391</v>
      </c>
      <c r="K249" s="12" t="s">
        <v>4439</v>
      </c>
      <c r="L249" s="12" t="s">
        <v>1581</v>
      </c>
      <c r="M249" s="12" t="s">
        <v>4440</v>
      </c>
      <c r="N249" t="s">
        <v>4441</v>
      </c>
      <c r="O249" s="7" t="str">
        <f>IFERROR(VLOOKUP($D249,'CLIENTES NUEVA ID ZONA'!$A$1:$R$669,17,0),"NO")</f>
        <v>NO</v>
      </c>
    </row>
    <row r="250" spans="1:15">
      <c r="A250" s="7" t="s">
        <v>3909</v>
      </c>
      <c r="B250" s="12" t="s">
        <v>48</v>
      </c>
      <c r="C250" s="12" t="s">
        <v>1662</v>
      </c>
      <c r="D250" s="12" t="s">
        <v>1661</v>
      </c>
      <c r="E250" s="12" t="s">
        <v>3623</v>
      </c>
      <c r="F250" s="12" t="s">
        <v>4791</v>
      </c>
      <c r="G250" s="13" t="s">
        <v>4436</v>
      </c>
      <c r="H250" s="12" t="s">
        <v>4437</v>
      </c>
      <c r="I250" s="12" t="s">
        <v>4438</v>
      </c>
      <c r="J250" s="15">
        <v>44389</v>
      </c>
      <c r="K250" s="12" t="s">
        <v>4439</v>
      </c>
      <c r="L250" s="12" t="s">
        <v>1455</v>
      </c>
      <c r="M250" s="12" t="s">
        <v>4440</v>
      </c>
      <c r="N250" t="s">
        <v>4792</v>
      </c>
      <c r="O250" s="7" t="str">
        <f>IFERROR(VLOOKUP($D250,'CLIENTES NUEVA ID ZONA'!$A$1:$R$669,17,0),"NO")</f>
        <v>NO</v>
      </c>
    </row>
    <row r="251" spans="1:15">
      <c r="A251" s="7" t="s">
        <v>3909</v>
      </c>
      <c r="B251" s="12" t="s">
        <v>48</v>
      </c>
      <c r="C251" s="12" t="s">
        <v>1414</v>
      </c>
      <c r="D251" s="12" t="s">
        <v>1413</v>
      </c>
      <c r="E251" s="12" t="s">
        <v>3623</v>
      </c>
      <c r="F251" s="12" t="s">
        <v>4793</v>
      </c>
      <c r="G251" s="13" t="s">
        <v>4436</v>
      </c>
      <c r="H251" s="12" t="s">
        <v>4688</v>
      </c>
      <c r="I251" s="12" t="s">
        <v>4438</v>
      </c>
      <c r="J251" s="15">
        <v>44385</v>
      </c>
      <c r="K251" s="12" t="s">
        <v>4439</v>
      </c>
      <c r="L251" s="12" t="s">
        <v>1455</v>
      </c>
      <c r="M251" s="12" t="s">
        <v>4440</v>
      </c>
      <c r="N251" t="s">
        <v>4441</v>
      </c>
      <c r="O251" s="7" t="str">
        <f>IFERROR(VLOOKUP($D251,'CLIENTES NUEVA ID ZONA'!$A$1:$R$669,17,0),"NO")</f>
        <v>NO</v>
      </c>
    </row>
    <row r="252" spans="1:15">
      <c r="A252" s="7" t="s">
        <v>3909</v>
      </c>
      <c r="B252" s="12" t="s">
        <v>80</v>
      </c>
      <c r="C252" s="12" t="s">
        <v>1660</v>
      </c>
      <c r="D252" s="12" t="s">
        <v>1659</v>
      </c>
      <c r="E252" s="12" t="s">
        <v>14</v>
      </c>
      <c r="F252" s="12" t="s">
        <v>4794</v>
      </c>
      <c r="G252" s="13" t="s">
        <v>4436</v>
      </c>
      <c r="H252" s="12" t="s">
        <v>4437</v>
      </c>
      <c r="I252" s="12" t="s">
        <v>4448</v>
      </c>
      <c r="J252" s="15">
        <v>44384</v>
      </c>
      <c r="K252" s="12" t="s">
        <v>4449</v>
      </c>
      <c r="L252" s="12" t="s">
        <v>4418</v>
      </c>
      <c r="M252" s="12" t="s">
        <v>4440</v>
      </c>
      <c r="N252" t="s">
        <v>4441</v>
      </c>
      <c r="O252" s="7" t="str">
        <f>IFERROR(VLOOKUP($D252,'CLIENTES NUEVA ID ZONA'!$A$1:$R$669,17,0),"NO")</f>
        <v>NO</v>
      </c>
    </row>
    <row r="253" spans="1:15">
      <c r="A253" s="7" t="s">
        <v>3909</v>
      </c>
      <c r="B253" s="12" t="s">
        <v>4511</v>
      </c>
      <c r="C253" s="12" t="s">
        <v>1654</v>
      </c>
      <c r="D253" s="12" t="s">
        <v>1653</v>
      </c>
      <c r="E253" s="12" t="s">
        <v>3623</v>
      </c>
      <c r="F253" s="12" t="s">
        <v>4795</v>
      </c>
      <c r="G253" s="13" t="s">
        <v>4436</v>
      </c>
      <c r="H253" s="12" t="s">
        <v>4437</v>
      </c>
      <c r="I253" s="12" t="s">
        <v>4438</v>
      </c>
      <c r="J253" s="15">
        <v>44375</v>
      </c>
      <c r="K253" s="12" t="s">
        <v>4449</v>
      </c>
      <c r="L253" s="12" t="s">
        <v>4418</v>
      </c>
      <c r="M253" s="12" t="s">
        <v>4440</v>
      </c>
      <c r="N253" t="s">
        <v>4441</v>
      </c>
      <c r="O253" s="7" t="str">
        <f>IFERROR(VLOOKUP($D253,'CLIENTES NUEVA ID ZONA'!$A$1:$R$669,17,0),"NO")</f>
        <v>SI</v>
      </c>
    </row>
    <row r="254" spans="1:15">
      <c r="A254" s="7" t="s">
        <v>3909</v>
      </c>
      <c r="B254" s="12" t="s">
        <v>3623</v>
      </c>
      <c r="C254" s="12" t="s">
        <v>4796</v>
      </c>
      <c r="D254" s="12" t="s">
        <v>1657</v>
      </c>
      <c r="E254" s="12" t="s">
        <v>3618</v>
      </c>
      <c r="F254" s="12" t="s">
        <v>4797</v>
      </c>
      <c r="G254" s="13" t="s">
        <v>4436</v>
      </c>
      <c r="H254" s="12" t="s">
        <v>4437</v>
      </c>
      <c r="I254" s="12" t="s">
        <v>4438</v>
      </c>
      <c r="J254" s="15">
        <v>44375</v>
      </c>
      <c r="K254" s="12" t="s">
        <v>4439</v>
      </c>
      <c r="L254" s="12" t="s">
        <v>1581</v>
      </c>
      <c r="M254" s="12" t="s">
        <v>4440</v>
      </c>
      <c r="N254" t="s">
        <v>4798</v>
      </c>
      <c r="O254" s="7" t="str">
        <f>IFERROR(VLOOKUP($D254,'CLIENTES NUEVA ID ZONA'!$A$1:$R$669,17,0),"NO")</f>
        <v>SI</v>
      </c>
    </row>
    <row r="255" spans="1:15">
      <c r="A255" s="7" t="s">
        <v>3909</v>
      </c>
      <c r="B255" s="12" t="s">
        <v>48</v>
      </c>
      <c r="C255" s="12" t="s">
        <v>1672</v>
      </c>
      <c r="D255" s="12" t="s">
        <v>1671</v>
      </c>
      <c r="E255" s="12" t="s">
        <v>14</v>
      </c>
      <c r="F255" s="12" t="s">
        <v>4799</v>
      </c>
      <c r="G255" s="13" t="s">
        <v>4436</v>
      </c>
      <c r="H255" s="12" t="s">
        <v>4444</v>
      </c>
      <c r="I255" s="12" t="s">
        <v>4438</v>
      </c>
      <c r="J255" s="15">
        <v>44370</v>
      </c>
      <c r="K255" s="12" t="s">
        <v>4439</v>
      </c>
      <c r="L255" s="12" t="s">
        <v>1440</v>
      </c>
      <c r="M255" s="12" t="s">
        <v>4506</v>
      </c>
      <c r="N255" t="s">
        <v>4441</v>
      </c>
      <c r="O255" s="7" t="str">
        <f>IFERROR(VLOOKUP($D255,'CLIENTES NUEVA ID ZONA'!$A$1:$R$669,17,0),"NO")</f>
        <v>NO</v>
      </c>
    </row>
    <row r="256" spans="1:15">
      <c r="A256" s="7" t="s">
        <v>3909</v>
      </c>
      <c r="B256" s="12" t="s">
        <v>4535</v>
      </c>
      <c r="C256" s="12" t="s">
        <v>1656</v>
      </c>
      <c r="D256" s="12" t="s">
        <v>1655</v>
      </c>
      <c r="E256" s="12" t="s">
        <v>3623</v>
      </c>
      <c r="F256" s="12" t="s">
        <v>4800</v>
      </c>
      <c r="G256" s="13" t="s">
        <v>4436</v>
      </c>
      <c r="H256" s="12" t="s">
        <v>4444</v>
      </c>
      <c r="I256" s="12" t="s">
        <v>4438</v>
      </c>
      <c r="J256" s="15">
        <v>44362</v>
      </c>
      <c r="K256" s="12" t="s">
        <v>4449</v>
      </c>
      <c r="L256" s="12" t="s">
        <v>1440</v>
      </c>
      <c r="M256" s="12" t="s">
        <v>4440</v>
      </c>
      <c r="N256" t="s">
        <v>4441</v>
      </c>
      <c r="O256" s="7" t="str">
        <f>IFERROR(VLOOKUP($D256,'CLIENTES NUEVA ID ZONA'!$A$1:$R$669,17,0),"NO")</f>
        <v>NO</v>
      </c>
    </row>
    <row r="257" spans="1:15">
      <c r="A257" s="7" t="s">
        <v>3909</v>
      </c>
      <c r="B257" s="12" t="s">
        <v>4535</v>
      </c>
      <c r="C257" s="12" t="s">
        <v>1651</v>
      </c>
      <c r="D257" s="12" t="s">
        <v>1650</v>
      </c>
      <c r="E257" s="12" t="s">
        <v>2253</v>
      </c>
      <c r="F257" s="12" t="s">
        <v>4801</v>
      </c>
      <c r="G257" s="13" t="s">
        <v>4436</v>
      </c>
      <c r="H257" s="12" t="s">
        <v>4437</v>
      </c>
      <c r="I257" s="12" t="s">
        <v>4448</v>
      </c>
      <c r="J257" s="15">
        <v>44362</v>
      </c>
      <c r="K257" s="12" t="s">
        <v>4439</v>
      </c>
      <c r="L257" s="12" t="s">
        <v>1440</v>
      </c>
      <c r="M257" s="12" t="s">
        <v>4440</v>
      </c>
      <c r="N257" t="s">
        <v>4802</v>
      </c>
      <c r="O257" s="7" t="str">
        <f>IFERROR(VLOOKUP($D257,'CLIENTES NUEVA ID ZONA'!$A$1:$R$669,17,0),"NO")</f>
        <v>NO</v>
      </c>
    </row>
    <row r="258" spans="1:15">
      <c r="A258" s="7" t="s">
        <v>3909</v>
      </c>
      <c r="B258" s="12" t="s">
        <v>4527</v>
      </c>
      <c r="C258" s="12" t="s">
        <v>1645</v>
      </c>
      <c r="D258" s="12" t="s">
        <v>1644</v>
      </c>
      <c r="E258" s="12" t="s">
        <v>14</v>
      </c>
      <c r="F258" s="12" t="s">
        <v>4803</v>
      </c>
      <c r="G258" s="13" t="s">
        <v>4436</v>
      </c>
      <c r="H258" s="12" t="s">
        <v>4437</v>
      </c>
      <c r="I258" s="12" t="s">
        <v>4438</v>
      </c>
      <c r="J258" s="15">
        <v>44358</v>
      </c>
      <c r="K258" s="12" t="s">
        <v>4439</v>
      </c>
      <c r="L258" s="12" t="s">
        <v>1455</v>
      </c>
      <c r="M258" s="12" t="s">
        <v>4440</v>
      </c>
      <c r="N258" t="s">
        <v>4804</v>
      </c>
      <c r="O258" s="7" t="str">
        <f>IFERROR(VLOOKUP($D258,'CLIENTES NUEVA ID ZONA'!$A$1:$R$669,17,0),"NO")</f>
        <v>NO</v>
      </c>
    </row>
    <row r="259" spans="1:15">
      <c r="A259" s="7" t="s">
        <v>3909</v>
      </c>
      <c r="B259" s="12" t="s">
        <v>4527</v>
      </c>
      <c r="C259" s="12" t="s">
        <v>1647</v>
      </c>
      <c r="D259" s="12" t="s">
        <v>1646</v>
      </c>
      <c r="E259" s="12" t="s">
        <v>14</v>
      </c>
      <c r="F259" s="12" t="s">
        <v>4805</v>
      </c>
      <c r="G259" s="13" t="s">
        <v>4436</v>
      </c>
      <c r="H259" s="12" t="s">
        <v>4437</v>
      </c>
      <c r="I259" s="12" t="s">
        <v>4438</v>
      </c>
      <c r="J259" s="15">
        <v>44358</v>
      </c>
      <c r="K259" s="12" t="s">
        <v>4439</v>
      </c>
      <c r="L259" s="12" t="s">
        <v>1581</v>
      </c>
      <c r="M259" s="12" t="s">
        <v>4440</v>
      </c>
      <c r="N259" t="s">
        <v>4441</v>
      </c>
      <c r="O259" s="7" t="str">
        <f>IFERROR(VLOOKUP($D259,'CLIENTES NUEVA ID ZONA'!$A$1:$R$669,17,0),"NO")</f>
        <v>SI</v>
      </c>
    </row>
    <row r="260" spans="1:15">
      <c r="A260" s="7" t="s">
        <v>3909</v>
      </c>
      <c r="B260" s="12" t="s">
        <v>4527</v>
      </c>
      <c r="C260" s="12" t="s">
        <v>1642</v>
      </c>
      <c r="D260" s="12" t="s">
        <v>1641</v>
      </c>
      <c r="E260" s="12" t="s">
        <v>3623</v>
      </c>
      <c r="F260" s="12" t="s">
        <v>4806</v>
      </c>
      <c r="G260" s="13" t="s">
        <v>4436</v>
      </c>
      <c r="H260" s="12" t="s">
        <v>4478</v>
      </c>
      <c r="I260" s="12" t="s">
        <v>4438</v>
      </c>
      <c r="J260" s="15">
        <v>44356</v>
      </c>
      <c r="K260" s="12" t="s">
        <v>4439</v>
      </c>
      <c r="L260" s="12" t="s">
        <v>4418</v>
      </c>
      <c r="M260" s="12" t="s">
        <v>4440</v>
      </c>
      <c r="N260" t="s">
        <v>4441</v>
      </c>
      <c r="O260" s="7" t="str">
        <f>IFERROR(VLOOKUP($D260,'CLIENTES NUEVA ID ZONA'!$A$1:$R$669,17,0),"NO")</f>
        <v>NO</v>
      </c>
    </row>
    <row r="261" spans="1:15">
      <c r="A261" s="7" t="s">
        <v>3909</v>
      </c>
      <c r="B261" s="12" t="s">
        <v>37</v>
      </c>
      <c r="C261" s="12" t="s">
        <v>1638</v>
      </c>
      <c r="D261" s="12" t="s">
        <v>1637</v>
      </c>
      <c r="E261" s="12" t="s">
        <v>3623</v>
      </c>
      <c r="F261" s="12" t="s">
        <v>4807</v>
      </c>
      <c r="G261" s="13" t="s">
        <v>4436</v>
      </c>
      <c r="H261" s="12" t="s">
        <v>4463</v>
      </c>
      <c r="I261" s="12" t="s">
        <v>4438</v>
      </c>
      <c r="J261" s="15">
        <v>44354</v>
      </c>
      <c r="K261" s="12" t="s">
        <v>4449</v>
      </c>
      <c r="L261" s="12" t="s">
        <v>1440</v>
      </c>
      <c r="M261" s="12" t="s">
        <v>4440</v>
      </c>
      <c r="N261" t="s">
        <v>4441</v>
      </c>
      <c r="O261" s="7" t="str">
        <f>IFERROR(VLOOKUP($D261,'CLIENTES NUEVA ID ZONA'!$A$1:$R$669,17,0),"NO")</f>
        <v>NO</v>
      </c>
    </row>
    <row r="262" spans="1:15">
      <c r="A262" s="7" t="s">
        <v>3909</v>
      </c>
      <c r="B262" s="12" t="s">
        <v>4535</v>
      </c>
      <c r="C262" s="12" t="s">
        <v>1664</v>
      </c>
      <c r="D262" s="12" t="s">
        <v>1663</v>
      </c>
      <c r="E262" s="12" t="s">
        <v>3623</v>
      </c>
      <c r="F262" s="12" t="s">
        <v>4808</v>
      </c>
      <c r="G262" s="13" t="s">
        <v>4436</v>
      </c>
      <c r="H262" s="12" t="s">
        <v>4437</v>
      </c>
      <c r="I262" s="12" t="s">
        <v>4438</v>
      </c>
      <c r="J262" s="15">
        <v>44354</v>
      </c>
      <c r="K262" s="12" t="s">
        <v>4439</v>
      </c>
      <c r="L262" s="12" t="s">
        <v>1440</v>
      </c>
      <c r="M262" s="12" t="s">
        <v>4440</v>
      </c>
      <c r="N262" t="s">
        <v>4441</v>
      </c>
      <c r="O262" s="7" t="str">
        <f>IFERROR(VLOOKUP($D262,'CLIENTES NUEVA ID ZONA'!$A$1:$R$669,17,0),"NO")</f>
        <v>NO</v>
      </c>
    </row>
    <row r="263" spans="1:15">
      <c r="A263" s="7" t="s">
        <v>3909</v>
      </c>
      <c r="B263" s="12" t="s">
        <v>80</v>
      </c>
      <c r="C263" s="12" t="s">
        <v>1636</v>
      </c>
      <c r="D263" s="12" t="s">
        <v>1635</v>
      </c>
      <c r="E263" s="12" t="s">
        <v>14</v>
      </c>
      <c r="F263" s="12" t="s">
        <v>4809</v>
      </c>
      <c r="G263" s="13" t="s">
        <v>4436</v>
      </c>
      <c r="H263" s="12" t="s">
        <v>4437</v>
      </c>
      <c r="I263" s="12" t="s">
        <v>4438</v>
      </c>
      <c r="J263" s="15">
        <v>44350</v>
      </c>
      <c r="K263" s="12" t="s">
        <v>4449</v>
      </c>
      <c r="L263" s="12" t="s">
        <v>1440</v>
      </c>
      <c r="M263" s="12" t="s">
        <v>4440</v>
      </c>
      <c r="N263" t="s">
        <v>4441</v>
      </c>
      <c r="O263" s="7" t="str">
        <f>IFERROR(VLOOKUP($D263,'CLIENTES NUEVA ID ZONA'!$A$1:$R$669,17,0),"NO")</f>
        <v>NO</v>
      </c>
    </row>
    <row r="264" spans="1:15">
      <c r="A264" s="7" t="s">
        <v>3909</v>
      </c>
      <c r="B264" s="12" t="s">
        <v>80</v>
      </c>
      <c r="C264" s="12" t="s">
        <v>1703</v>
      </c>
      <c r="D264" s="12" t="s">
        <v>1702</v>
      </c>
      <c r="E264" s="12" t="s">
        <v>3623</v>
      </c>
      <c r="F264" s="12" t="s">
        <v>4810</v>
      </c>
      <c r="G264" s="13" t="s">
        <v>4436</v>
      </c>
      <c r="H264" s="12" t="s">
        <v>4437</v>
      </c>
      <c r="I264" s="12" t="s">
        <v>4438</v>
      </c>
      <c r="J264" s="15">
        <v>44350</v>
      </c>
      <c r="K264" s="12" t="s">
        <v>4449</v>
      </c>
      <c r="L264" s="12" t="s">
        <v>1455</v>
      </c>
      <c r="M264" s="12" t="s">
        <v>4440</v>
      </c>
      <c r="N264" t="s">
        <v>4441</v>
      </c>
      <c r="O264" s="7" t="str">
        <f>IFERROR(VLOOKUP($D264,'CLIENTES NUEVA ID ZONA'!$A$1:$R$669,17,0),"NO")</f>
        <v>NO</v>
      </c>
    </row>
    <row r="265" spans="1:15">
      <c r="A265" s="7" t="s">
        <v>3909</v>
      </c>
      <c r="B265" s="12" t="s">
        <v>4564</v>
      </c>
      <c r="C265" s="12" t="s">
        <v>802</v>
      </c>
      <c r="D265" s="12" t="s">
        <v>801</v>
      </c>
      <c r="E265" s="12" t="s">
        <v>3623</v>
      </c>
      <c r="F265" s="12" t="s">
        <v>4811</v>
      </c>
      <c r="G265" s="13" t="s">
        <v>4436</v>
      </c>
      <c r="H265" s="12" t="s">
        <v>4463</v>
      </c>
      <c r="I265" s="12" t="s">
        <v>4438</v>
      </c>
      <c r="J265" s="15">
        <v>44347</v>
      </c>
      <c r="K265" s="12" t="s">
        <v>4439</v>
      </c>
      <c r="L265" s="12" t="s">
        <v>4402</v>
      </c>
      <c r="M265" s="12" t="s">
        <v>4440</v>
      </c>
      <c r="N265" t="s">
        <v>4441</v>
      </c>
      <c r="O265" s="7" t="str">
        <f>IFERROR(VLOOKUP($D265,'CLIENTES NUEVA ID ZONA'!$A$1:$R$669,17,0),"NO")</f>
        <v>SI</v>
      </c>
    </row>
    <row r="266" spans="1:15">
      <c r="A266" s="7" t="s">
        <v>3909</v>
      </c>
      <c r="B266" s="12" t="s">
        <v>4564</v>
      </c>
      <c r="C266" s="12" t="s">
        <v>630</v>
      </c>
      <c r="D266" s="12" t="s">
        <v>629</v>
      </c>
      <c r="E266" s="12" t="s">
        <v>3623</v>
      </c>
      <c r="F266" s="12" t="s">
        <v>4812</v>
      </c>
      <c r="G266" s="13" t="s">
        <v>4436</v>
      </c>
      <c r="H266" s="12" t="s">
        <v>4463</v>
      </c>
      <c r="I266" s="12" t="s">
        <v>4438</v>
      </c>
      <c r="J266" s="15">
        <v>44347</v>
      </c>
      <c r="K266" s="12" t="s">
        <v>4439</v>
      </c>
      <c r="L266" s="12" t="s">
        <v>4402</v>
      </c>
      <c r="M266" s="12" t="s">
        <v>4440</v>
      </c>
      <c r="N266" t="s">
        <v>4441</v>
      </c>
      <c r="O266" s="7" t="str">
        <f>IFERROR(VLOOKUP($D266,'CLIENTES NUEVA ID ZONA'!$A$1:$R$669,17,0),"NO")</f>
        <v>SI</v>
      </c>
    </row>
    <row r="267" spans="1:15">
      <c r="A267" s="7" t="s">
        <v>3909</v>
      </c>
      <c r="B267" s="12" t="s">
        <v>2469</v>
      </c>
      <c r="C267" s="12" t="s">
        <v>1634</v>
      </c>
      <c r="D267" s="12" t="s">
        <v>1633</v>
      </c>
      <c r="E267" s="12" t="s">
        <v>3623</v>
      </c>
      <c r="F267" s="12" t="s">
        <v>4813</v>
      </c>
      <c r="G267" s="13" t="s">
        <v>4436</v>
      </c>
      <c r="H267" s="12" t="s">
        <v>4498</v>
      </c>
      <c r="I267" s="12" t="s">
        <v>4438</v>
      </c>
      <c r="J267" s="15">
        <v>44344</v>
      </c>
      <c r="K267" s="12" t="s">
        <v>4449</v>
      </c>
      <c r="L267" s="12" t="s">
        <v>4402</v>
      </c>
      <c r="M267" s="12" t="s">
        <v>4440</v>
      </c>
      <c r="N267" t="s">
        <v>4441</v>
      </c>
      <c r="O267" s="7" t="str">
        <f>IFERROR(VLOOKUP($D267,'CLIENTES NUEVA ID ZONA'!$A$1:$R$669,17,0),"NO")</f>
        <v>NO</v>
      </c>
    </row>
    <row r="268" spans="1:15">
      <c r="A268" s="7" t="s">
        <v>3909</v>
      </c>
      <c r="B268" s="12" t="s">
        <v>4564</v>
      </c>
      <c r="C268" s="12" t="s">
        <v>1337</v>
      </c>
      <c r="D268" s="12" t="s">
        <v>1336</v>
      </c>
      <c r="E268" s="12" t="s">
        <v>3623</v>
      </c>
      <c r="F268" s="12" t="s">
        <v>4814</v>
      </c>
      <c r="G268" s="13" t="s">
        <v>4436</v>
      </c>
      <c r="H268" s="12" t="s">
        <v>4437</v>
      </c>
      <c r="I268" s="12" t="s">
        <v>4438</v>
      </c>
      <c r="J268" s="15">
        <v>44343</v>
      </c>
      <c r="K268" s="12" t="s">
        <v>4439</v>
      </c>
      <c r="L268" s="12" t="s">
        <v>4418</v>
      </c>
      <c r="M268" s="12" t="s">
        <v>4440</v>
      </c>
      <c r="N268" t="s">
        <v>4441</v>
      </c>
      <c r="O268" s="7" t="str">
        <f>IFERROR(VLOOKUP($D268,'CLIENTES NUEVA ID ZONA'!$A$1:$R$669,17,0),"NO")</f>
        <v>NO</v>
      </c>
    </row>
    <row r="269" spans="1:15">
      <c r="A269" s="7" t="s">
        <v>3909</v>
      </c>
      <c r="B269" s="12" t="s">
        <v>60</v>
      </c>
      <c r="C269" s="12" t="s">
        <v>3786</v>
      </c>
      <c r="D269" s="12" t="s">
        <v>3785</v>
      </c>
      <c r="E269" s="12" t="s">
        <v>3784</v>
      </c>
      <c r="F269" s="12" t="s">
        <v>4815</v>
      </c>
      <c r="G269" s="13" t="s">
        <v>4436</v>
      </c>
      <c r="H269" s="12" t="s">
        <v>4441</v>
      </c>
      <c r="I269" s="12" t="s">
        <v>4438</v>
      </c>
      <c r="J269" s="15">
        <v>44342</v>
      </c>
      <c r="K269" s="12" t="s">
        <v>4441</v>
      </c>
      <c r="L269" s="12" t="s">
        <v>4441</v>
      </c>
      <c r="M269" s="12" t="s">
        <v>4440</v>
      </c>
      <c r="N269" t="s">
        <v>4441</v>
      </c>
      <c r="O269" s="7" t="str">
        <f>IFERROR(VLOOKUP($D269,'CLIENTES NUEVA ID ZONA'!$A$1:$R$669,17,0),"NO")</f>
        <v>NO</v>
      </c>
    </row>
    <row r="270" spans="1:15">
      <c r="A270" s="7" t="s">
        <v>3909</v>
      </c>
      <c r="B270" s="12" t="s">
        <v>4433</v>
      </c>
      <c r="C270" s="12" t="s">
        <v>1630</v>
      </c>
      <c r="D270" s="12" t="s">
        <v>1629</v>
      </c>
      <c r="E270" s="12" t="s">
        <v>3623</v>
      </c>
      <c r="F270" s="12" t="s">
        <v>4816</v>
      </c>
      <c r="G270" s="13" t="s">
        <v>4436</v>
      </c>
      <c r="H270" s="12" t="s">
        <v>4688</v>
      </c>
      <c r="I270" s="12" t="s">
        <v>4448</v>
      </c>
      <c r="J270" s="15">
        <v>44336</v>
      </c>
      <c r="K270" s="12" t="s">
        <v>4439</v>
      </c>
      <c r="L270" s="12" t="s">
        <v>1581</v>
      </c>
      <c r="M270" s="12" t="s">
        <v>4440</v>
      </c>
      <c r="N270" t="s">
        <v>4441</v>
      </c>
      <c r="O270" s="7" t="str">
        <f>IFERROR(VLOOKUP($D270,'CLIENTES NUEVA ID ZONA'!$A$1:$R$669,17,0),"NO")</f>
        <v>NO</v>
      </c>
    </row>
    <row r="271" spans="1:15">
      <c r="A271" s="7" t="s">
        <v>3909</v>
      </c>
      <c r="B271" s="12" t="s">
        <v>3623</v>
      </c>
      <c r="C271" s="12" t="s">
        <v>1406</v>
      </c>
      <c r="D271" s="12" t="s">
        <v>1405</v>
      </c>
      <c r="E271" s="12" t="s">
        <v>3618</v>
      </c>
      <c r="F271" s="12" t="s">
        <v>4817</v>
      </c>
      <c r="G271" s="13" t="s">
        <v>4436</v>
      </c>
      <c r="H271" s="12" t="s">
        <v>4437</v>
      </c>
      <c r="I271" s="12" t="s">
        <v>4438</v>
      </c>
      <c r="J271" s="15">
        <v>44336</v>
      </c>
      <c r="K271" s="12" t="s">
        <v>4439</v>
      </c>
      <c r="L271" s="12" t="s">
        <v>1581</v>
      </c>
      <c r="M271" s="12" t="s">
        <v>4440</v>
      </c>
      <c r="N271" t="s">
        <v>4441</v>
      </c>
      <c r="O271" s="7" t="str">
        <f>IFERROR(VLOOKUP($D271,'CLIENTES NUEVA ID ZONA'!$A$1:$R$669,17,0),"NO")</f>
        <v>SI</v>
      </c>
    </row>
    <row r="272" spans="1:15">
      <c r="A272" s="7" t="s">
        <v>3909</v>
      </c>
      <c r="B272" s="12" t="s">
        <v>14</v>
      </c>
      <c r="C272" s="12" t="s">
        <v>1632</v>
      </c>
      <c r="D272" s="12" t="s">
        <v>1631</v>
      </c>
      <c r="E272" s="12" t="s">
        <v>2253</v>
      </c>
      <c r="F272" s="12" t="s">
        <v>4818</v>
      </c>
      <c r="G272" s="13" t="s">
        <v>4436</v>
      </c>
      <c r="H272" s="12" t="s">
        <v>4688</v>
      </c>
      <c r="I272" s="12" t="s">
        <v>4448</v>
      </c>
      <c r="J272" s="15">
        <v>44336</v>
      </c>
      <c r="K272" s="12" t="s">
        <v>4439</v>
      </c>
      <c r="L272" s="12" t="s">
        <v>1581</v>
      </c>
      <c r="M272" s="12" t="s">
        <v>4440</v>
      </c>
      <c r="N272" t="s">
        <v>4441</v>
      </c>
      <c r="O272" s="7" t="str">
        <f>IFERROR(VLOOKUP($D272,'CLIENTES NUEVA ID ZONA'!$A$1:$R$669,17,0),"NO")</f>
        <v>NO</v>
      </c>
    </row>
    <row r="273" spans="1:15">
      <c r="A273" s="7" t="s">
        <v>3909</v>
      </c>
      <c r="B273" s="7" t="s">
        <v>4535</v>
      </c>
      <c r="C273" s="7" t="s">
        <v>1628</v>
      </c>
      <c r="D273" s="7" t="s">
        <v>1627</v>
      </c>
      <c r="E273" s="7" t="s">
        <v>3623</v>
      </c>
      <c r="F273" s="7" t="s">
        <v>4819</v>
      </c>
      <c r="G273" s="9" t="s">
        <v>4436</v>
      </c>
      <c r="H273" s="7" t="s">
        <v>4444</v>
      </c>
      <c r="I273" s="7" t="s">
        <v>4438</v>
      </c>
      <c r="J273" s="10">
        <v>44335</v>
      </c>
      <c r="K273" s="7" t="s">
        <v>4449</v>
      </c>
      <c r="L273" s="7" t="s">
        <v>4409</v>
      </c>
      <c r="M273" s="7" t="s">
        <v>4440</v>
      </c>
      <c r="N273" t="s">
        <v>4820</v>
      </c>
      <c r="O273" s="7" t="str">
        <f>IFERROR(VLOOKUP($D273,'CLIENTES NUEVA ID ZONA'!$A$1:$R$669,17,0),"NO")</f>
        <v>SI</v>
      </c>
    </row>
    <row r="274" spans="1:15">
      <c r="A274" s="7" t="s">
        <v>3909</v>
      </c>
      <c r="B274" s="7" t="s">
        <v>14</v>
      </c>
      <c r="C274" s="7" t="s">
        <v>1626</v>
      </c>
      <c r="D274" s="7" t="s">
        <v>1625</v>
      </c>
      <c r="E274" s="7" t="s">
        <v>3618</v>
      </c>
      <c r="F274" s="7" t="s">
        <v>4821</v>
      </c>
      <c r="G274" s="9" t="s">
        <v>4436</v>
      </c>
      <c r="H274" s="7" t="s">
        <v>4688</v>
      </c>
      <c r="I274" s="7" t="s">
        <v>4438</v>
      </c>
      <c r="J274" s="10">
        <v>44333</v>
      </c>
      <c r="K274" s="7" t="s">
        <v>4439</v>
      </c>
      <c r="L274" s="7" t="s">
        <v>1581</v>
      </c>
      <c r="M274" s="7" t="s">
        <v>4440</v>
      </c>
      <c r="N274" t="s">
        <v>4441</v>
      </c>
      <c r="O274" s="7" t="str">
        <f>IFERROR(VLOOKUP($D274,'CLIENTES NUEVA ID ZONA'!$A$1:$R$669,17,0),"NO")</f>
        <v>SI</v>
      </c>
    </row>
    <row r="275" spans="1:15">
      <c r="A275" s="7" t="s">
        <v>3909</v>
      </c>
      <c r="B275" s="7" t="s">
        <v>4412</v>
      </c>
      <c r="C275" s="7" t="s">
        <v>1622</v>
      </c>
      <c r="D275" s="7" t="s">
        <v>1621</v>
      </c>
      <c r="E275" s="7" t="s">
        <v>14</v>
      </c>
      <c r="F275" s="7" t="s">
        <v>4822</v>
      </c>
      <c r="G275" s="9" t="s">
        <v>4436</v>
      </c>
      <c r="H275" s="7" t="s">
        <v>4437</v>
      </c>
      <c r="I275" s="7" t="s">
        <v>4438</v>
      </c>
      <c r="J275" s="10">
        <v>44327</v>
      </c>
      <c r="K275" s="7" t="s">
        <v>4439</v>
      </c>
      <c r="L275" s="7" t="s">
        <v>1440</v>
      </c>
      <c r="M275" s="7" t="s">
        <v>4440</v>
      </c>
      <c r="N275" t="s">
        <v>4441</v>
      </c>
      <c r="O275" s="7" t="str">
        <f>IFERROR(VLOOKUP($D275,'CLIENTES NUEVA ID ZONA'!$A$1:$R$669,17,0),"NO")</f>
        <v>NO</v>
      </c>
    </row>
    <row r="276" spans="1:15">
      <c r="A276" s="7" t="s">
        <v>3909</v>
      </c>
      <c r="B276" s="7" t="s">
        <v>2469</v>
      </c>
      <c r="C276" s="7" t="s">
        <v>1537</v>
      </c>
      <c r="D276" s="7" t="s">
        <v>1536</v>
      </c>
      <c r="E276" s="7" t="s">
        <v>3623</v>
      </c>
      <c r="F276" s="7" t="s">
        <v>4823</v>
      </c>
      <c r="G276" s="9" t="s">
        <v>4436</v>
      </c>
      <c r="H276" s="7" t="s">
        <v>4463</v>
      </c>
      <c r="I276" s="7" t="s">
        <v>4438</v>
      </c>
      <c r="J276" s="10">
        <v>44327</v>
      </c>
      <c r="K276" s="7" t="s">
        <v>4449</v>
      </c>
      <c r="L276" s="7" t="s">
        <v>4418</v>
      </c>
      <c r="M276" s="7" t="s">
        <v>4440</v>
      </c>
      <c r="N276" t="s">
        <v>4441</v>
      </c>
      <c r="O276" s="7" t="str">
        <f>IFERROR(VLOOKUP($D276,'CLIENTES NUEVA ID ZONA'!$A$1:$R$669,17,0),"NO")</f>
        <v>NO</v>
      </c>
    </row>
    <row r="277" spans="1:15">
      <c r="A277" s="7" t="s">
        <v>3909</v>
      </c>
      <c r="B277" s="7" t="s">
        <v>14</v>
      </c>
      <c r="C277" s="7" t="s">
        <v>4824</v>
      </c>
      <c r="D277" s="7" t="s">
        <v>1623</v>
      </c>
      <c r="E277" s="7" t="s">
        <v>2253</v>
      </c>
      <c r="F277" s="7" t="s">
        <v>4825</v>
      </c>
      <c r="G277" s="9" t="s">
        <v>4436</v>
      </c>
      <c r="H277" s="7" t="s">
        <v>4688</v>
      </c>
      <c r="I277" s="7" t="s">
        <v>4448</v>
      </c>
      <c r="J277" s="10">
        <v>44326</v>
      </c>
      <c r="K277" s="7" t="s">
        <v>4439</v>
      </c>
      <c r="L277" s="7" t="s">
        <v>1440</v>
      </c>
      <c r="M277" s="7" t="s">
        <v>4440</v>
      </c>
      <c r="N277" t="s">
        <v>4441</v>
      </c>
      <c r="O277" s="7" t="str">
        <f>IFERROR(VLOOKUP($D277,'CLIENTES NUEVA ID ZONA'!$A$1:$R$669,17,0),"NO")</f>
        <v>NO</v>
      </c>
    </row>
    <row r="278" spans="1:15">
      <c r="A278" s="7" t="s">
        <v>3909</v>
      </c>
      <c r="B278" s="12" t="s">
        <v>4535</v>
      </c>
      <c r="C278" s="12" t="s">
        <v>4826</v>
      </c>
      <c r="D278" s="12" t="s">
        <v>4827</v>
      </c>
      <c r="E278" s="12" t="s">
        <v>2253</v>
      </c>
      <c r="F278" s="12" t="s">
        <v>4828</v>
      </c>
      <c r="G278" s="13" t="s">
        <v>4436</v>
      </c>
      <c r="H278" s="12" t="s">
        <v>4444</v>
      </c>
      <c r="I278" s="12" t="s">
        <v>4448</v>
      </c>
      <c r="J278" s="15">
        <v>44323</v>
      </c>
      <c r="K278" s="12" t="s">
        <v>4439</v>
      </c>
      <c r="L278" s="12" t="s">
        <v>1581</v>
      </c>
      <c r="M278" s="12" t="s">
        <v>4440</v>
      </c>
      <c r="N278" t="s">
        <v>4441</v>
      </c>
      <c r="O278" s="7" t="str">
        <f>IFERROR(VLOOKUP($D278,'CLIENTES NUEVA ID ZONA'!$A$1:$R$669,17,0),"NO")</f>
        <v>NO</v>
      </c>
    </row>
    <row r="279" spans="1:15">
      <c r="A279" s="7" t="s">
        <v>3909</v>
      </c>
      <c r="B279" s="12" t="s">
        <v>4535</v>
      </c>
      <c r="C279" s="12" t="s">
        <v>1674</v>
      </c>
      <c r="D279" s="12" t="s">
        <v>1673</v>
      </c>
      <c r="E279" s="12" t="s">
        <v>3623</v>
      </c>
      <c r="F279" s="12" t="s">
        <v>4829</v>
      </c>
      <c r="G279" s="13" t="s">
        <v>4436</v>
      </c>
      <c r="H279" s="12" t="s">
        <v>4444</v>
      </c>
      <c r="I279" s="12" t="s">
        <v>4448</v>
      </c>
      <c r="J279" s="15">
        <v>44322</v>
      </c>
      <c r="K279" s="12" t="s">
        <v>4439</v>
      </c>
      <c r="L279" s="12" t="s">
        <v>1455</v>
      </c>
      <c r="M279" s="12" t="s">
        <v>4440</v>
      </c>
      <c r="N279" t="s">
        <v>4441</v>
      </c>
      <c r="O279" s="7" t="str">
        <f>IFERROR(VLOOKUP($D279,'CLIENTES NUEVA ID ZONA'!$A$1:$R$669,17,0),"NO")</f>
        <v>NO</v>
      </c>
    </row>
    <row r="280" spans="1:15">
      <c r="A280" s="7" t="s">
        <v>3909</v>
      </c>
      <c r="B280" s="12" t="s">
        <v>2469</v>
      </c>
      <c r="C280" s="12" t="s">
        <v>1537</v>
      </c>
      <c r="D280" s="12" t="s">
        <v>1536</v>
      </c>
      <c r="E280" s="12" t="s">
        <v>3623</v>
      </c>
      <c r="F280" s="12" t="s">
        <v>4830</v>
      </c>
      <c r="G280" s="13" t="s">
        <v>4436</v>
      </c>
      <c r="H280" s="12" t="s">
        <v>4463</v>
      </c>
      <c r="I280" s="12" t="s">
        <v>4438</v>
      </c>
      <c r="J280" s="15">
        <v>44315</v>
      </c>
      <c r="K280" s="12" t="s">
        <v>4439</v>
      </c>
      <c r="L280" s="12" t="s">
        <v>4418</v>
      </c>
      <c r="M280" s="12" t="s">
        <v>4440</v>
      </c>
      <c r="N280" t="s">
        <v>4441</v>
      </c>
      <c r="O280" s="7" t="str">
        <f>IFERROR(VLOOKUP($D280,'CLIENTES NUEVA ID ZONA'!$A$1:$R$669,17,0),"NO")</f>
        <v>NO</v>
      </c>
    </row>
    <row r="281" spans="1:15">
      <c r="A281" s="7" t="s">
        <v>3909</v>
      </c>
      <c r="B281" s="12" t="s">
        <v>80</v>
      </c>
      <c r="C281" s="12" t="s">
        <v>1614</v>
      </c>
      <c r="D281" s="12" t="s">
        <v>1613</v>
      </c>
      <c r="E281" s="12" t="s">
        <v>14</v>
      </c>
      <c r="F281" s="12" t="s">
        <v>4831</v>
      </c>
      <c r="G281" s="13" t="s">
        <v>4436</v>
      </c>
      <c r="H281" s="12" t="s">
        <v>4498</v>
      </c>
      <c r="I281" s="12" t="s">
        <v>4438</v>
      </c>
      <c r="J281" s="15">
        <v>44313</v>
      </c>
      <c r="K281" s="12" t="s">
        <v>4449</v>
      </c>
      <c r="L281" s="12" t="s">
        <v>1440</v>
      </c>
      <c r="M281" s="12" t="s">
        <v>4440</v>
      </c>
      <c r="N281" t="s">
        <v>4441</v>
      </c>
      <c r="O281" s="7" t="str">
        <f>IFERROR(VLOOKUP($D281,'CLIENTES NUEVA ID ZONA'!$A$1:$R$669,17,0),"NO")</f>
        <v>NO</v>
      </c>
    </row>
    <row r="282" spans="1:15">
      <c r="A282" s="7" t="s">
        <v>3909</v>
      </c>
      <c r="B282" s="12" t="s">
        <v>4564</v>
      </c>
      <c r="C282" s="12" t="s">
        <v>1620</v>
      </c>
      <c r="D282" s="12" t="s">
        <v>1619</v>
      </c>
      <c r="E282" s="12" t="s">
        <v>3618</v>
      </c>
      <c r="F282" s="12" t="s">
        <v>4832</v>
      </c>
      <c r="G282" s="13" t="s">
        <v>4436</v>
      </c>
      <c r="H282" s="12" t="s">
        <v>4498</v>
      </c>
      <c r="I282" s="12" t="s">
        <v>4438</v>
      </c>
      <c r="J282" s="15">
        <v>44313</v>
      </c>
      <c r="K282" s="12" t="s">
        <v>4439</v>
      </c>
      <c r="L282" s="12" t="s">
        <v>1581</v>
      </c>
      <c r="M282" s="12" t="s">
        <v>4440</v>
      </c>
      <c r="N282" t="s">
        <v>4441</v>
      </c>
      <c r="O282" s="7" t="str">
        <f>IFERROR(VLOOKUP($D282,'CLIENTES NUEVA ID ZONA'!$A$1:$R$669,17,0),"NO")</f>
        <v>NO</v>
      </c>
    </row>
    <row r="283" spans="1:15">
      <c r="A283" s="7" t="s">
        <v>3909</v>
      </c>
      <c r="B283" s="12" t="s">
        <v>4433</v>
      </c>
      <c r="C283" s="12" t="s">
        <v>1618</v>
      </c>
      <c r="D283" s="12" t="s">
        <v>1617</v>
      </c>
      <c r="E283" s="12" t="s">
        <v>3623</v>
      </c>
      <c r="F283" s="12" t="s">
        <v>4833</v>
      </c>
      <c r="G283" s="13" t="s">
        <v>4436</v>
      </c>
      <c r="H283" s="12" t="s">
        <v>4437</v>
      </c>
      <c r="I283" s="12" t="s">
        <v>4438</v>
      </c>
      <c r="J283" s="15">
        <v>44312</v>
      </c>
      <c r="K283" s="12" t="s">
        <v>4439</v>
      </c>
      <c r="L283" s="12" t="s">
        <v>4418</v>
      </c>
      <c r="M283" s="12" t="s">
        <v>4440</v>
      </c>
      <c r="N283" t="s">
        <v>4441</v>
      </c>
      <c r="O283" s="7" t="str">
        <f>IFERROR(VLOOKUP($D283,'CLIENTES NUEVA ID ZONA'!$A$1:$R$669,17,0),"NO")</f>
        <v>NO</v>
      </c>
    </row>
    <row r="284" spans="1:15">
      <c r="A284" s="7" t="s">
        <v>3909</v>
      </c>
      <c r="B284" s="12" t="s">
        <v>4535</v>
      </c>
      <c r="C284" s="12" t="s">
        <v>1610</v>
      </c>
      <c r="D284" s="12" t="s">
        <v>1609</v>
      </c>
      <c r="E284" s="12" t="s">
        <v>3623</v>
      </c>
      <c r="F284" s="12" t="s">
        <v>4834</v>
      </c>
      <c r="G284" s="13" t="s">
        <v>4436</v>
      </c>
      <c r="H284" s="12" t="s">
        <v>4444</v>
      </c>
      <c r="I284" s="12" t="s">
        <v>4438</v>
      </c>
      <c r="J284" s="15">
        <v>44302</v>
      </c>
      <c r="K284" s="12" t="s">
        <v>4449</v>
      </c>
      <c r="L284" s="12" t="s">
        <v>4418</v>
      </c>
      <c r="M284" s="12" t="s">
        <v>4440</v>
      </c>
      <c r="N284" t="s">
        <v>4441</v>
      </c>
      <c r="O284" s="7" t="str">
        <f>IFERROR(VLOOKUP($D284,'CLIENTES NUEVA ID ZONA'!$A$1:$R$669,17,0),"NO")</f>
        <v>OFICINA</v>
      </c>
    </row>
    <row r="285" spans="1:15">
      <c r="A285" s="7" t="s">
        <v>3909</v>
      </c>
      <c r="B285" s="12" t="s">
        <v>4527</v>
      </c>
      <c r="C285" s="12" t="s">
        <v>1608</v>
      </c>
      <c r="D285" s="12" t="s">
        <v>1607</v>
      </c>
      <c r="E285" s="12" t="s">
        <v>14</v>
      </c>
      <c r="F285" s="12" t="s">
        <v>4835</v>
      </c>
      <c r="G285" s="13" t="s">
        <v>4436</v>
      </c>
      <c r="H285" s="12" t="s">
        <v>4437</v>
      </c>
      <c r="I285" s="12" t="s">
        <v>4438</v>
      </c>
      <c r="J285" s="15">
        <v>44301</v>
      </c>
      <c r="K285" s="12" t="s">
        <v>4439</v>
      </c>
      <c r="L285" s="12" t="s">
        <v>1440</v>
      </c>
      <c r="M285" s="12" t="s">
        <v>4440</v>
      </c>
      <c r="N285" t="s">
        <v>4441</v>
      </c>
      <c r="O285" s="7" t="str">
        <f>IFERROR(VLOOKUP($D285,'CLIENTES NUEVA ID ZONA'!$A$1:$R$669,17,0),"NO")</f>
        <v>NO</v>
      </c>
    </row>
    <row r="286" spans="1:15">
      <c r="A286" s="7" t="s">
        <v>3909</v>
      </c>
      <c r="B286" s="12" t="s">
        <v>4535</v>
      </c>
      <c r="C286" s="12" t="s">
        <v>1612</v>
      </c>
      <c r="D286" s="12" t="s">
        <v>1611</v>
      </c>
      <c r="E286" s="12" t="s">
        <v>3623</v>
      </c>
      <c r="F286" s="12" t="s">
        <v>4836</v>
      </c>
      <c r="G286" s="13" t="s">
        <v>4436</v>
      </c>
      <c r="H286" s="12" t="s">
        <v>4444</v>
      </c>
      <c r="I286" s="12" t="s">
        <v>4438</v>
      </c>
      <c r="J286" s="15">
        <v>44301</v>
      </c>
      <c r="K286" s="12" t="s">
        <v>4449</v>
      </c>
      <c r="L286" s="12" t="s">
        <v>4418</v>
      </c>
      <c r="M286" s="12" t="s">
        <v>4440</v>
      </c>
      <c r="N286" t="s">
        <v>4837</v>
      </c>
      <c r="O286" s="7" t="str">
        <f>IFERROR(VLOOKUP($D286,'CLIENTES NUEVA ID ZONA'!$A$1:$R$669,17,0),"NO")</f>
        <v>OFICINA</v>
      </c>
    </row>
    <row r="287" spans="1:15">
      <c r="A287" s="7" t="s">
        <v>3909</v>
      </c>
      <c r="B287" s="12" t="s">
        <v>4527</v>
      </c>
      <c r="C287" s="12" t="s">
        <v>1649</v>
      </c>
      <c r="D287" s="12" t="s">
        <v>1648</v>
      </c>
      <c r="E287" s="12" t="s">
        <v>2253</v>
      </c>
      <c r="F287" s="12" t="s">
        <v>4838</v>
      </c>
      <c r="G287" s="13" t="s">
        <v>4436</v>
      </c>
      <c r="H287" s="12" t="s">
        <v>4478</v>
      </c>
      <c r="I287" s="12" t="s">
        <v>4448</v>
      </c>
      <c r="J287" s="15">
        <v>44300</v>
      </c>
      <c r="K287" s="12" t="s">
        <v>4439</v>
      </c>
      <c r="L287" s="12" t="s">
        <v>4418</v>
      </c>
      <c r="M287" s="12" t="s">
        <v>4440</v>
      </c>
      <c r="N287" t="s">
        <v>4441</v>
      </c>
      <c r="O287" s="7" t="str">
        <f>IFERROR(VLOOKUP($D287,'CLIENTES NUEVA ID ZONA'!$A$1:$R$669,17,0),"NO")</f>
        <v>NO</v>
      </c>
    </row>
    <row r="288" spans="1:15">
      <c r="A288" s="7" t="s">
        <v>3909</v>
      </c>
      <c r="B288" s="12" t="s">
        <v>4535</v>
      </c>
      <c r="C288" s="12" t="s">
        <v>1606</v>
      </c>
      <c r="D288" s="12" t="s">
        <v>1605</v>
      </c>
      <c r="E288" s="12" t="s">
        <v>3623</v>
      </c>
      <c r="F288" s="12" t="s">
        <v>4839</v>
      </c>
      <c r="G288" s="13" t="s">
        <v>4436</v>
      </c>
      <c r="H288" s="12" t="s">
        <v>4444</v>
      </c>
      <c r="I288" s="12" t="s">
        <v>4448</v>
      </c>
      <c r="J288" s="15">
        <v>44298</v>
      </c>
      <c r="K288" s="12" t="s">
        <v>4449</v>
      </c>
      <c r="L288" s="12" t="s">
        <v>4418</v>
      </c>
      <c r="M288" s="12" t="s">
        <v>4440</v>
      </c>
      <c r="N288" t="s">
        <v>4441</v>
      </c>
      <c r="O288" s="7" t="str">
        <f>IFERROR(VLOOKUP($D288,'CLIENTES NUEVA ID ZONA'!$A$1:$R$669,17,0),"NO")</f>
        <v>NO</v>
      </c>
    </row>
    <row r="289" spans="1:15">
      <c r="A289" s="7" t="s">
        <v>3909</v>
      </c>
      <c r="B289" s="12" t="s">
        <v>4535</v>
      </c>
      <c r="C289" s="12" t="s">
        <v>1599</v>
      </c>
      <c r="D289" s="12" t="s">
        <v>1598</v>
      </c>
      <c r="E289" s="12" t="s">
        <v>3623</v>
      </c>
      <c r="F289" s="12" t="s">
        <v>4840</v>
      </c>
      <c r="G289" s="13" t="s">
        <v>4436</v>
      </c>
      <c r="H289" s="12" t="s">
        <v>4444</v>
      </c>
      <c r="I289" s="12" t="s">
        <v>4438</v>
      </c>
      <c r="J289" s="15">
        <v>44294</v>
      </c>
      <c r="K289" s="12" t="s">
        <v>4449</v>
      </c>
      <c r="L289" s="12" t="s">
        <v>1455</v>
      </c>
      <c r="M289" s="12" t="s">
        <v>4440</v>
      </c>
      <c r="N289" t="s">
        <v>4441</v>
      </c>
      <c r="O289" s="7" t="str">
        <f>IFERROR(VLOOKUP($D289,'CLIENTES NUEVA ID ZONA'!$A$1:$R$669,17,0),"NO")</f>
        <v>OFICINA</v>
      </c>
    </row>
    <row r="290" spans="1:15">
      <c r="A290" s="7" t="s">
        <v>3909</v>
      </c>
      <c r="B290" s="12" t="s">
        <v>4535</v>
      </c>
      <c r="C290" s="12" t="s">
        <v>4841</v>
      </c>
      <c r="D290" s="12" t="s">
        <v>1592</v>
      </c>
      <c r="E290" s="12" t="s">
        <v>2253</v>
      </c>
      <c r="F290" s="12" t="s">
        <v>4842</v>
      </c>
      <c r="G290" s="13" t="s">
        <v>4436</v>
      </c>
      <c r="H290" s="12" t="s">
        <v>4444</v>
      </c>
      <c r="I290" s="12" t="s">
        <v>4448</v>
      </c>
      <c r="J290" s="15">
        <v>44284</v>
      </c>
      <c r="K290" s="12" t="s">
        <v>4449</v>
      </c>
      <c r="L290" s="12" t="s">
        <v>4418</v>
      </c>
      <c r="M290" s="12" t="s">
        <v>4440</v>
      </c>
      <c r="N290" t="s">
        <v>4441</v>
      </c>
      <c r="O290" s="7" t="str">
        <f>IFERROR(VLOOKUP($D290,'CLIENTES NUEVA ID ZONA'!$A$1:$R$669,17,0),"NO")</f>
        <v>NO</v>
      </c>
    </row>
    <row r="291" spans="1:15">
      <c r="A291" s="7" t="s">
        <v>3909</v>
      </c>
      <c r="B291" s="12" t="s">
        <v>4535</v>
      </c>
      <c r="C291" s="12" t="s">
        <v>1595</v>
      </c>
      <c r="D291" s="12" t="s">
        <v>1594</v>
      </c>
      <c r="E291" s="12" t="s">
        <v>3623</v>
      </c>
      <c r="F291" s="12" t="s">
        <v>4843</v>
      </c>
      <c r="G291" s="13" t="s">
        <v>4436</v>
      </c>
      <c r="H291" s="12" t="s">
        <v>4444</v>
      </c>
      <c r="I291" s="12" t="s">
        <v>4438</v>
      </c>
      <c r="J291" s="15">
        <v>44284</v>
      </c>
      <c r="K291" s="12" t="s">
        <v>4449</v>
      </c>
      <c r="L291" s="12" t="s">
        <v>4418</v>
      </c>
      <c r="M291" s="12" t="s">
        <v>4440</v>
      </c>
      <c r="N291" t="s">
        <v>4441</v>
      </c>
      <c r="O291" s="7" t="str">
        <f>IFERROR(VLOOKUP($D291,'CLIENTES NUEVA ID ZONA'!$A$1:$R$669,17,0),"NO")</f>
        <v>OFICINA</v>
      </c>
    </row>
    <row r="292" spans="1:15">
      <c r="A292" s="7" t="s">
        <v>3909</v>
      </c>
      <c r="B292" s="12" t="s">
        <v>60</v>
      </c>
      <c r="C292" s="12" t="s">
        <v>1589</v>
      </c>
      <c r="D292" s="12" t="s">
        <v>1588</v>
      </c>
      <c r="E292" s="12" t="s">
        <v>3623</v>
      </c>
      <c r="F292" s="12" t="s">
        <v>4844</v>
      </c>
      <c r="G292" s="13" t="s">
        <v>4436</v>
      </c>
      <c r="H292" s="12" t="s">
        <v>4444</v>
      </c>
      <c r="I292" s="12" t="s">
        <v>4438</v>
      </c>
      <c r="J292" s="15">
        <v>44281</v>
      </c>
      <c r="K292" s="12" t="s">
        <v>4449</v>
      </c>
      <c r="L292" s="12" t="s">
        <v>4418</v>
      </c>
      <c r="M292" s="12" t="s">
        <v>4440</v>
      </c>
      <c r="N292" t="s">
        <v>4441</v>
      </c>
      <c r="O292" s="7" t="str">
        <f>IFERROR(VLOOKUP($D292,'CLIENTES NUEVA ID ZONA'!$A$1:$R$669,17,0),"NO")</f>
        <v>SI</v>
      </c>
    </row>
    <row r="293" spans="1:15">
      <c r="A293" s="7" t="s">
        <v>3909</v>
      </c>
      <c r="B293" s="12" t="s">
        <v>14</v>
      </c>
      <c r="C293" s="12" t="s">
        <v>1452</v>
      </c>
      <c r="D293" s="12" t="s">
        <v>1451</v>
      </c>
      <c r="E293" s="12" t="s">
        <v>3623</v>
      </c>
      <c r="F293" s="12" t="s">
        <v>4845</v>
      </c>
      <c r="G293" s="13" t="s">
        <v>4436</v>
      </c>
      <c r="H293" s="12" t="s">
        <v>4463</v>
      </c>
      <c r="I293" s="12" t="s">
        <v>4438</v>
      </c>
      <c r="J293" s="15">
        <v>44281</v>
      </c>
      <c r="K293" s="12" t="s">
        <v>4439</v>
      </c>
      <c r="L293" s="12" t="s">
        <v>1440</v>
      </c>
      <c r="M293" s="12" t="s">
        <v>4440</v>
      </c>
      <c r="N293" t="s">
        <v>4441</v>
      </c>
      <c r="O293" s="7" t="str">
        <f>IFERROR(VLOOKUP($D293,'CLIENTES NUEVA ID ZONA'!$A$1:$R$669,17,0),"NO")</f>
        <v>SI</v>
      </c>
    </row>
    <row r="294" spans="1:15">
      <c r="A294" s="7" t="s">
        <v>3909</v>
      </c>
      <c r="B294" s="12" t="s">
        <v>4535</v>
      </c>
      <c r="C294" s="12" t="s">
        <v>1601</v>
      </c>
      <c r="D294" s="12" t="s">
        <v>1600</v>
      </c>
      <c r="E294" s="12" t="s">
        <v>3623</v>
      </c>
      <c r="F294" s="12" t="s">
        <v>4846</v>
      </c>
      <c r="G294" s="13" t="s">
        <v>4436</v>
      </c>
      <c r="H294" s="12" t="s">
        <v>4444</v>
      </c>
      <c r="I294" s="12" t="s">
        <v>4438</v>
      </c>
      <c r="J294" s="15">
        <v>44280</v>
      </c>
      <c r="K294" s="12" t="s">
        <v>4449</v>
      </c>
      <c r="L294" s="12" t="s">
        <v>4418</v>
      </c>
      <c r="M294" s="12" t="s">
        <v>4440</v>
      </c>
      <c r="N294" t="s">
        <v>4441</v>
      </c>
      <c r="O294" s="7" t="str">
        <f>IFERROR(VLOOKUP($D294,'CLIENTES NUEVA ID ZONA'!$A$1:$R$669,17,0),"NO")</f>
        <v>OFICINA</v>
      </c>
    </row>
    <row r="295" spans="1:15">
      <c r="A295" s="7" t="s">
        <v>3909</v>
      </c>
      <c r="B295" s="12" t="s">
        <v>37</v>
      </c>
      <c r="C295" s="12" t="s">
        <v>1586</v>
      </c>
      <c r="D295" s="12" t="s">
        <v>1585</v>
      </c>
      <c r="E295" s="12" t="s">
        <v>2253</v>
      </c>
      <c r="F295" s="12" t="s">
        <v>4847</v>
      </c>
      <c r="G295" s="13" t="s">
        <v>4436</v>
      </c>
      <c r="H295" s="12" t="s">
        <v>4444</v>
      </c>
      <c r="I295" s="12" t="s">
        <v>4438</v>
      </c>
      <c r="J295" s="15">
        <v>44280</v>
      </c>
      <c r="K295" s="12" t="s">
        <v>4449</v>
      </c>
      <c r="L295" s="12" t="s">
        <v>4418</v>
      </c>
      <c r="M295" s="12" t="s">
        <v>4440</v>
      </c>
      <c r="N295" t="s">
        <v>4441</v>
      </c>
      <c r="O295" s="7" t="str">
        <f>IFERROR(VLOOKUP($D295,'CLIENTES NUEVA ID ZONA'!$A$1:$R$669,17,0),"NO")</f>
        <v>NO</v>
      </c>
    </row>
    <row r="296" spans="1:15">
      <c r="A296" s="7" t="s">
        <v>3909</v>
      </c>
      <c r="B296" s="12" t="s">
        <v>48</v>
      </c>
      <c r="C296" s="12" t="s">
        <v>1591</v>
      </c>
      <c r="D296" s="12" t="s">
        <v>1590</v>
      </c>
      <c r="E296" s="12" t="s">
        <v>14</v>
      </c>
      <c r="F296" s="12" t="s">
        <v>4848</v>
      </c>
      <c r="G296" s="13" t="s">
        <v>4436</v>
      </c>
      <c r="H296" s="12" t="s">
        <v>4437</v>
      </c>
      <c r="I296" s="12" t="s">
        <v>4438</v>
      </c>
      <c r="J296" s="15">
        <v>44280</v>
      </c>
      <c r="K296" s="12" t="s">
        <v>4439</v>
      </c>
      <c r="L296" s="12" t="s">
        <v>1581</v>
      </c>
      <c r="M296" s="12" t="s">
        <v>4440</v>
      </c>
      <c r="N296" t="s">
        <v>4849</v>
      </c>
      <c r="O296" s="7" t="str">
        <f>IFERROR(VLOOKUP($D296,'CLIENTES NUEVA ID ZONA'!$A$1:$R$669,17,0),"NO")</f>
        <v>NO</v>
      </c>
    </row>
    <row r="297" spans="1:15">
      <c r="A297" s="7" t="s">
        <v>3909</v>
      </c>
      <c r="B297" s="12" t="s">
        <v>3794</v>
      </c>
      <c r="C297" s="12" t="s">
        <v>4850</v>
      </c>
      <c r="D297" s="12" t="s">
        <v>4851</v>
      </c>
      <c r="E297" s="12" t="s">
        <v>2253</v>
      </c>
      <c r="F297" s="12" t="s">
        <v>4852</v>
      </c>
      <c r="G297" s="13" t="s">
        <v>4436</v>
      </c>
      <c r="H297" s="12" t="s">
        <v>4444</v>
      </c>
      <c r="I297" s="12" t="s">
        <v>4448</v>
      </c>
      <c r="J297" s="15">
        <v>44273</v>
      </c>
      <c r="K297" s="12" t="s">
        <v>4439</v>
      </c>
      <c r="L297" s="12" t="s">
        <v>1581</v>
      </c>
      <c r="M297" s="12" t="s">
        <v>4440</v>
      </c>
      <c r="N297" t="s">
        <v>4441</v>
      </c>
      <c r="O297" s="7" t="str">
        <f>IFERROR(VLOOKUP($D297,'CLIENTES NUEVA ID ZONA'!$A$1:$R$669,17,0),"NO")</f>
        <v>NO</v>
      </c>
    </row>
    <row r="298" spans="1:15">
      <c r="A298" s="7" t="s">
        <v>3909</v>
      </c>
      <c r="B298" s="12" t="s">
        <v>4527</v>
      </c>
      <c r="C298" s="12" t="s">
        <v>4853</v>
      </c>
      <c r="D298" s="12" t="s">
        <v>1574</v>
      </c>
      <c r="E298" s="12" t="s">
        <v>3623</v>
      </c>
      <c r="F298" s="12" t="s">
        <v>4854</v>
      </c>
      <c r="G298" s="13" t="s">
        <v>4436</v>
      </c>
      <c r="H298" s="12" t="s">
        <v>4688</v>
      </c>
      <c r="I298" s="12" t="s">
        <v>4448</v>
      </c>
      <c r="J298" s="15">
        <v>44272</v>
      </c>
      <c r="K298" s="12" t="s">
        <v>4439</v>
      </c>
      <c r="L298" s="12" t="s">
        <v>4418</v>
      </c>
      <c r="M298" s="12" t="s">
        <v>4440</v>
      </c>
      <c r="N298" t="s">
        <v>4441</v>
      </c>
      <c r="O298" s="7" t="str">
        <f>IFERROR(VLOOKUP($D298,'CLIENTES NUEVA ID ZONA'!$A$1:$R$669,17,0),"NO")</f>
        <v>NO</v>
      </c>
    </row>
    <row r="299" spans="1:15">
      <c r="A299" s="7" t="s">
        <v>3909</v>
      </c>
      <c r="B299" s="12" t="s">
        <v>3794</v>
      </c>
      <c r="C299" s="12" t="s">
        <v>1584</v>
      </c>
      <c r="D299" s="12" t="s">
        <v>1583</v>
      </c>
      <c r="E299" s="12" t="s">
        <v>3623</v>
      </c>
      <c r="F299" s="12" t="s">
        <v>4855</v>
      </c>
      <c r="G299" s="13" t="s">
        <v>4436</v>
      </c>
      <c r="H299" s="12" t="s">
        <v>4444</v>
      </c>
      <c r="I299" s="12" t="s">
        <v>4448</v>
      </c>
      <c r="J299" s="15">
        <v>44271</v>
      </c>
      <c r="K299" s="12" t="s">
        <v>4439</v>
      </c>
      <c r="L299" s="12" t="s">
        <v>1455</v>
      </c>
      <c r="M299" s="12" t="s">
        <v>4440</v>
      </c>
      <c r="N299" t="s">
        <v>4441</v>
      </c>
      <c r="O299" s="7" t="str">
        <f>IFERROR(VLOOKUP($D299,'CLIENTES NUEVA ID ZONA'!$A$1:$R$669,17,0),"NO")</f>
        <v>NO</v>
      </c>
    </row>
    <row r="300" spans="1:15">
      <c r="A300" s="7" t="s">
        <v>3909</v>
      </c>
      <c r="B300" s="12" t="s">
        <v>4564</v>
      </c>
      <c r="C300" s="12" t="s">
        <v>1597</v>
      </c>
      <c r="D300" s="12" t="s">
        <v>1596</v>
      </c>
      <c r="E300" s="12" t="s">
        <v>3623</v>
      </c>
      <c r="F300" s="12" t="s">
        <v>4856</v>
      </c>
      <c r="G300" s="13" t="s">
        <v>4436</v>
      </c>
      <c r="H300" s="12" t="s">
        <v>4688</v>
      </c>
      <c r="I300" s="12" t="s">
        <v>4448</v>
      </c>
      <c r="J300" s="15">
        <v>44270</v>
      </c>
      <c r="K300" s="12" t="s">
        <v>4439</v>
      </c>
      <c r="L300" s="12" t="s">
        <v>1440</v>
      </c>
      <c r="M300" s="12" t="s">
        <v>4440</v>
      </c>
      <c r="N300" t="s">
        <v>4441</v>
      </c>
      <c r="O300" s="7" t="str">
        <f>IFERROR(VLOOKUP($D300,'CLIENTES NUEVA ID ZONA'!$A$1:$R$669,17,0),"NO")</f>
        <v>NO</v>
      </c>
    </row>
    <row r="301" spans="1:15">
      <c r="A301" s="7" t="s">
        <v>3909</v>
      </c>
      <c r="B301" s="12" t="s">
        <v>4511</v>
      </c>
      <c r="C301" s="12" t="s">
        <v>94</v>
      </c>
      <c r="D301" s="12" t="s">
        <v>93</v>
      </c>
      <c r="E301" s="12" t="s">
        <v>3623</v>
      </c>
      <c r="F301" s="12" t="s">
        <v>4857</v>
      </c>
      <c r="G301" s="13" t="s">
        <v>4436</v>
      </c>
      <c r="H301" s="12" t="s">
        <v>4513</v>
      </c>
      <c r="I301" s="12" t="s">
        <v>4438</v>
      </c>
      <c r="J301" s="15">
        <v>44270</v>
      </c>
      <c r="K301" s="12" t="s">
        <v>4449</v>
      </c>
      <c r="L301" s="12" t="s">
        <v>4402</v>
      </c>
      <c r="M301" s="12" t="s">
        <v>4440</v>
      </c>
      <c r="N301" t="s">
        <v>4858</v>
      </c>
      <c r="O301" s="7" t="str">
        <f>IFERROR(VLOOKUP($D301,'CLIENTES NUEVA ID ZONA'!$A$1:$R$669,17,0),"NO")</f>
        <v>SI</v>
      </c>
    </row>
    <row r="302" spans="1:15">
      <c r="A302" s="7" t="s">
        <v>3909</v>
      </c>
      <c r="B302" s="12" t="s">
        <v>3794</v>
      </c>
      <c r="C302" s="12" t="s">
        <v>3424</v>
      </c>
      <c r="D302" s="12" t="s">
        <v>1572</v>
      </c>
      <c r="E302" s="12" t="s">
        <v>3623</v>
      </c>
      <c r="F302" s="12" t="s">
        <v>4859</v>
      </c>
      <c r="G302" s="13" t="s">
        <v>4436</v>
      </c>
      <c r="H302" s="12" t="s">
        <v>4437</v>
      </c>
      <c r="I302" s="12" t="s">
        <v>4438</v>
      </c>
      <c r="J302" s="15">
        <v>44267</v>
      </c>
      <c r="K302" s="12" t="s">
        <v>4439</v>
      </c>
      <c r="L302" s="12" t="s">
        <v>4418</v>
      </c>
      <c r="M302" s="12" t="s">
        <v>4440</v>
      </c>
      <c r="N302" t="s">
        <v>4441</v>
      </c>
      <c r="O302" s="7" t="str">
        <f>IFERROR(VLOOKUP($D302,'CLIENTES NUEVA ID ZONA'!$A$1:$R$669,17,0),"NO")</f>
        <v>NO</v>
      </c>
    </row>
    <row r="303" spans="1:15">
      <c r="A303" s="7" t="s">
        <v>3909</v>
      </c>
      <c r="B303" s="12" t="s">
        <v>4535</v>
      </c>
      <c r="C303" s="12" t="s">
        <v>1571</v>
      </c>
      <c r="D303" s="12" t="s">
        <v>1570</v>
      </c>
      <c r="E303" s="12" t="s">
        <v>3623</v>
      </c>
      <c r="F303" s="12" t="s">
        <v>4860</v>
      </c>
      <c r="G303" s="13" t="s">
        <v>4436</v>
      </c>
      <c r="H303" s="12" t="s">
        <v>4444</v>
      </c>
      <c r="I303" s="12" t="s">
        <v>4448</v>
      </c>
      <c r="J303" s="15">
        <v>44265</v>
      </c>
      <c r="K303" s="12" t="s">
        <v>4449</v>
      </c>
      <c r="L303" s="12" t="s">
        <v>1440</v>
      </c>
      <c r="M303" s="12" t="s">
        <v>4440</v>
      </c>
      <c r="N303" t="s">
        <v>4441</v>
      </c>
      <c r="O303" s="7" t="str">
        <f>IFERROR(VLOOKUP($D303,'CLIENTES NUEVA ID ZONA'!$A$1:$R$669,17,0),"NO")</f>
        <v>NO</v>
      </c>
    </row>
    <row r="304" spans="1:15">
      <c r="A304" s="7" t="s">
        <v>3909</v>
      </c>
      <c r="B304" s="12" t="s">
        <v>80</v>
      </c>
      <c r="C304" s="12" t="s">
        <v>1568</v>
      </c>
      <c r="D304" s="12" t="s">
        <v>1567</v>
      </c>
      <c r="E304" s="12" t="s">
        <v>2253</v>
      </c>
      <c r="F304" s="12" t="s">
        <v>4861</v>
      </c>
      <c r="G304" s="13" t="s">
        <v>4436</v>
      </c>
      <c r="H304" s="12" t="s">
        <v>4688</v>
      </c>
      <c r="I304" s="12" t="s">
        <v>4448</v>
      </c>
      <c r="J304" s="15">
        <v>44265</v>
      </c>
      <c r="K304" s="12" t="s">
        <v>4449</v>
      </c>
      <c r="L304" s="12" t="s">
        <v>4418</v>
      </c>
      <c r="M304" s="12" t="s">
        <v>4440</v>
      </c>
      <c r="N304" t="s">
        <v>4441</v>
      </c>
      <c r="O304" s="7" t="str">
        <f>IFERROR(VLOOKUP($D304,'CLIENTES NUEVA ID ZONA'!$A$1:$R$669,17,0),"NO")</f>
        <v>NO</v>
      </c>
    </row>
    <row r="305" spans="1:15">
      <c r="A305" s="7" t="s">
        <v>3909</v>
      </c>
      <c r="B305" s="12" t="s">
        <v>80</v>
      </c>
      <c r="C305" s="12" t="s">
        <v>4862</v>
      </c>
      <c r="D305" s="12" t="s">
        <v>1530</v>
      </c>
      <c r="E305" s="12" t="s">
        <v>14</v>
      </c>
      <c r="F305" s="12" t="s">
        <v>4863</v>
      </c>
      <c r="G305" s="13" t="s">
        <v>4436</v>
      </c>
      <c r="H305" s="12" t="s">
        <v>4498</v>
      </c>
      <c r="I305" s="12" t="s">
        <v>4438</v>
      </c>
      <c r="J305" s="15">
        <v>44264</v>
      </c>
      <c r="K305" s="12" t="s">
        <v>4449</v>
      </c>
      <c r="L305" s="12" t="s">
        <v>1440</v>
      </c>
      <c r="M305" s="12" t="s">
        <v>4440</v>
      </c>
      <c r="N305" t="s">
        <v>4864</v>
      </c>
      <c r="O305" s="7" t="str">
        <f>IFERROR(VLOOKUP($D305,'CLIENTES NUEVA ID ZONA'!$A$1:$R$669,17,0),"NO")</f>
        <v>NO</v>
      </c>
    </row>
    <row r="306" spans="1:15">
      <c r="A306" s="7" t="s">
        <v>3909</v>
      </c>
      <c r="B306" s="12" t="s">
        <v>3794</v>
      </c>
      <c r="C306" s="12" t="s">
        <v>1584</v>
      </c>
      <c r="D306" s="12" t="s">
        <v>1576</v>
      </c>
      <c r="E306" s="12" t="s">
        <v>3623</v>
      </c>
      <c r="F306" s="12" t="s">
        <v>4865</v>
      </c>
      <c r="G306" s="13" t="s">
        <v>4436</v>
      </c>
      <c r="H306" s="12" t="s">
        <v>4437</v>
      </c>
      <c r="I306" s="12" t="s">
        <v>4438</v>
      </c>
      <c r="J306" s="15">
        <v>44260</v>
      </c>
      <c r="K306" s="12" t="s">
        <v>4439</v>
      </c>
      <c r="L306" s="12" t="s">
        <v>1455</v>
      </c>
      <c r="M306" s="12" t="s">
        <v>4440</v>
      </c>
      <c r="N306" t="s">
        <v>4441</v>
      </c>
      <c r="O306" s="7" t="str">
        <f>IFERROR(VLOOKUP($D306,'CLIENTES NUEVA ID ZONA'!$A$1:$R$669,17,0),"NO")</f>
        <v>NO</v>
      </c>
    </row>
    <row r="307" spans="1:15">
      <c r="A307" s="7" t="s">
        <v>3909</v>
      </c>
      <c r="B307" s="12" t="s">
        <v>3794</v>
      </c>
      <c r="C307" s="12" t="s">
        <v>1580</v>
      </c>
      <c r="D307" s="12" t="s">
        <v>1579</v>
      </c>
      <c r="E307" s="12" t="s">
        <v>2253</v>
      </c>
      <c r="F307" s="12" t="s">
        <v>4866</v>
      </c>
      <c r="G307" s="13" t="s">
        <v>4436</v>
      </c>
      <c r="H307" s="12" t="s">
        <v>4688</v>
      </c>
      <c r="I307" s="12" t="s">
        <v>4448</v>
      </c>
      <c r="J307" s="15">
        <v>44260</v>
      </c>
      <c r="K307" s="12" t="s">
        <v>4439</v>
      </c>
      <c r="L307" s="12" t="s">
        <v>1581</v>
      </c>
      <c r="M307" s="12" t="s">
        <v>4440</v>
      </c>
      <c r="N307" t="s">
        <v>4867</v>
      </c>
      <c r="O307" s="7" t="str">
        <f>IFERROR(VLOOKUP($D307,'CLIENTES NUEVA ID ZONA'!$A$1:$R$669,17,0),"NO")</f>
        <v>NO</v>
      </c>
    </row>
    <row r="308" spans="1:15">
      <c r="A308" s="7" t="s">
        <v>3909</v>
      </c>
      <c r="B308" s="12" t="s">
        <v>48</v>
      </c>
      <c r="C308" s="12" t="s">
        <v>1562</v>
      </c>
      <c r="D308" s="12" t="s">
        <v>1561</v>
      </c>
      <c r="E308" s="12" t="s">
        <v>14</v>
      </c>
      <c r="F308" s="12" t="s">
        <v>4868</v>
      </c>
      <c r="G308" s="13" t="s">
        <v>4436</v>
      </c>
      <c r="H308" s="12" t="s">
        <v>4437</v>
      </c>
      <c r="I308" s="12" t="s">
        <v>4438</v>
      </c>
      <c r="J308" s="15">
        <v>44258</v>
      </c>
      <c r="K308" s="12" t="s">
        <v>4439</v>
      </c>
      <c r="L308" s="12" t="s">
        <v>867</v>
      </c>
      <c r="M308" s="12" t="s">
        <v>4440</v>
      </c>
      <c r="N308" t="s">
        <v>4441</v>
      </c>
      <c r="O308" s="7" t="str">
        <f>IFERROR(VLOOKUP($D308,'CLIENTES NUEVA ID ZONA'!$A$1:$R$669,17,0),"NO")</f>
        <v>NO</v>
      </c>
    </row>
    <row r="309" spans="1:15">
      <c r="A309" s="7" t="s">
        <v>3909</v>
      </c>
      <c r="B309" s="12" t="s">
        <v>37</v>
      </c>
      <c r="C309" s="12" t="s">
        <v>1558</v>
      </c>
      <c r="D309" s="12" t="s">
        <v>1557</v>
      </c>
      <c r="E309" s="12" t="s">
        <v>14</v>
      </c>
      <c r="F309" s="12" t="s">
        <v>4869</v>
      </c>
      <c r="G309" s="13" t="s">
        <v>4436</v>
      </c>
      <c r="H309" s="12" t="s">
        <v>4688</v>
      </c>
      <c r="I309" s="12" t="s">
        <v>4438</v>
      </c>
      <c r="J309" s="15">
        <v>44252</v>
      </c>
      <c r="K309" s="12" t="s">
        <v>4449</v>
      </c>
      <c r="L309" s="12" t="s">
        <v>1581</v>
      </c>
      <c r="M309" s="12" t="s">
        <v>4440</v>
      </c>
      <c r="N309" t="s">
        <v>4441</v>
      </c>
      <c r="O309" s="7" t="str">
        <f>IFERROR(VLOOKUP($D309,'CLIENTES NUEVA ID ZONA'!$A$1:$R$669,17,0),"NO")</f>
        <v>NO</v>
      </c>
    </row>
    <row r="310" spans="1:15">
      <c r="A310" s="7" t="s">
        <v>3909</v>
      </c>
      <c r="B310" s="12" t="s">
        <v>14</v>
      </c>
      <c r="C310" s="12" t="s">
        <v>1560</v>
      </c>
      <c r="D310" s="12" t="s">
        <v>1559</v>
      </c>
      <c r="E310" s="12" t="s">
        <v>3623</v>
      </c>
      <c r="F310" s="12" t="s">
        <v>4870</v>
      </c>
      <c r="G310" s="13" t="s">
        <v>4436</v>
      </c>
      <c r="H310" s="12" t="s">
        <v>4463</v>
      </c>
      <c r="I310" s="12" t="s">
        <v>4438</v>
      </c>
      <c r="J310" s="15">
        <v>44252</v>
      </c>
      <c r="K310" s="12" t="s">
        <v>4439</v>
      </c>
      <c r="L310" s="12" t="s">
        <v>1581</v>
      </c>
      <c r="M310" s="12" t="s">
        <v>4440</v>
      </c>
      <c r="N310" t="s">
        <v>4441</v>
      </c>
      <c r="O310" s="7" t="str">
        <f>IFERROR(VLOOKUP($D310,'CLIENTES NUEVA ID ZONA'!$A$1:$R$669,17,0),"NO")</f>
        <v>NO</v>
      </c>
    </row>
    <row r="311" spans="1:15">
      <c r="A311" s="7" t="s">
        <v>3909</v>
      </c>
      <c r="B311" s="12" t="s">
        <v>4433</v>
      </c>
      <c r="C311" s="12" t="s">
        <v>1566</v>
      </c>
      <c r="D311" s="12" t="s">
        <v>1565</v>
      </c>
      <c r="E311" s="12" t="s">
        <v>3618</v>
      </c>
      <c r="F311" s="12" t="s">
        <v>4871</v>
      </c>
      <c r="G311" s="13" t="s">
        <v>4436</v>
      </c>
      <c r="H311" s="12" t="s">
        <v>4437</v>
      </c>
      <c r="I311" s="12" t="s">
        <v>4438</v>
      </c>
      <c r="J311" s="15">
        <v>44252</v>
      </c>
      <c r="K311" s="12" t="s">
        <v>4439</v>
      </c>
      <c r="L311" s="12" t="s">
        <v>1581</v>
      </c>
      <c r="M311" s="12" t="s">
        <v>4440</v>
      </c>
      <c r="N311" t="s">
        <v>4441</v>
      </c>
      <c r="O311" s="7" t="str">
        <f>IFERROR(VLOOKUP($D311,'CLIENTES NUEVA ID ZONA'!$A$1:$R$669,17,0),"NO")</f>
        <v>NO</v>
      </c>
    </row>
    <row r="312" spans="1:15">
      <c r="A312" s="7" t="s">
        <v>3909</v>
      </c>
      <c r="B312" s="12" t="s">
        <v>4527</v>
      </c>
      <c r="C312" s="12" t="s">
        <v>3108</v>
      </c>
      <c r="D312" s="12" t="s">
        <v>1553</v>
      </c>
      <c r="E312" s="12" t="s">
        <v>3623</v>
      </c>
      <c r="F312" s="12" t="s">
        <v>4872</v>
      </c>
      <c r="G312" s="13" t="s">
        <v>4436</v>
      </c>
      <c r="H312" s="12" t="s">
        <v>4478</v>
      </c>
      <c r="I312" s="12" t="s">
        <v>4438</v>
      </c>
      <c r="J312" s="15">
        <v>44251</v>
      </c>
      <c r="K312" s="12" t="s">
        <v>4439</v>
      </c>
      <c r="L312" s="12" t="s">
        <v>1440</v>
      </c>
      <c r="M312" s="12" t="s">
        <v>4440</v>
      </c>
      <c r="N312" t="s">
        <v>4441</v>
      </c>
      <c r="O312" s="7" t="str">
        <f>IFERROR(VLOOKUP($D312,'CLIENTES NUEVA ID ZONA'!$A$1:$R$669,17,0),"NO")</f>
        <v>SI</v>
      </c>
    </row>
    <row r="313" spans="1:15">
      <c r="A313" s="7" t="s">
        <v>3909</v>
      </c>
      <c r="B313" s="12" t="s">
        <v>4564</v>
      </c>
      <c r="C313" s="12" t="s">
        <v>1549</v>
      </c>
      <c r="D313" s="12" t="s">
        <v>1548</v>
      </c>
      <c r="E313" s="12" t="s">
        <v>3623</v>
      </c>
      <c r="F313" s="12" t="s">
        <v>4873</v>
      </c>
      <c r="G313" s="13" t="s">
        <v>4436</v>
      </c>
      <c r="H313" s="12" t="s">
        <v>4437</v>
      </c>
      <c r="I313" s="12" t="s">
        <v>4438</v>
      </c>
      <c r="J313" s="15">
        <v>44239</v>
      </c>
      <c r="K313" s="12" t="s">
        <v>4439</v>
      </c>
      <c r="L313" s="12" t="s">
        <v>1581</v>
      </c>
      <c r="M313" s="12" t="s">
        <v>4440</v>
      </c>
      <c r="N313" t="s">
        <v>4874</v>
      </c>
      <c r="O313" s="7" t="str">
        <f>IFERROR(VLOOKUP($D313,'CLIENTES NUEVA ID ZONA'!$A$1:$R$669,17,0),"NO")</f>
        <v>NO</v>
      </c>
    </row>
    <row r="314" spans="1:15">
      <c r="A314" s="7" t="s">
        <v>3909</v>
      </c>
      <c r="B314" s="12" t="s">
        <v>14</v>
      </c>
      <c r="C314" s="12" t="s">
        <v>1556</v>
      </c>
      <c r="D314" s="12" t="s">
        <v>1555</v>
      </c>
      <c r="E314" s="12" t="s">
        <v>2253</v>
      </c>
      <c r="F314" s="12" t="s">
        <v>4875</v>
      </c>
      <c r="G314" s="13" t="s">
        <v>4436</v>
      </c>
      <c r="H314" s="12" t="s">
        <v>4444</v>
      </c>
      <c r="I314" s="12" t="s">
        <v>4448</v>
      </c>
      <c r="J314" s="15">
        <v>44236</v>
      </c>
      <c r="K314" s="12" t="s">
        <v>4439</v>
      </c>
      <c r="L314" s="12" t="s">
        <v>1440</v>
      </c>
      <c r="M314" s="12" t="s">
        <v>4440</v>
      </c>
      <c r="N314" t="s">
        <v>4441</v>
      </c>
      <c r="O314" s="7" t="str">
        <f>IFERROR(VLOOKUP($D314,'CLIENTES NUEVA ID ZONA'!$A$1:$R$669,17,0),"NO")</f>
        <v>NO</v>
      </c>
    </row>
    <row r="315" spans="1:15">
      <c r="A315" s="7" t="s">
        <v>3909</v>
      </c>
      <c r="B315" s="12" t="s">
        <v>14</v>
      </c>
      <c r="C315" s="12" t="s">
        <v>3776</v>
      </c>
      <c r="D315" s="12" t="s">
        <v>3775</v>
      </c>
      <c r="E315" s="12" t="s">
        <v>2253</v>
      </c>
      <c r="F315" s="12" t="s">
        <v>4876</v>
      </c>
      <c r="G315" s="13" t="s">
        <v>4436</v>
      </c>
      <c r="H315" s="12" t="s">
        <v>4454</v>
      </c>
      <c r="I315" s="12" t="s">
        <v>4448</v>
      </c>
      <c r="J315" s="15">
        <v>44236</v>
      </c>
      <c r="K315" s="12" t="s">
        <v>4439</v>
      </c>
      <c r="L315" s="12" t="s">
        <v>1440</v>
      </c>
      <c r="M315" s="12" t="s">
        <v>4440</v>
      </c>
      <c r="N315" t="s">
        <v>4441</v>
      </c>
      <c r="O315" s="7" t="str">
        <f>IFERROR(VLOOKUP($D315,'CLIENTES NUEVA ID ZONA'!$A$1:$R$669,17,0),"NO")</f>
        <v>NO</v>
      </c>
    </row>
    <row r="316" spans="1:15">
      <c r="A316" s="7" t="s">
        <v>3909</v>
      </c>
      <c r="B316" s="12" t="s">
        <v>4564</v>
      </c>
      <c r="C316" s="12" t="s">
        <v>1547</v>
      </c>
      <c r="D316" s="12" t="s">
        <v>1546</v>
      </c>
      <c r="E316" s="12" t="s">
        <v>14</v>
      </c>
      <c r="F316" s="12" t="s">
        <v>4877</v>
      </c>
      <c r="G316" s="13" t="s">
        <v>4436</v>
      </c>
      <c r="H316" s="12" t="s">
        <v>4444</v>
      </c>
      <c r="I316" s="12" t="s">
        <v>4448</v>
      </c>
      <c r="J316" s="15">
        <v>44231</v>
      </c>
      <c r="K316" s="12" t="s">
        <v>4439</v>
      </c>
      <c r="L316" s="12" t="s">
        <v>1440</v>
      </c>
      <c r="M316" s="12" t="s">
        <v>4440</v>
      </c>
      <c r="N316" t="s">
        <v>4441</v>
      </c>
      <c r="O316" s="7" t="str">
        <f>IFERROR(VLOOKUP($D316,'CLIENTES NUEVA ID ZONA'!$A$1:$R$669,17,0),"NO")</f>
        <v>NO</v>
      </c>
    </row>
    <row r="317" spans="1:15">
      <c r="A317" s="7" t="s">
        <v>3909</v>
      </c>
      <c r="B317" s="12" t="s">
        <v>3623</v>
      </c>
      <c r="C317" s="12" t="s">
        <v>1543</v>
      </c>
      <c r="D317" s="12" t="s">
        <v>1542</v>
      </c>
      <c r="E317" s="12" t="s">
        <v>3623</v>
      </c>
      <c r="F317" s="12" t="s">
        <v>4878</v>
      </c>
      <c r="G317" s="13" t="s">
        <v>4436</v>
      </c>
      <c r="H317" s="12" t="s">
        <v>4454</v>
      </c>
      <c r="I317" s="12" t="s">
        <v>4438</v>
      </c>
      <c r="J317" s="15">
        <v>44222</v>
      </c>
      <c r="K317" s="12" t="s">
        <v>4439</v>
      </c>
      <c r="L317" s="12" t="s">
        <v>1455</v>
      </c>
      <c r="M317" s="12" t="s">
        <v>4440</v>
      </c>
      <c r="N317" t="s">
        <v>4441</v>
      </c>
      <c r="O317" s="7" t="str">
        <f>IFERROR(VLOOKUP($D317,'CLIENTES NUEVA ID ZONA'!$A$1:$R$669,17,0),"NO")</f>
        <v>NO</v>
      </c>
    </row>
    <row r="318" spans="1:15">
      <c r="A318" s="7" t="s">
        <v>3909</v>
      </c>
      <c r="B318" s="12" t="s">
        <v>4433</v>
      </c>
      <c r="C318" s="12" t="s">
        <v>633</v>
      </c>
      <c r="D318" s="12" t="s">
        <v>632</v>
      </c>
      <c r="E318" s="12" t="s">
        <v>3618</v>
      </c>
      <c r="F318" s="12" t="s">
        <v>4879</v>
      </c>
      <c r="G318" s="13" t="s">
        <v>4436</v>
      </c>
      <c r="H318" s="12" t="s">
        <v>4444</v>
      </c>
      <c r="I318" s="12" t="s">
        <v>4438</v>
      </c>
      <c r="J318" s="15">
        <v>44218</v>
      </c>
      <c r="K318" s="12" t="s">
        <v>4439</v>
      </c>
      <c r="L318" s="12" t="s">
        <v>1440</v>
      </c>
      <c r="M318" s="12" t="s">
        <v>4440</v>
      </c>
      <c r="N318" t="s">
        <v>4441</v>
      </c>
      <c r="O318" s="7" t="str">
        <f>IFERROR(VLOOKUP($D318,'CLIENTES NUEVA ID ZONA'!$A$1:$R$669,17,0),"NO")</f>
        <v>NO</v>
      </c>
    </row>
    <row r="319" spans="1:15">
      <c r="A319" s="7" t="s">
        <v>3909</v>
      </c>
      <c r="B319" s="12" t="s">
        <v>4527</v>
      </c>
      <c r="C319" s="12" t="s">
        <v>1545</v>
      </c>
      <c r="D319" s="12" t="s">
        <v>1544</v>
      </c>
      <c r="E319" s="12" t="s">
        <v>2253</v>
      </c>
      <c r="F319" s="12" t="s">
        <v>4880</v>
      </c>
      <c r="G319" s="13" t="s">
        <v>4436</v>
      </c>
      <c r="H319" s="12" t="s">
        <v>4444</v>
      </c>
      <c r="I319" s="12" t="s">
        <v>4438</v>
      </c>
      <c r="J319" s="15">
        <v>44218</v>
      </c>
      <c r="K319" s="12" t="s">
        <v>4439</v>
      </c>
      <c r="L319" s="12" t="s">
        <v>1581</v>
      </c>
      <c r="M319" s="12" t="s">
        <v>4440</v>
      </c>
      <c r="N319" t="s">
        <v>4441</v>
      </c>
      <c r="O319" s="7" t="str">
        <f>IFERROR(VLOOKUP($D319,'CLIENTES NUEVA ID ZONA'!$A$1:$R$669,17,0),"NO")</f>
        <v>NO</v>
      </c>
    </row>
    <row r="320" spans="1:15">
      <c r="A320" s="7" t="s">
        <v>3909</v>
      </c>
      <c r="B320" s="12" t="s">
        <v>4412</v>
      </c>
      <c r="C320" s="12" t="s">
        <v>1551</v>
      </c>
      <c r="D320" s="12" t="s">
        <v>1550</v>
      </c>
      <c r="E320" s="12" t="s">
        <v>3623</v>
      </c>
      <c r="F320" s="12" t="s">
        <v>4881</v>
      </c>
      <c r="G320" s="13" t="s">
        <v>4436</v>
      </c>
      <c r="H320" s="12" t="s">
        <v>4463</v>
      </c>
      <c r="I320" s="12" t="s">
        <v>4438</v>
      </c>
      <c r="J320" s="15">
        <v>44161</v>
      </c>
      <c r="K320" s="12" t="s">
        <v>4449</v>
      </c>
      <c r="L320" s="12" t="s">
        <v>4402</v>
      </c>
      <c r="M320" s="12" t="s">
        <v>4440</v>
      </c>
      <c r="N320" t="s">
        <v>4441</v>
      </c>
      <c r="O320" s="7" t="str">
        <f>IFERROR(VLOOKUP($D320,'CLIENTES NUEVA ID ZONA'!$A$1:$R$669,17,0),"NO")</f>
        <v>NO</v>
      </c>
    </row>
    <row r="321" spans="1:15">
      <c r="A321" s="7" t="s">
        <v>3909</v>
      </c>
      <c r="B321" s="12" t="s">
        <v>4433</v>
      </c>
      <c r="C321" s="12" t="s">
        <v>3790</v>
      </c>
      <c r="D321" s="12" t="s">
        <v>1540</v>
      </c>
      <c r="E321" s="12" t="s">
        <v>3618</v>
      </c>
      <c r="F321" s="12" t="s">
        <v>4882</v>
      </c>
      <c r="G321" s="13" t="s">
        <v>4436</v>
      </c>
      <c r="H321" s="12" t="s">
        <v>4498</v>
      </c>
      <c r="I321" s="12" t="s">
        <v>4438</v>
      </c>
      <c r="J321" s="15">
        <v>44160</v>
      </c>
      <c r="K321" s="12" t="s">
        <v>4439</v>
      </c>
      <c r="L321" s="12" t="s">
        <v>1440</v>
      </c>
      <c r="M321" s="12" t="s">
        <v>4440</v>
      </c>
      <c r="N321" t="s">
        <v>4441</v>
      </c>
      <c r="O321" s="7" t="str">
        <f>IFERROR(VLOOKUP($D321,'CLIENTES NUEVA ID ZONA'!$A$1:$R$669,17,0),"NO")</f>
        <v>NO</v>
      </c>
    </row>
    <row r="322" spans="1:15">
      <c r="A322" s="7" t="s">
        <v>3909</v>
      </c>
      <c r="B322" s="12" t="s">
        <v>4518</v>
      </c>
      <c r="C322" s="12" t="s">
        <v>3770</v>
      </c>
      <c r="D322" s="12" t="s">
        <v>3769</v>
      </c>
      <c r="E322" s="12" t="s">
        <v>2253</v>
      </c>
      <c r="F322" s="12" t="s">
        <v>4883</v>
      </c>
      <c r="G322" s="13" t="s">
        <v>4436</v>
      </c>
      <c r="H322" s="12" t="s">
        <v>4454</v>
      </c>
      <c r="I322" s="12" t="s">
        <v>4448</v>
      </c>
      <c r="J322" s="15">
        <v>44160</v>
      </c>
      <c r="K322" s="12" t="s">
        <v>4439</v>
      </c>
      <c r="L322" s="12" t="s">
        <v>1455</v>
      </c>
      <c r="M322" s="12" t="s">
        <v>4440</v>
      </c>
      <c r="N322" t="s">
        <v>4441</v>
      </c>
      <c r="O322" s="7" t="str">
        <f>IFERROR(VLOOKUP($D322,'CLIENTES NUEVA ID ZONA'!$A$1:$R$669,17,0),"NO")</f>
        <v>NO</v>
      </c>
    </row>
    <row r="323" spans="1:15">
      <c r="A323" s="7" t="s">
        <v>3909</v>
      </c>
      <c r="B323" s="12" t="s">
        <v>4433</v>
      </c>
      <c r="C323" s="12" t="s">
        <v>1721</v>
      </c>
      <c r="D323" s="12" t="s">
        <v>1720</v>
      </c>
      <c r="E323" s="12" t="s">
        <v>2278</v>
      </c>
      <c r="F323" s="12" t="s">
        <v>4884</v>
      </c>
      <c r="G323" s="13" t="s">
        <v>4436</v>
      </c>
      <c r="H323" s="12" t="s">
        <v>4498</v>
      </c>
      <c r="I323" s="12" t="s">
        <v>4438</v>
      </c>
      <c r="J323" s="15">
        <v>44160</v>
      </c>
      <c r="K323" s="12" t="s">
        <v>4449</v>
      </c>
      <c r="L323" s="12" t="s">
        <v>1581</v>
      </c>
      <c r="M323" s="12" t="s">
        <v>4440</v>
      </c>
      <c r="N323" t="s">
        <v>4441</v>
      </c>
      <c r="O323" s="7" t="str">
        <f>IFERROR(VLOOKUP($D323,'CLIENTES NUEVA ID ZONA'!$A$1:$R$669,17,0),"NO")</f>
        <v>SI</v>
      </c>
    </row>
    <row r="324" spans="1:15">
      <c r="A324" s="7" t="s">
        <v>3909</v>
      </c>
      <c r="B324" s="12" t="s">
        <v>80</v>
      </c>
      <c r="C324" s="12" t="s">
        <v>1535</v>
      </c>
      <c r="D324" s="12" t="s">
        <v>1534</v>
      </c>
      <c r="E324" s="12" t="s">
        <v>3623</v>
      </c>
      <c r="F324" s="12" t="s">
        <v>4885</v>
      </c>
      <c r="G324" s="13" t="s">
        <v>4436</v>
      </c>
      <c r="H324" s="12" t="s">
        <v>4437</v>
      </c>
      <c r="I324" s="12" t="s">
        <v>4438</v>
      </c>
      <c r="J324" s="15">
        <v>44141</v>
      </c>
      <c r="K324" s="12" t="s">
        <v>4449</v>
      </c>
      <c r="L324" s="12" t="s">
        <v>1440</v>
      </c>
      <c r="M324" s="12" t="s">
        <v>4440</v>
      </c>
      <c r="N324" t="s">
        <v>4441</v>
      </c>
      <c r="O324" s="7" t="str">
        <f>IFERROR(VLOOKUP($D324,'CLIENTES NUEVA ID ZONA'!$A$1:$R$669,17,0),"NO")</f>
        <v>OFICINA</v>
      </c>
    </row>
    <row r="325" spans="1:15">
      <c r="A325" s="7" t="s">
        <v>3909</v>
      </c>
      <c r="B325" s="12" t="s">
        <v>14</v>
      </c>
      <c r="C325" s="12" t="s">
        <v>1539</v>
      </c>
      <c r="D325" s="12" t="s">
        <v>1538</v>
      </c>
      <c r="E325" s="12" t="s">
        <v>3618</v>
      </c>
      <c r="F325" s="12" t="s">
        <v>4886</v>
      </c>
      <c r="G325" s="13" t="s">
        <v>4436</v>
      </c>
      <c r="H325" s="12" t="s">
        <v>4688</v>
      </c>
      <c r="I325" s="12" t="s">
        <v>4438</v>
      </c>
      <c r="J325" s="15">
        <v>44139</v>
      </c>
      <c r="K325" s="12" t="s">
        <v>4439</v>
      </c>
      <c r="L325" s="12" t="s">
        <v>1581</v>
      </c>
      <c r="M325" s="12" t="s">
        <v>4440</v>
      </c>
      <c r="N325" t="s">
        <v>4441</v>
      </c>
      <c r="O325" s="7" t="str">
        <f>IFERROR(VLOOKUP($D325,'CLIENTES NUEVA ID ZONA'!$A$1:$R$669,17,0),"NO")</f>
        <v>NO</v>
      </c>
    </row>
    <row r="326" spans="1:15">
      <c r="A326" s="7" t="s">
        <v>3909</v>
      </c>
      <c r="B326" s="12" t="s">
        <v>48</v>
      </c>
      <c r="C326" s="12" t="s">
        <v>1529</v>
      </c>
      <c r="D326" s="12" t="s">
        <v>1528</v>
      </c>
      <c r="E326" s="12" t="s">
        <v>2253</v>
      </c>
      <c r="F326" s="12" t="s">
        <v>4887</v>
      </c>
      <c r="G326" s="13" t="s">
        <v>4436</v>
      </c>
      <c r="H326" s="12" t="s">
        <v>4444</v>
      </c>
      <c r="I326" s="12" t="s">
        <v>4448</v>
      </c>
      <c r="J326" s="15">
        <v>44138</v>
      </c>
      <c r="K326" s="12" t="s">
        <v>4449</v>
      </c>
      <c r="L326" s="12" t="s">
        <v>1581</v>
      </c>
      <c r="M326" s="12" t="s">
        <v>4440</v>
      </c>
      <c r="N326" t="s">
        <v>4441</v>
      </c>
      <c r="O326" s="7" t="str">
        <f>IFERROR(VLOOKUP($D326,'CLIENTES NUEVA ID ZONA'!$A$1:$R$669,17,0),"NO")</f>
        <v>NO</v>
      </c>
    </row>
    <row r="327" spans="1:15">
      <c r="A327" s="7" t="s">
        <v>3909</v>
      </c>
      <c r="B327" s="12" t="s">
        <v>80</v>
      </c>
      <c r="C327" s="12" t="s">
        <v>1527</v>
      </c>
      <c r="D327" s="12" t="s">
        <v>1526</v>
      </c>
      <c r="E327" s="12" t="s">
        <v>3618</v>
      </c>
      <c r="F327" s="12" t="s">
        <v>4888</v>
      </c>
      <c r="G327" s="13" t="s">
        <v>4436</v>
      </c>
      <c r="H327" s="12" t="s">
        <v>4498</v>
      </c>
      <c r="I327" s="12" t="s">
        <v>4438</v>
      </c>
      <c r="J327" s="15">
        <v>44138</v>
      </c>
      <c r="K327" s="12" t="s">
        <v>4449</v>
      </c>
      <c r="L327" s="12" t="s">
        <v>1440</v>
      </c>
      <c r="M327" s="12" t="s">
        <v>4440</v>
      </c>
      <c r="N327" t="s">
        <v>4441</v>
      </c>
      <c r="O327" s="7" t="str">
        <f>IFERROR(VLOOKUP($D327,'CLIENTES NUEVA ID ZONA'!$A$1:$R$669,17,0),"NO")</f>
        <v>SI</v>
      </c>
    </row>
    <row r="328" spans="1:15">
      <c r="A328" s="7" t="s">
        <v>3909</v>
      </c>
      <c r="B328" s="12" t="s">
        <v>2469</v>
      </c>
      <c r="C328" s="12" t="s">
        <v>1523</v>
      </c>
      <c r="D328" s="12" t="s">
        <v>1522</v>
      </c>
      <c r="E328" s="12" t="s">
        <v>3623</v>
      </c>
      <c r="F328" s="12" t="s">
        <v>4889</v>
      </c>
      <c r="G328" s="13" t="s">
        <v>4436</v>
      </c>
      <c r="H328" s="12" t="s">
        <v>4437</v>
      </c>
      <c r="I328" s="12" t="s">
        <v>4448</v>
      </c>
      <c r="J328" s="15">
        <v>44132</v>
      </c>
      <c r="K328" s="12" t="s">
        <v>4449</v>
      </c>
      <c r="L328" s="12" t="s">
        <v>1440</v>
      </c>
      <c r="M328" s="12" t="s">
        <v>4440</v>
      </c>
      <c r="N328" t="s">
        <v>4441</v>
      </c>
      <c r="O328" s="7" t="str">
        <f>IFERROR(VLOOKUP($D328,'CLIENTES NUEVA ID ZONA'!$A$1:$R$669,17,0),"NO")</f>
        <v>NO</v>
      </c>
    </row>
    <row r="329" spans="1:15">
      <c r="A329" s="7" t="s">
        <v>3909</v>
      </c>
      <c r="B329" s="12" t="s">
        <v>80</v>
      </c>
      <c r="C329" s="12" t="s">
        <v>1525</v>
      </c>
      <c r="D329" s="12" t="s">
        <v>1524</v>
      </c>
      <c r="E329" s="12" t="s">
        <v>3623</v>
      </c>
      <c r="F329" s="12" t="s">
        <v>4890</v>
      </c>
      <c r="G329" s="13" t="s">
        <v>4436</v>
      </c>
      <c r="H329" s="12" t="s">
        <v>4437</v>
      </c>
      <c r="I329" s="12" t="s">
        <v>4438</v>
      </c>
      <c r="J329" s="15">
        <v>44131</v>
      </c>
      <c r="K329" s="12" t="s">
        <v>4449</v>
      </c>
      <c r="L329" s="12" t="s">
        <v>1440</v>
      </c>
      <c r="M329" s="12" t="s">
        <v>4440</v>
      </c>
      <c r="N329" t="s">
        <v>4441</v>
      </c>
      <c r="O329" s="7" t="str">
        <f>IFERROR(VLOOKUP($D329,'CLIENTES NUEVA ID ZONA'!$A$1:$R$669,17,0),"NO")</f>
        <v>NO</v>
      </c>
    </row>
    <row r="330" spans="1:15">
      <c r="A330" s="7" t="s">
        <v>3909</v>
      </c>
      <c r="B330" s="12" t="s">
        <v>80</v>
      </c>
      <c r="C330" s="12" t="s">
        <v>1525</v>
      </c>
      <c r="D330" s="12" t="s">
        <v>1524</v>
      </c>
      <c r="E330" s="12" t="s">
        <v>3623</v>
      </c>
      <c r="F330" s="12" t="s">
        <v>4891</v>
      </c>
      <c r="G330" s="13" t="s">
        <v>4436</v>
      </c>
      <c r="H330" s="12" t="s">
        <v>4437</v>
      </c>
      <c r="I330" s="12" t="s">
        <v>4438</v>
      </c>
      <c r="J330" s="15">
        <v>44131</v>
      </c>
      <c r="K330" s="12" t="s">
        <v>4449</v>
      </c>
      <c r="L330" s="12" t="s">
        <v>1440</v>
      </c>
      <c r="M330" s="12" t="s">
        <v>4440</v>
      </c>
      <c r="N330" t="s">
        <v>4441</v>
      </c>
      <c r="O330" s="7" t="str">
        <f>IFERROR(VLOOKUP($D330,'CLIENTES NUEVA ID ZONA'!$A$1:$R$669,17,0),"NO")</f>
        <v>NO</v>
      </c>
    </row>
    <row r="331" spans="1:15">
      <c r="A331" s="7" t="s">
        <v>3909</v>
      </c>
      <c r="B331" s="12" t="s">
        <v>80</v>
      </c>
      <c r="C331" s="12" t="s">
        <v>1517</v>
      </c>
      <c r="D331" s="12" t="s">
        <v>1516</v>
      </c>
      <c r="E331" s="12" t="s">
        <v>2253</v>
      </c>
      <c r="F331" s="12" t="s">
        <v>4892</v>
      </c>
      <c r="G331" s="13" t="s">
        <v>4436</v>
      </c>
      <c r="H331" s="12" t="s">
        <v>4688</v>
      </c>
      <c r="I331" s="12" t="s">
        <v>4438</v>
      </c>
      <c r="J331" s="15">
        <v>44125</v>
      </c>
      <c r="K331" s="12" t="s">
        <v>4449</v>
      </c>
      <c r="L331" s="12" t="s">
        <v>1440</v>
      </c>
      <c r="M331" s="12" t="s">
        <v>4440</v>
      </c>
      <c r="N331" t="s">
        <v>4441</v>
      </c>
      <c r="O331" s="7" t="str">
        <f>IFERROR(VLOOKUP($D331,'CLIENTES NUEVA ID ZONA'!$A$1:$R$669,17,0),"NO")</f>
        <v>NO</v>
      </c>
    </row>
    <row r="332" spans="1:15">
      <c r="A332" s="7" t="s">
        <v>3909</v>
      </c>
      <c r="B332" s="12" t="s">
        <v>80</v>
      </c>
      <c r="C332" s="12" t="s">
        <v>1521</v>
      </c>
      <c r="D332" s="12" t="s">
        <v>1520</v>
      </c>
      <c r="E332" s="12" t="s">
        <v>2253</v>
      </c>
      <c r="F332" s="12" t="s">
        <v>4893</v>
      </c>
      <c r="G332" s="13" t="s">
        <v>4436</v>
      </c>
      <c r="H332" s="12" t="s">
        <v>4688</v>
      </c>
      <c r="I332" s="12" t="s">
        <v>4448</v>
      </c>
      <c r="J332" s="15">
        <v>44124</v>
      </c>
      <c r="K332" s="12" t="s">
        <v>4449</v>
      </c>
      <c r="L332" s="12" t="s">
        <v>1440</v>
      </c>
      <c r="M332" s="12" t="s">
        <v>4440</v>
      </c>
      <c r="N332" t="s">
        <v>4894</v>
      </c>
      <c r="O332" s="7" t="str">
        <f>IFERROR(VLOOKUP($D332,'CLIENTES NUEVA ID ZONA'!$A$1:$R$669,17,0),"NO")</f>
        <v>NO</v>
      </c>
    </row>
    <row r="333" spans="1:15">
      <c r="A333" s="7" t="s">
        <v>3909</v>
      </c>
      <c r="B333" s="12" t="s">
        <v>4527</v>
      </c>
      <c r="C333" s="12" t="s">
        <v>307</v>
      </c>
      <c r="D333" s="12" t="s">
        <v>306</v>
      </c>
      <c r="E333" s="12" t="s">
        <v>3623</v>
      </c>
      <c r="F333" s="12" t="s">
        <v>4895</v>
      </c>
      <c r="G333" s="13" t="s">
        <v>4436</v>
      </c>
      <c r="H333" s="12" t="s">
        <v>4437</v>
      </c>
      <c r="I333" s="12" t="s">
        <v>4438</v>
      </c>
      <c r="J333" s="15">
        <v>44120</v>
      </c>
      <c r="K333" s="12" t="s">
        <v>4439</v>
      </c>
      <c r="L333" s="12" t="s">
        <v>4400</v>
      </c>
      <c r="M333" s="12" t="s">
        <v>4440</v>
      </c>
      <c r="N333" t="s">
        <v>4441</v>
      </c>
      <c r="O333" s="7" t="str">
        <f>IFERROR(VLOOKUP($D333,'CLIENTES NUEVA ID ZONA'!$A$1:$R$669,17,0),"NO")</f>
        <v>NO</v>
      </c>
    </row>
    <row r="334" spans="1:15">
      <c r="A334" s="7" t="s">
        <v>3909</v>
      </c>
      <c r="B334" s="12" t="s">
        <v>4535</v>
      </c>
      <c r="C334" s="12" t="s">
        <v>1616</v>
      </c>
      <c r="D334" s="12" t="s">
        <v>1615</v>
      </c>
      <c r="E334" s="12" t="s">
        <v>3623</v>
      </c>
      <c r="F334" s="12" t="s">
        <v>4896</v>
      </c>
      <c r="G334" s="13" t="s">
        <v>4436</v>
      </c>
      <c r="H334" s="12" t="s">
        <v>4444</v>
      </c>
      <c r="I334" s="12" t="s">
        <v>4438</v>
      </c>
      <c r="J334" s="15">
        <v>44119</v>
      </c>
      <c r="K334" s="12" t="s">
        <v>4449</v>
      </c>
      <c r="L334" s="12" t="s">
        <v>1440</v>
      </c>
      <c r="M334" s="12" t="s">
        <v>4440</v>
      </c>
      <c r="N334" t="s">
        <v>4441</v>
      </c>
      <c r="O334" s="7" t="str">
        <f>IFERROR(VLOOKUP($D334,'CLIENTES NUEVA ID ZONA'!$A$1:$R$669,17,0),"NO")</f>
        <v>OFICINA</v>
      </c>
    </row>
    <row r="335" spans="1:15">
      <c r="A335" s="7" t="s">
        <v>3909</v>
      </c>
      <c r="B335" s="12" t="s">
        <v>4527</v>
      </c>
      <c r="C335" s="12" t="s">
        <v>1515</v>
      </c>
      <c r="D335" s="12" t="s">
        <v>1514</v>
      </c>
      <c r="E335" s="12" t="s">
        <v>3623</v>
      </c>
      <c r="F335" s="12" t="s">
        <v>4897</v>
      </c>
      <c r="G335" s="13" t="s">
        <v>4436</v>
      </c>
      <c r="H335" s="12" t="s">
        <v>4437</v>
      </c>
      <c r="I335" s="12" t="s">
        <v>4438</v>
      </c>
      <c r="J335" s="15">
        <v>44119</v>
      </c>
      <c r="K335" s="12" t="s">
        <v>4439</v>
      </c>
      <c r="L335" s="12" t="s">
        <v>1440</v>
      </c>
      <c r="M335" s="12" t="s">
        <v>4440</v>
      </c>
      <c r="N335" t="s">
        <v>4441</v>
      </c>
      <c r="O335" s="7" t="str">
        <f>IFERROR(VLOOKUP($D335,'CLIENTES NUEVA ID ZONA'!$A$1:$R$669,17,0),"NO")</f>
        <v>NO</v>
      </c>
    </row>
    <row r="336" spans="1:15">
      <c r="A336" s="7" t="s">
        <v>3909</v>
      </c>
      <c r="B336" s="12" t="s">
        <v>14</v>
      </c>
      <c r="C336" s="12" t="s">
        <v>3772</v>
      </c>
      <c r="D336" s="12" t="s">
        <v>3771</v>
      </c>
      <c r="E336" s="12" t="s">
        <v>2253</v>
      </c>
      <c r="F336" s="12" t="s">
        <v>4898</v>
      </c>
      <c r="G336" s="13" t="s">
        <v>4436</v>
      </c>
      <c r="H336" s="12" t="s">
        <v>4454</v>
      </c>
      <c r="I336" s="12" t="s">
        <v>4448</v>
      </c>
      <c r="J336" s="15">
        <v>44119</v>
      </c>
      <c r="K336" s="12" t="s">
        <v>4439</v>
      </c>
      <c r="L336" s="12" t="s">
        <v>4402</v>
      </c>
      <c r="M336" s="12" t="s">
        <v>4440</v>
      </c>
      <c r="N336" t="s">
        <v>4441</v>
      </c>
      <c r="O336" s="7" t="str">
        <f>IFERROR(VLOOKUP($D336,'CLIENTES NUEVA ID ZONA'!$A$1:$R$669,17,0),"NO")</f>
        <v>NO</v>
      </c>
    </row>
    <row r="337" spans="1:15">
      <c r="A337" s="7" t="s">
        <v>3909</v>
      </c>
      <c r="B337" s="12" t="s">
        <v>14</v>
      </c>
      <c r="C337" s="12" t="s">
        <v>3774</v>
      </c>
      <c r="D337" s="12" t="s">
        <v>3773</v>
      </c>
      <c r="E337" s="12" t="s">
        <v>2253</v>
      </c>
      <c r="F337" s="12" t="s">
        <v>4899</v>
      </c>
      <c r="G337" s="13" t="s">
        <v>4436</v>
      </c>
      <c r="H337" s="12" t="s">
        <v>4454</v>
      </c>
      <c r="I337" s="12" t="s">
        <v>4448</v>
      </c>
      <c r="J337" s="15">
        <v>44119</v>
      </c>
      <c r="K337" s="12" t="s">
        <v>4439</v>
      </c>
      <c r="L337" s="12" t="s">
        <v>4402</v>
      </c>
      <c r="M337" s="12" t="s">
        <v>4440</v>
      </c>
      <c r="N337" t="s">
        <v>4441</v>
      </c>
      <c r="O337" s="7" t="str">
        <f>IFERROR(VLOOKUP($D337,'CLIENTES NUEVA ID ZONA'!$A$1:$R$669,17,0),"NO")</f>
        <v>NO</v>
      </c>
    </row>
    <row r="338" spans="1:15">
      <c r="A338" s="7" t="s">
        <v>3909</v>
      </c>
      <c r="B338" s="12" t="s">
        <v>4412</v>
      </c>
      <c r="C338" s="12" t="s">
        <v>1519</v>
      </c>
      <c r="D338" s="12" t="s">
        <v>1518</v>
      </c>
      <c r="E338" s="12" t="s">
        <v>3618</v>
      </c>
      <c r="F338" s="12" t="s">
        <v>4900</v>
      </c>
      <c r="G338" s="13" t="s">
        <v>4436</v>
      </c>
      <c r="H338" s="12" t="s">
        <v>4437</v>
      </c>
      <c r="I338" s="12" t="s">
        <v>4438</v>
      </c>
      <c r="J338" s="15">
        <v>44119</v>
      </c>
      <c r="K338" s="12" t="s">
        <v>4439</v>
      </c>
      <c r="L338" s="12" t="s">
        <v>1581</v>
      </c>
      <c r="M338" s="12" t="s">
        <v>4440</v>
      </c>
      <c r="N338" t="s">
        <v>4441</v>
      </c>
      <c r="O338" s="7" t="str">
        <f>IFERROR(VLOOKUP($D338,'CLIENTES NUEVA ID ZONA'!$A$1:$R$669,17,0),"NO")</f>
        <v>SI</v>
      </c>
    </row>
    <row r="339" spans="1:15">
      <c r="A339" s="7" t="s">
        <v>3909</v>
      </c>
      <c r="B339" s="12" t="s">
        <v>14</v>
      </c>
      <c r="C339" s="12" t="s">
        <v>1640</v>
      </c>
      <c r="D339" s="12" t="s">
        <v>1639</v>
      </c>
      <c r="E339" s="12" t="s">
        <v>2253</v>
      </c>
      <c r="F339" s="12" t="s">
        <v>4901</v>
      </c>
      <c r="G339" s="13" t="s">
        <v>4436</v>
      </c>
      <c r="H339" s="12" t="s">
        <v>4688</v>
      </c>
      <c r="I339" s="12" t="s">
        <v>4448</v>
      </c>
      <c r="J339" s="15">
        <v>44119</v>
      </c>
      <c r="K339" s="12" t="s">
        <v>4439</v>
      </c>
      <c r="L339" s="12" t="s">
        <v>4402</v>
      </c>
      <c r="M339" s="12" t="s">
        <v>4440</v>
      </c>
      <c r="N339" t="s">
        <v>4441</v>
      </c>
      <c r="O339" s="7" t="str">
        <f>IFERROR(VLOOKUP($D339,'CLIENTES NUEVA ID ZONA'!$A$1:$R$669,17,0),"NO")</f>
        <v>NO</v>
      </c>
    </row>
    <row r="340" spans="1:15">
      <c r="A340" s="7" t="s">
        <v>3909</v>
      </c>
      <c r="B340" s="7" t="s">
        <v>4527</v>
      </c>
      <c r="C340" s="7" t="s">
        <v>1330</v>
      </c>
      <c r="D340" s="7" t="s">
        <v>1329</v>
      </c>
      <c r="E340" s="7" t="s">
        <v>2253</v>
      </c>
      <c r="F340" s="7" t="s">
        <v>4902</v>
      </c>
      <c r="G340" s="9" t="s">
        <v>4436</v>
      </c>
      <c r="H340" s="7" t="s">
        <v>4688</v>
      </c>
      <c r="I340" s="7" t="s">
        <v>4448</v>
      </c>
      <c r="J340" s="10">
        <v>44111</v>
      </c>
      <c r="K340" s="7" t="s">
        <v>4439</v>
      </c>
      <c r="L340" s="7" t="s">
        <v>4400</v>
      </c>
      <c r="M340" s="7" t="s">
        <v>4440</v>
      </c>
      <c r="N340" t="s">
        <v>4441</v>
      </c>
      <c r="O340" s="7" t="str">
        <f>IFERROR(VLOOKUP($D340,'CLIENTES NUEVA ID ZONA'!$A$1:$R$669,17,0),"NO")</f>
        <v>NO</v>
      </c>
    </row>
    <row r="341" spans="1:15">
      <c r="A341" s="7" t="s">
        <v>3909</v>
      </c>
      <c r="B341" s="7" t="s">
        <v>4527</v>
      </c>
      <c r="C341" s="7" t="s">
        <v>1330</v>
      </c>
      <c r="D341" s="7" t="s">
        <v>1329</v>
      </c>
      <c r="E341" s="7" t="s">
        <v>2253</v>
      </c>
      <c r="F341" s="7" t="s">
        <v>4903</v>
      </c>
      <c r="G341" s="9" t="s">
        <v>4436</v>
      </c>
      <c r="H341" s="7" t="s">
        <v>4688</v>
      </c>
      <c r="I341" s="7" t="s">
        <v>4448</v>
      </c>
      <c r="J341" s="10">
        <v>44111</v>
      </c>
      <c r="K341" s="7" t="s">
        <v>4439</v>
      </c>
      <c r="L341" s="7" t="s">
        <v>4400</v>
      </c>
      <c r="M341" s="7" t="s">
        <v>4440</v>
      </c>
      <c r="N341" t="s">
        <v>4904</v>
      </c>
      <c r="O341" s="7" t="str">
        <f>IFERROR(VLOOKUP($D341,'CLIENTES NUEVA ID ZONA'!$A$1:$R$669,17,0),"NO")</f>
        <v>NO</v>
      </c>
    </row>
    <row r="342" spans="1:15">
      <c r="A342" s="7" t="s">
        <v>3909</v>
      </c>
      <c r="B342" s="7" t="s">
        <v>4527</v>
      </c>
      <c r="C342" s="7" t="s">
        <v>1513</v>
      </c>
      <c r="D342" s="7" t="s">
        <v>1512</v>
      </c>
      <c r="E342" s="7" t="s">
        <v>3623</v>
      </c>
      <c r="F342" s="7" t="s">
        <v>4905</v>
      </c>
      <c r="G342" s="9" t="s">
        <v>4436</v>
      </c>
      <c r="H342" s="7" t="s">
        <v>4688</v>
      </c>
      <c r="I342" s="7" t="s">
        <v>4438</v>
      </c>
      <c r="J342" s="10">
        <v>44111</v>
      </c>
      <c r="K342" s="7" t="s">
        <v>4439</v>
      </c>
      <c r="L342" s="7" t="s">
        <v>1440</v>
      </c>
      <c r="M342" s="7" t="s">
        <v>4440</v>
      </c>
      <c r="N342" t="s">
        <v>4906</v>
      </c>
      <c r="O342" s="7" t="str">
        <f>IFERROR(VLOOKUP($D342,'CLIENTES NUEVA ID ZONA'!$A$1:$R$669,17,0),"NO")</f>
        <v>NO</v>
      </c>
    </row>
    <row r="343" spans="1:15">
      <c r="A343" s="7" t="s">
        <v>3909</v>
      </c>
      <c r="B343" s="7" t="s">
        <v>60</v>
      </c>
      <c r="C343" s="7" t="s">
        <v>3789</v>
      </c>
      <c r="D343" s="7" t="s">
        <v>1121</v>
      </c>
      <c r="E343" s="7" t="s">
        <v>3623</v>
      </c>
      <c r="F343" s="7" t="s">
        <v>4907</v>
      </c>
      <c r="G343" s="9" t="s">
        <v>4436</v>
      </c>
      <c r="H343" s="7" t="s">
        <v>4454</v>
      </c>
      <c r="I343" s="7" t="s">
        <v>4438</v>
      </c>
      <c r="J343" s="10">
        <v>44109</v>
      </c>
      <c r="K343" s="7" t="s">
        <v>4449</v>
      </c>
      <c r="L343" s="7" t="s">
        <v>4416</v>
      </c>
      <c r="M343" s="7" t="s">
        <v>4440</v>
      </c>
      <c r="N343" t="s">
        <v>4908</v>
      </c>
      <c r="O343" s="7" t="str">
        <f>IFERROR(VLOOKUP($D343,'CLIENTES NUEVA ID ZONA'!$A$1:$R$669,17,0),"NO")</f>
        <v>NO</v>
      </c>
    </row>
    <row r="344" spans="1:15">
      <c r="A344" s="7" t="s">
        <v>3909</v>
      </c>
      <c r="B344" s="7" t="s">
        <v>4564</v>
      </c>
      <c r="C344" s="7" t="s">
        <v>1511</v>
      </c>
      <c r="D344" s="7" t="s">
        <v>1510</v>
      </c>
      <c r="E344" s="7" t="s">
        <v>2253</v>
      </c>
      <c r="F344" s="7" t="s">
        <v>4909</v>
      </c>
      <c r="G344" s="9" t="s">
        <v>4436</v>
      </c>
      <c r="H344" s="7" t="s">
        <v>4444</v>
      </c>
      <c r="I344" s="7" t="s">
        <v>4448</v>
      </c>
      <c r="J344" s="10">
        <v>44096</v>
      </c>
      <c r="K344" s="7" t="s">
        <v>4439</v>
      </c>
      <c r="L344" s="7" t="s">
        <v>1440</v>
      </c>
      <c r="M344" s="7" t="s">
        <v>4440</v>
      </c>
      <c r="N344" t="s">
        <v>4441</v>
      </c>
      <c r="O344" s="7" t="str">
        <f>IFERROR(VLOOKUP($D344,'CLIENTES NUEVA ID ZONA'!$A$1:$R$669,17,0),"NO")</f>
        <v>NO</v>
      </c>
    </row>
    <row r="345" spans="1:15">
      <c r="A345" s="7" t="s">
        <v>3909</v>
      </c>
      <c r="B345" s="7" t="s">
        <v>2469</v>
      </c>
      <c r="C345" s="7" t="s">
        <v>1507</v>
      </c>
      <c r="D345" s="7" t="s">
        <v>1506</v>
      </c>
      <c r="E345" s="7" t="s">
        <v>2253</v>
      </c>
      <c r="F345" s="7" t="s">
        <v>4910</v>
      </c>
      <c r="G345" s="9" t="s">
        <v>4436</v>
      </c>
      <c r="H345" s="7" t="s">
        <v>4688</v>
      </c>
      <c r="I345" s="7" t="s">
        <v>4448</v>
      </c>
      <c r="J345" s="10">
        <v>44085</v>
      </c>
      <c r="K345" s="7" t="s">
        <v>4449</v>
      </c>
      <c r="L345" s="7" t="s">
        <v>1440</v>
      </c>
      <c r="M345" s="7" t="s">
        <v>4440</v>
      </c>
      <c r="N345" t="s">
        <v>4911</v>
      </c>
      <c r="O345" s="7" t="str">
        <f>IFERROR(VLOOKUP($D345,'CLIENTES NUEVA ID ZONA'!$A$1:$R$669,17,0),"NO")</f>
        <v>NO</v>
      </c>
    </row>
    <row r="346" spans="1:15">
      <c r="A346" s="7" t="s">
        <v>3909</v>
      </c>
      <c r="B346" s="7" t="s">
        <v>4535</v>
      </c>
      <c r="C346" s="7" t="s">
        <v>1505</v>
      </c>
      <c r="D346" s="7" t="s">
        <v>1504</v>
      </c>
      <c r="E346" s="7" t="s">
        <v>2253</v>
      </c>
      <c r="F346" s="7" t="s">
        <v>4912</v>
      </c>
      <c r="G346" s="9" t="s">
        <v>4436</v>
      </c>
      <c r="H346" s="7" t="s">
        <v>4444</v>
      </c>
      <c r="I346" s="7" t="s">
        <v>4448</v>
      </c>
      <c r="J346" s="10">
        <v>44084</v>
      </c>
      <c r="K346" s="7" t="s">
        <v>4449</v>
      </c>
      <c r="L346" s="7" t="s">
        <v>1440</v>
      </c>
      <c r="M346" s="7" t="s">
        <v>4440</v>
      </c>
      <c r="N346" t="s">
        <v>4441</v>
      </c>
      <c r="O346" s="7" t="str">
        <f>IFERROR(VLOOKUP($D346,'CLIENTES NUEVA ID ZONA'!$A$1:$R$669,17,0),"NO")</f>
        <v>NO</v>
      </c>
    </row>
    <row r="347" spans="1:15">
      <c r="A347" s="7" t="s">
        <v>3909</v>
      </c>
      <c r="B347" s="12" t="s">
        <v>4433</v>
      </c>
      <c r="C347" s="12" t="s">
        <v>1509</v>
      </c>
      <c r="D347" s="12" t="s">
        <v>1508</v>
      </c>
      <c r="E347" s="12" t="s">
        <v>2253</v>
      </c>
      <c r="F347" s="12" t="s">
        <v>4913</v>
      </c>
      <c r="G347" s="13" t="s">
        <v>4436</v>
      </c>
      <c r="H347" s="12" t="s">
        <v>4437</v>
      </c>
      <c r="I347" s="12" t="s">
        <v>4448</v>
      </c>
      <c r="J347" s="15">
        <v>44084</v>
      </c>
      <c r="K347" s="12" t="s">
        <v>4439</v>
      </c>
      <c r="L347" s="12" t="s">
        <v>1581</v>
      </c>
      <c r="M347" s="12" t="s">
        <v>4440</v>
      </c>
      <c r="N347" t="s">
        <v>4441</v>
      </c>
      <c r="O347" s="7" t="str">
        <f>IFERROR(VLOOKUP($D347,'CLIENTES NUEVA ID ZONA'!$A$1:$R$669,17,0),"NO")</f>
        <v>NO</v>
      </c>
    </row>
    <row r="348" spans="1:15">
      <c r="A348" s="7" t="s">
        <v>3909</v>
      </c>
      <c r="B348" s="12" t="s">
        <v>48</v>
      </c>
      <c r="C348" s="12" t="s">
        <v>1314</v>
      </c>
      <c r="D348" s="12" t="s">
        <v>1313</v>
      </c>
      <c r="E348" s="12" t="s">
        <v>3629</v>
      </c>
      <c r="F348" s="12" t="s">
        <v>4914</v>
      </c>
      <c r="G348" s="13" t="s">
        <v>4436</v>
      </c>
      <c r="H348" s="12" t="s">
        <v>4437</v>
      </c>
      <c r="I348" s="12" t="s">
        <v>4438</v>
      </c>
      <c r="J348" s="15">
        <v>44082</v>
      </c>
      <c r="K348" s="12" t="s">
        <v>4439</v>
      </c>
      <c r="L348" s="12" t="s">
        <v>4400</v>
      </c>
      <c r="M348" s="12" t="s">
        <v>4440</v>
      </c>
      <c r="N348" t="s">
        <v>4441</v>
      </c>
      <c r="O348" s="7" t="str">
        <f>IFERROR(VLOOKUP($D348,'CLIENTES NUEVA ID ZONA'!$A$1:$R$669,17,0),"NO")</f>
        <v>NO</v>
      </c>
    </row>
    <row r="349" spans="1:15">
      <c r="A349" s="7" t="s">
        <v>3909</v>
      </c>
      <c r="B349" s="12" t="s">
        <v>4535</v>
      </c>
      <c r="C349" s="12" t="s">
        <v>1437</v>
      </c>
      <c r="D349" s="12" t="s">
        <v>1436</v>
      </c>
      <c r="E349" s="12" t="s">
        <v>3623</v>
      </c>
      <c r="F349" s="12" t="s">
        <v>4915</v>
      </c>
      <c r="G349" s="13" t="s">
        <v>4436</v>
      </c>
      <c r="H349" s="12" t="s">
        <v>4463</v>
      </c>
      <c r="I349" s="12" t="s">
        <v>4438</v>
      </c>
      <c r="J349" s="15">
        <v>44078</v>
      </c>
      <c r="K349" s="12" t="s">
        <v>4439</v>
      </c>
      <c r="L349" s="12" t="s">
        <v>4402</v>
      </c>
      <c r="M349" s="12" t="s">
        <v>4440</v>
      </c>
      <c r="N349" t="s">
        <v>4441</v>
      </c>
      <c r="O349" s="7" t="str">
        <f>IFERROR(VLOOKUP($D349,'CLIENTES NUEVA ID ZONA'!$A$1:$R$669,17,0),"NO")</f>
        <v>NO</v>
      </c>
    </row>
    <row r="350" spans="1:15">
      <c r="A350" s="7" t="s">
        <v>3909</v>
      </c>
      <c r="B350" s="12" t="s">
        <v>4535</v>
      </c>
      <c r="C350" s="12" t="s">
        <v>1501</v>
      </c>
      <c r="D350" s="12" t="s">
        <v>1500</v>
      </c>
      <c r="E350" s="12" t="s">
        <v>3623</v>
      </c>
      <c r="F350" s="12" t="s">
        <v>4916</v>
      </c>
      <c r="G350" s="13" t="s">
        <v>4436</v>
      </c>
      <c r="H350" s="12" t="s">
        <v>4444</v>
      </c>
      <c r="I350" s="12" t="s">
        <v>4438</v>
      </c>
      <c r="J350" s="15">
        <v>44077</v>
      </c>
      <c r="K350" s="12" t="s">
        <v>4449</v>
      </c>
      <c r="L350" s="12" t="s">
        <v>867</v>
      </c>
      <c r="M350" s="12" t="s">
        <v>4440</v>
      </c>
      <c r="N350" t="s">
        <v>4441</v>
      </c>
      <c r="O350" s="7" t="str">
        <f>IFERROR(VLOOKUP($D350,'CLIENTES NUEVA ID ZONA'!$A$1:$R$669,17,0),"NO")</f>
        <v>OFICINA</v>
      </c>
    </row>
    <row r="351" spans="1:15">
      <c r="A351" s="7" t="s">
        <v>3909</v>
      </c>
      <c r="B351" s="12" t="s">
        <v>60</v>
      </c>
      <c r="C351" s="12" t="s">
        <v>3758</v>
      </c>
      <c r="D351" s="12" t="s">
        <v>3757</v>
      </c>
      <c r="E351" s="12" t="s">
        <v>2253</v>
      </c>
      <c r="F351" s="12" t="s">
        <v>4917</v>
      </c>
      <c r="G351" s="13" t="s">
        <v>4436</v>
      </c>
      <c r="H351" s="12" t="s">
        <v>4454</v>
      </c>
      <c r="I351" s="12" t="s">
        <v>4438</v>
      </c>
      <c r="J351" s="15">
        <v>44071</v>
      </c>
      <c r="K351" s="12" t="s">
        <v>4449</v>
      </c>
      <c r="L351" s="12" t="s">
        <v>1440</v>
      </c>
      <c r="M351" s="12" t="s">
        <v>4440</v>
      </c>
      <c r="N351" t="s">
        <v>4441</v>
      </c>
      <c r="O351" s="7" t="str">
        <f>IFERROR(VLOOKUP($D351,'CLIENTES NUEVA ID ZONA'!$A$1:$R$669,17,0),"NO")</f>
        <v>NO</v>
      </c>
    </row>
    <row r="352" spans="1:15">
      <c r="A352" s="7" t="s">
        <v>3909</v>
      </c>
      <c r="B352" s="12" t="s">
        <v>14</v>
      </c>
      <c r="C352" s="12" t="s">
        <v>1495</v>
      </c>
      <c r="D352" s="12" t="s">
        <v>1494</v>
      </c>
      <c r="E352" s="12" t="s">
        <v>2253</v>
      </c>
      <c r="F352" s="12" t="s">
        <v>4918</v>
      </c>
      <c r="G352" s="13" t="s">
        <v>4436</v>
      </c>
      <c r="H352" s="12" t="s">
        <v>4437</v>
      </c>
      <c r="I352" s="12" t="s">
        <v>4438</v>
      </c>
      <c r="J352" s="15">
        <v>44068</v>
      </c>
      <c r="K352" s="12" t="s">
        <v>4439</v>
      </c>
      <c r="L352" s="12" t="s">
        <v>1581</v>
      </c>
      <c r="M352" s="12" t="s">
        <v>4440</v>
      </c>
      <c r="N352" t="s">
        <v>4441</v>
      </c>
      <c r="O352" s="7" t="str">
        <f>IFERROR(VLOOKUP($D352,'CLIENTES NUEVA ID ZONA'!$A$1:$R$669,17,0),"NO")</f>
        <v>NO</v>
      </c>
    </row>
    <row r="353" spans="1:15">
      <c r="A353" s="7" t="s">
        <v>3909</v>
      </c>
      <c r="B353" s="12" t="s">
        <v>4535</v>
      </c>
      <c r="C353" s="12" t="s">
        <v>1497</v>
      </c>
      <c r="D353" s="12" t="s">
        <v>1496</v>
      </c>
      <c r="E353" s="12" t="s">
        <v>3623</v>
      </c>
      <c r="F353" s="12" t="s">
        <v>4919</v>
      </c>
      <c r="G353" s="13" t="s">
        <v>4436</v>
      </c>
      <c r="H353" s="12" t="s">
        <v>4437</v>
      </c>
      <c r="I353" s="12" t="s">
        <v>4438</v>
      </c>
      <c r="J353" s="15">
        <v>44067</v>
      </c>
      <c r="K353" s="12" t="s">
        <v>4439</v>
      </c>
      <c r="L353" s="12" t="s">
        <v>1440</v>
      </c>
      <c r="M353" s="12" t="s">
        <v>4440</v>
      </c>
      <c r="N353" t="s">
        <v>4441</v>
      </c>
      <c r="O353" s="7" t="str">
        <f>IFERROR(VLOOKUP($D353,'CLIENTES NUEVA ID ZONA'!$A$1:$R$669,17,0),"NO")</f>
        <v>NO</v>
      </c>
    </row>
    <row r="354" spans="1:15">
      <c r="A354" s="7" t="s">
        <v>3909</v>
      </c>
      <c r="B354" s="12" t="s">
        <v>14</v>
      </c>
      <c r="C354" s="12" t="s">
        <v>3756</v>
      </c>
      <c r="D354" s="12" t="s">
        <v>3755</v>
      </c>
      <c r="E354" s="12" t="s">
        <v>2253</v>
      </c>
      <c r="F354" s="12" t="s">
        <v>4920</v>
      </c>
      <c r="G354" s="13" t="s">
        <v>4436</v>
      </c>
      <c r="H354" s="12" t="s">
        <v>4454</v>
      </c>
      <c r="I354" s="12" t="s">
        <v>4448</v>
      </c>
      <c r="J354" s="15">
        <v>44064</v>
      </c>
      <c r="K354" s="12" t="s">
        <v>4439</v>
      </c>
      <c r="L354" s="12" t="s">
        <v>1440</v>
      </c>
      <c r="M354" s="12" t="s">
        <v>4440</v>
      </c>
      <c r="N354" t="s">
        <v>4441</v>
      </c>
      <c r="O354" s="7" t="str">
        <f>IFERROR(VLOOKUP($D354,'CLIENTES NUEVA ID ZONA'!$A$1:$R$669,17,0),"NO")</f>
        <v>NO</v>
      </c>
    </row>
    <row r="355" spans="1:15">
      <c r="A355" s="7" t="s">
        <v>3909</v>
      </c>
      <c r="B355" s="12" t="s">
        <v>80</v>
      </c>
      <c r="C355" s="12" t="s">
        <v>1503</v>
      </c>
      <c r="D355" s="12" t="s">
        <v>1502</v>
      </c>
      <c r="E355" s="12" t="s">
        <v>2253</v>
      </c>
      <c r="F355" s="12" t="s">
        <v>4921</v>
      </c>
      <c r="G355" s="13" t="s">
        <v>4436</v>
      </c>
      <c r="H355" s="12" t="s">
        <v>4478</v>
      </c>
      <c r="I355" s="12" t="s">
        <v>4448</v>
      </c>
      <c r="J355" s="15">
        <v>44063</v>
      </c>
      <c r="K355" s="12" t="s">
        <v>4449</v>
      </c>
      <c r="L355" s="12" t="s">
        <v>1581</v>
      </c>
      <c r="M355" s="12" t="s">
        <v>4440</v>
      </c>
      <c r="N355" t="s">
        <v>4441</v>
      </c>
      <c r="O355" s="7" t="str">
        <f>IFERROR(VLOOKUP($D355,'CLIENTES NUEVA ID ZONA'!$A$1:$R$669,17,0),"NO")</f>
        <v>NO</v>
      </c>
    </row>
    <row r="356" spans="1:15">
      <c r="A356" s="7" t="s">
        <v>3909</v>
      </c>
      <c r="B356" s="12" t="s">
        <v>4535</v>
      </c>
      <c r="C356" s="12" t="s">
        <v>1603</v>
      </c>
      <c r="D356" s="12" t="s">
        <v>1602</v>
      </c>
      <c r="E356" s="12" t="s">
        <v>2253</v>
      </c>
      <c r="F356" s="12" t="s">
        <v>4922</v>
      </c>
      <c r="G356" s="13" t="s">
        <v>4436</v>
      </c>
      <c r="H356" s="12" t="s">
        <v>4444</v>
      </c>
      <c r="I356" s="12" t="s">
        <v>4448</v>
      </c>
      <c r="J356" s="15">
        <v>44063</v>
      </c>
      <c r="K356" s="12" t="s">
        <v>4439</v>
      </c>
      <c r="L356" s="12" t="s">
        <v>1440</v>
      </c>
      <c r="M356" s="12" t="s">
        <v>4440</v>
      </c>
      <c r="N356" t="s">
        <v>4441</v>
      </c>
      <c r="O356" s="7" t="str">
        <f>IFERROR(VLOOKUP($D356,'CLIENTES NUEVA ID ZONA'!$A$1:$R$669,17,0),"NO")</f>
        <v>SI</v>
      </c>
    </row>
    <row r="357" spans="1:15">
      <c r="A357" s="7" t="s">
        <v>3909</v>
      </c>
      <c r="B357" s="12" t="s">
        <v>4518</v>
      </c>
      <c r="C357" s="12" t="s">
        <v>1499</v>
      </c>
      <c r="D357" s="12" t="s">
        <v>1498</v>
      </c>
      <c r="E357" s="12" t="s">
        <v>14</v>
      </c>
      <c r="F357" s="12" t="s">
        <v>4923</v>
      </c>
      <c r="G357" s="13" t="s">
        <v>4436</v>
      </c>
      <c r="H357" s="12" t="s">
        <v>4437</v>
      </c>
      <c r="I357" s="12" t="s">
        <v>4438</v>
      </c>
      <c r="J357" s="15">
        <v>44056</v>
      </c>
      <c r="K357" s="12" t="s">
        <v>4439</v>
      </c>
      <c r="L357" s="12" t="s">
        <v>1440</v>
      </c>
      <c r="M357" s="12" t="s">
        <v>4440</v>
      </c>
      <c r="N357" t="s">
        <v>4441</v>
      </c>
      <c r="O357" s="7" t="str">
        <f>IFERROR(VLOOKUP($D357,'CLIENTES NUEVA ID ZONA'!$A$1:$R$669,17,0),"NO")</f>
        <v>SI</v>
      </c>
    </row>
    <row r="358" spans="1:15">
      <c r="A358" s="7" t="s">
        <v>3909</v>
      </c>
      <c r="B358" s="12" t="s">
        <v>80</v>
      </c>
      <c r="C358" s="12" t="s">
        <v>3746</v>
      </c>
      <c r="D358" s="12" t="s">
        <v>3745</v>
      </c>
      <c r="E358" s="12" t="s">
        <v>2253</v>
      </c>
      <c r="F358" s="12" t="s">
        <v>4924</v>
      </c>
      <c r="G358" s="13" t="s">
        <v>4436</v>
      </c>
      <c r="H358" s="12" t="s">
        <v>4454</v>
      </c>
      <c r="I358" s="12" t="s">
        <v>4448</v>
      </c>
      <c r="J358" s="15">
        <v>44050</v>
      </c>
      <c r="K358" s="12" t="s">
        <v>4449</v>
      </c>
      <c r="L358" s="12" t="s">
        <v>1440</v>
      </c>
      <c r="M358" s="12" t="s">
        <v>4440</v>
      </c>
      <c r="N358" t="s">
        <v>4441</v>
      </c>
      <c r="O358" s="7" t="str">
        <f>IFERROR(VLOOKUP($D358,'CLIENTES NUEVA ID ZONA'!$A$1:$R$669,17,0),"NO")</f>
        <v>NO</v>
      </c>
    </row>
    <row r="359" spans="1:15">
      <c r="A359" s="7" t="s">
        <v>3909</v>
      </c>
      <c r="B359" s="12" t="s">
        <v>48</v>
      </c>
      <c r="C359" s="12" t="s">
        <v>1314</v>
      </c>
      <c r="D359" s="12" t="s">
        <v>1313</v>
      </c>
      <c r="E359" s="12" t="s">
        <v>3629</v>
      </c>
      <c r="F359" s="12" t="s">
        <v>4925</v>
      </c>
      <c r="G359" s="13" t="s">
        <v>4436</v>
      </c>
      <c r="H359" s="12" t="s">
        <v>4437</v>
      </c>
      <c r="I359" s="12" t="s">
        <v>4438</v>
      </c>
      <c r="J359" s="15">
        <v>44047</v>
      </c>
      <c r="K359" s="12" t="s">
        <v>4439</v>
      </c>
      <c r="L359" s="12" t="s">
        <v>4400</v>
      </c>
      <c r="M359" s="12" t="s">
        <v>4440</v>
      </c>
      <c r="N359" t="s">
        <v>4441</v>
      </c>
      <c r="O359" s="7" t="str">
        <f>IFERROR(VLOOKUP($D359,'CLIENTES NUEVA ID ZONA'!$A$1:$R$669,17,0),"NO")</f>
        <v>NO</v>
      </c>
    </row>
    <row r="360" spans="1:15">
      <c r="A360" s="7" t="s">
        <v>3909</v>
      </c>
      <c r="B360" s="12" t="s">
        <v>4570</v>
      </c>
      <c r="C360" s="12" t="s">
        <v>3742</v>
      </c>
      <c r="D360" s="12" t="s">
        <v>3741</v>
      </c>
      <c r="E360" s="12" t="s">
        <v>2253</v>
      </c>
      <c r="F360" s="12" t="s">
        <v>4926</v>
      </c>
      <c r="G360" s="13" t="s">
        <v>4436</v>
      </c>
      <c r="H360" s="12" t="s">
        <v>4454</v>
      </c>
      <c r="I360" s="12" t="s">
        <v>4448</v>
      </c>
      <c r="J360" s="15">
        <v>44042</v>
      </c>
      <c r="K360" s="12" t="s">
        <v>4449</v>
      </c>
      <c r="L360" s="12" t="s">
        <v>1581</v>
      </c>
      <c r="M360" s="12" t="s">
        <v>4440</v>
      </c>
      <c r="N360" t="s">
        <v>4441</v>
      </c>
      <c r="O360" s="7" t="str">
        <f>IFERROR(VLOOKUP($D360,'CLIENTES NUEVA ID ZONA'!$A$1:$R$669,17,0),"NO")</f>
        <v>NO</v>
      </c>
    </row>
    <row r="361" spans="1:15">
      <c r="A361" s="7" t="s">
        <v>3909</v>
      </c>
      <c r="B361" s="12" t="s">
        <v>4564</v>
      </c>
      <c r="C361" s="12" t="s">
        <v>1491</v>
      </c>
      <c r="D361" s="12" t="s">
        <v>1490</v>
      </c>
      <c r="E361" s="12" t="s">
        <v>2253</v>
      </c>
      <c r="F361" s="12" t="s">
        <v>4927</v>
      </c>
      <c r="G361" s="13" t="s">
        <v>4436</v>
      </c>
      <c r="H361" s="12" t="s">
        <v>4444</v>
      </c>
      <c r="I361" s="12" t="s">
        <v>4448</v>
      </c>
      <c r="J361" s="15">
        <v>44041</v>
      </c>
      <c r="K361" s="12" t="s">
        <v>4439</v>
      </c>
      <c r="L361" s="12" t="s">
        <v>1440</v>
      </c>
      <c r="M361" s="12" t="s">
        <v>4440</v>
      </c>
      <c r="N361" t="s">
        <v>4441</v>
      </c>
      <c r="O361" s="7" t="str">
        <f>IFERROR(VLOOKUP($D361,'CLIENTES NUEVA ID ZONA'!$A$1:$R$669,17,0),"NO")</f>
        <v>NO</v>
      </c>
    </row>
    <row r="362" spans="1:15">
      <c r="A362" s="7" t="s">
        <v>3909</v>
      </c>
      <c r="B362" s="12" t="s">
        <v>4412</v>
      </c>
      <c r="C362" s="12" t="s">
        <v>1487</v>
      </c>
      <c r="D362" s="12" t="s">
        <v>1486</v>
      </c>
      <c r="E362" s="12" t="s">
        <v>3618</v>
      </c>
      <c r="F362" s="12" t="s">
        <v>4928</v>
      </c>
      <c r="G362" s="13" t="s">
        <v>4436</v>
      </c>
      <c r="H362" s="12" t="s">
        <v>4437</v>
      </c>
      <c r="I362" s="12" t="s">
        <v>4438</v>
      </c>
      <c r="J362" s="15">
        <v>44040</v>
      </c>
      <c r="K362" s="12" t="s">
        <v>4439</v>
      </c>
      <c r="L362" s="12" t="s">
        <v>1581</v>
      </c>
      <c r="M362" s="12" t="s">
        <v>4440</v>
      </c>
      <c r="N362" t="s">
        <v>4441</v>
      </c>
      <c r="O362" s="7" t="str">
        <f>IFERROR(VLOOKUP($D362,'CLIENTES NUEVA ID ZONA'!$A$1:$R$669,17,0),"NO")</f>
        <v>NO</v>
      </c>
    </row>
    <row r="363" spans="1:15">
      <c r="A363" s="7" t="s">
        <v>3909</v>
      </c>
      <c r="B363" s="12" t="s">
        <v>4570</v>
      </c>
      <c r="C363" s="12" t="s">
        <v>1481</v>
      </c>
      <c r="D363" s="12" t="s">
        <v>1480</v>
      </c>
      <c r="E363" s="12" t="s">
        <v>2253</v>
      </c>
      <c r="F363" s="12" t="s">
        <v>4929</v>
      </c>
      <c r="G363" s="13" t="s">
        <v>4436</v>
      </c>
      <c r="H363" s="12" t="s">
        <v>4444</v>
      </c>
      <c r="I363" s="12" t="s">
        <v>4448</v>
      </c>
      <c r="J363" s="15">
        <v>44039</v>
      </c>
      <c r="K363" s="12" t="s">
        <v>4449</v>
      </c>
      <c r="L363" s="12" t="s">
        <v>1440</v>
      </c>
      <c r="M363" s="12" t="s">
        <v>4440</v>
      </c>
      <c r="N363" t="s">
        <v>4441</v>
      </c>
      <c r="O363" s="7" t="str">
        <f>IFERROR(VLOOKUP($D363,'CLIENTES NUEVA ID ZONA'!$A$1:$R$669,17,0),"NO")</f>
        <v>NO</v>
      </c>
    </row>
    <row r="364" spans="1:15">
      <c r="A364" s="7" t="s">
        <v>3909</v>
      </c>
      <c r="B364" s="12" t="s">
        <v>80</v>
      </c>
      <c r="C364" s="12" t="s">
        <v>1485</v>
      </c>
      <c r="D364" s="12" t="s">
        <v>1484</v>
      </c>
      <c r="E364" s="12" t="s">
        <v>14</v>
      </c>
      <c r="F364" s="12" t="s">
        <v>4930</v>
      </c>
      <c r="G364" s="13" t="s">
        <v>4436</v>
      </c>
      <c r="H364" s="12" t="s">
        <v>4437</v>
      </c>
      <c r="I364" s="12" t="s">
        <v>4438</v>
      </c>
      <c r="J364" s="15">
        <v>44039</v>
      </c>
      <c r="K364" s="12" t="s">
        <v>4449</v>
      </c>
      <c r="L364" s="12" t="s">
        <v>1440</v>
      </c>
      <c r="M364" s="12" t="s">
        <v>4440</v>
      </c>
      <c r="N364" t="s">
        <v>4441</v>
      </c>
      <c r="O364" s="7" t="str">
        <f>IFERROR(VLOOKUP($D364,'CLIENTES NUEVA ID ZONA'!$A$1:$R$669,17,0),"NO")</f>
        <v>NO</v>
      </c>
    </row>
    <row r="365" spans="1:15">
      <c r="A365" s="7" t="s">
        <v>3909</v>
      </c>
      <c r="B365" s="12" t="s">
        <v>3794</v>
      </c>
      <c r="C365" s="12" t="s">
        <v>3796</v>
      </c>
      <c r="D365" s="12" t="s">
        <v>1482</v>
      </c>
      <c r="E365" s="12" t="s">
        <v>3623</v>
      </c>
      <c r="F365" s="12" t="s">
        <v>4931</v>
      </c>
      <c r="G365" s="13" t="s">
        <v>4436</v>
      </c>
      <c r="H365" s="12" t="s">
        <v>4437</v>
      </c>
      <c r="I365" s="12" t="s">
        <v>4438</v>
      </c>
      <c r="J365" s="15">
        <v>44035</v>
      </c>
      <c r="K365" s="12" t="s">
        <v>4439</v>
      </c>
      <c r="L365" s="12" t="s">
        <v>1440</v>
      </c>
      <c r="M365" s="12" t="s">
        <v>4440</v>
      </c>
      <c r="N365" t="s">
        <v>4441</v>
      </c>
      <c r="O365" s="7" t="str">
        <f>IFERROR(VLOOKUP($D365,'CLIENTES NUEVA ID ZONA'!$A$1:$R$669,17,0),"NO")</f>
        <v>NO</v>
      </c>
    </row>
    <row r="366" spans="1:15">
      <c r="A366" s="7" t="s">
        <v>3909</v>
      </c>
      <c r="B366" s="12" t="s">
        <v>80</v>
      </c>
      <c r="C366" s="12" t="s">
        <v>1473</v>
      </c>
      <c r="D366" s="12" t="s">
        <v>1472</v>
      </c>
      <c r="E366" s="12" t="s">
        <v>14</v>
      </c>
      <c r="F366" s="12" t="s">
        <v>4932</v>
      </c>
      <c r="G366" s="13" t="s">
        <v>4436</v>
      </c>
      <c r="H366" s="12" t="s">
        <v>4437</v>
      </c>
      <c r="I366" s="12" t="s">
        <v>4438</v>
      </c>
      <c r="J366" s="15">
        <v>44022</v>
      </c>
      <c r="K366" s="12" t="s">
        <v>4449</v>
      </c>
      <c r="L366" s="12" t="s">
        <v>1440</v>
      </c>
      <c r="M366" s="12" t="s">
        <v>4440</v>
      </c>
      <c r="N366" t="s">
        <v>4441</v>
      </c>
      <c r="O366" s="7" t="str">
        <f>IFERROR(VLOOKUP($D366,'CLIENTES NUEVA ID ZONA'!$A$1:$R$669,17,0),"NO")</f>
        <v>NO</v>
      </c>
    </row>
    <row r="367" spans="1:15">
      <c r="A367" s="7" t="s">
        <v>3909</v>
      </c>
      <c r="B367" s="12" t="s">
        <v>2469</v>
      </c>
      <c r="C367" s="12" t="s">
        <v>1469</v>
      </c>
      <c r="D367" s="12" t="s">
        <v>1468</v>
      </c>
      <c r="E367" s="12" t="s">
        <v>3623</v>
      </c>
      <c r="F367" s="12" t="s">
        <v>4933</v>
      </c>
      <c r="G367" s="13" t="s">
        <v>4436</v>
      </c>
      <c r="H367" s="12" t="s">
        <v>4444</v>
      </c>
      <c r="I367" s="12" t="s">
        <v>4438</v>
      </c>
      <c r="J367" s="15">
        <v>44022</v>
      </c>
      <c r="K367" s="12" t="s">
        <v>4439</v>
      </c>
      <c r="L367" s="12" t="s">
        <v>1440</v>
      </c>
      <c r="M367" s="12" t="s">
        <v>4440</v>
      </c>
      <c r="N367" t="s">
        <v>4441</v>
      </c>
      <c r="O367" s="7" t="str">
        <f>IFERROR(VLOOKUP($D367,'CLIENTES NUEVA ID ZONA'!$A$1:$R$669,17,0),"NO")</f>
        <v>NO</v>
      </c>
    </row>
    <row r="368" spans="1:15">
      <c r="A368" s="7" t="s">
        <v>3909</v>
      </c>
      <c r="B368" s="12" t="s">
        <v>4564</v>
      </c>
      <c r="C368" s="12" t="s">
        <v>568</v>
      </c>
      <c r="D368" s="12" t="s">
        <v>567</v>
      </c>
      <c r="E368" s="12" t="s">
        <v>3623</v>
      </c>
      <c r="F368" s="12" t="s">
        <v>4934</v>
      </c>
      <c r="G368" s="13" t="s">
        <v>4436</v>
      </c>
      <c r="H368" s="12" t="s">
        <v>4444</v>
      </c>
      <c r="I368" s="12" t="s">
        <v>4448</v>
      </c>
      <c r="J368" s="15">
        <v>44020</v>
      </c>
      <c r="K368" s="12" t="s">
        <v>4439</v>
      </c>
      <c r="L368" s="12" t="s">
        <v>1581</v>
      </c>
      <c r="M368" s="12" t="s">
        <v>4440</v>
      </c>
      <c r="N368" t="s">
        <v>4441</v>
      </c>
      <c r="O368" s="7" t="str">
        <f>IFERROR(VLOOKUP($D368,'CLIENTES NUEVA ID ZONA'!$A$1:$R$669,17,0),"NO")</f>
        <v>NO</v>
      </c>
    </row>
    <row r="369" spans="1:15">
      <c r="A369" s="7" t="s">
        <v>3909</v>
      </c>
      <c r="B369" s="12" t="s">
        <v>48</v>
      </c>
      <c r="C369" s="12" t="s">
        <v>3744</v>
      </c>
      <c r="D369" s="12" t="s">
        <v>3743</v>
      </c>
      <c r="E369" s="12" t="s">
        <v>2253</v>
      </c>
      <c r="F369" s="12" t="s">
        <v>4935</v>
      </c>
      <c r="G369" s="13" t="s">
        <v>4436</v>
      </c>
      <c r="H369" s="12" t="s">
        <v>4454</v>
      </c>
      <c r="I369" s="12" t="s">
        <v>4448</v>
      </c>
      <c r="J369" s="15">
        <v>44018</v>
      </c>
      <c r="K369" s="12" t="s">
        <v>4439</v>
      </c>
      <c r="L369" s="12" t="s">
        <v>1440</v>
      </c>
      <c r="M369" s="12" t="s">
        <v>4440</v>
      </c>
      <c r="N369" t="s">
        <v>4441</v>
      </c>
      <c r="O369" s="7" t="str">
        <f>IFERROR(VLOOKUP($D369,'CLIENTES NUEVA ID ZONA'!$A$1:$R$669,17,0),"NO")</f>
        <v>NO</v>
      </c>
    </row>
    <row r="370" spans="1:15">
      <c r="A370" s="7" t="s">
        <v>3909</v>
      </c>
      <c r="B370" s="12" t="s">
        <v>4527</v>
      </c>
      <c r="C370" s="12" t="s">
        <v>1478</v>
      </c>
      <c r="D370" s="12" t="s">
        <v>1477</v>
      </c>
      <c r="E370" s="12" t="s">
        <v>2253</v>
      </c>
      <c r="F370" s="12" t="s">
        <v>4936</v>
      </c>
      <c r="G370" s="13" t="s">
        <v>4436</v>
      </c>
      <c r="H370" s="12" t="s">
        <v>4444</v>
      </c>
      <c r="I370" s="12" t="s">
        <v>4448</v>
      </c>
      <c r="J370" s="15">
        <v>44014</v>
      </c>
      <c r="K370" s="12" t="s">
        <v>4439</v>
      </c>
      <c r="L370" s="12" t="s">
        <v>1581</v>
      </c>
      <c r="M370" s="12" t="s">
        <v>4440</v>
      </c>
      <c r="N370" t="s">
        <v>4441</v>
      </c>
      <c r="O370" s="7" t="str">
        <f>IFERROR(VLOOKUP($D370,'CLIENTES NUEVA ID ZONA'!$A$1:$R$669,17,0),"NO")</f>
        <v>NO</v>
      </c>
    </row>
    <row r="371" spans="1:15">
      <c r="A371" s="7" t="s">
        <v>3909</v>
      </c>
      <c r="B371" s="12" t="s">
        <v>4527</v>
      </c>
      <c r="C371" s="12" t="s">
        <v>1471</v>
      </c>
      <c r="D371" s="12" t="s">
        <v>1470</v>
      </c>
      <c r="E371" s="12" t="s">
        <v>2253</v>
      </c>
      <c r="F371" s="12" t="s">
        <v>4937</v>
      </c>
      <c r="G371" s="13" t="s">
        <v>4436</v>
      </c>
      <c r="H371" s="12" t="s">
        <v>4478</v>
      </c>
      <c r="I371" s="12" t="s">
        <v>4438</v>
      </c>
      <c r="J371" s="15">
        <v>44012</v>
      </c>
      <c r="K371" s="12" t="s">
        <v>4439</v>
      </c>
      <c r="L371" s="12" t="s">
        <v>1581</v>
      </c>
      <c r="M371" s="12" t="s">
        <v>4440</v>
      </c>
      <c r="N371" t="s">
        <v>4441</v>
      </c>
      <c r="O371" s="7" t="str">
        <f>IFERROR(VLOOKUP($D371,'CLIENTES NUEVA ID ZONA'!$A$1:$R$669,17,0),"NO")</f>
        <v>SI</v>
      </c>
    </row>
    <row r="372" spans="1:15">
      <c r="A372" s="7" t="s">
        <v>3909</v>
      </c>
      <c r="B372" s="12" t="s">
        <v>4412</v>
      </c>
      <c r="C372" s="12" t="s">
        <v>1465</v>
      </c>
      <c r="D372" s="12" t="s">
        <v>1464</v>
      </c>
      <c r="E372" s="12" t="s">
        <v>2253</v>
      </c>
      <c r="F372" s="12" t="s">
        <v>4938</v>
      </c>
      <c r="G372" s="13" t="s">
        <v>4436</v>
      </c>
      <c r="H372" s="12" t="s">
        <v>4444</v>
      </c>
      <c r="I372" s="12" t="s">
        <v>4448</v>
      </c>
      <c r="J372" s="15">
        <v>44008</v>
      </c>
      <c r="K372" s="12" t="s">
        <v>4439</v>
      </c>
      <c r="L372" s="12" t="s">
        <v>1440</v>
      </c>
      <c r="M372" s="12" t="s">
        <v>4440</v>
      </c>
      <c r="N372" t="s">
        <v>4441</v>
      </c>
      <c r="O372" s="7" t="str">
        <f>IFERROR(VLOOKUP($D372,'CLIENTES NUEVA ID ZONA'!$A$1:$R$669,17,0),"NO")</f>
        <v>NO</v>
      </c>
    </row>
    <row r="373" spans="1:15">
      <c r="A373" s="7" t="s">
        <v>3909</v>
      </c>
      <c r="B373" s="12" t="s">
        <v>4412</v>
      </c>
      <c r="C373" s="12" t="s">
        <v>3791</v>
      </c>
      <c r="D373" s="12" t="s">
        <v>1462</v>
      </c>
      <c r="E373" s="12" t="s">
        <v>3618</v>
      </c>
      <c r="F373" s="12" t="s">
        <v>4939</v>
      </c>
      <c r="G373" s="13" t="s">
        <v>4436</v>
      </c>
      <c r="H373" s="12" t="s">
        <v>4437</v>
      </c>
      <c r="I373" s="12" t="s">
        <v>4438</v>
      </c>
      <c r="J373" s="15">
        <v>44008</v>
      </c>
      <c r="K373" s="12" t="s">
        <v>4439</v>
      </c>
      <c r="L373" s="12" t="s">
        <v>1581</v>
      </c>
      <c r="M373" s="12" t="s">
        <v>4440</v>
      </c>
      <c r="N373" t="s">
        <v>4441</v>
      </c>
      <c r="O373" s="7" t="str">
        <f>IFERROR(VLOOKUP($D373,'CLIENTES NUEVA ID ZONA'!$A$1:$R$669,17,0),"NO")</f>
        <v>NO</v>
      </c>
    </row>
    <row r="374" spans="1:15">
      <c r="A374" s="7" t="s">
        <v>3909</v>
      </c>
      <c r="B374" s="12" t="s">
        <v>4535</v>
      </c>
      <c r="C374" s="12" t="s">
        <v>1461</v>
      </c>
      <c r="D374" s="12" t="s">
        <v>1460</v>
      </c>
      <c r="E374" s="12" t="s">
        <v>14</v>
      </c>
      <c r="F374" s="12" t="s">
        <v>4940</v>
      </c>
      <c r="G374" s="13" t="s">
        <v>4436</v>
      </c>
      <c r="H374" s="12" t="s">
        <v>4444</v>
      </c>
      <c r="I374" s="12" t="s">
        <v>4438</v>
      </c>
      <c r="J374" s="15">
        <v>44008</v>
      </c>
      <c r="K374" s="12" t="s">
        <v>4439</v>
      </c>
      <c r="L374" s="12" t="s">
        <v>1440</v>
      </c>
      <c r="M374" s="12" t="s">
        <v>4440</v>
      </c>
      <c r="N374" t="s">
        <v>4441</v>
      </c>
      <c r="O374" s="7" t="str">
        <f>IFERROR(VLOOKUP($D374,'CLIENTES NUEVA ID ZONA'!$A$1:$R$669,17,0),"NO")</f>
        <v>NO</v>
      </c>
    </row>
    <row r="375" spans="1:15">
      <c r="A375" s="7" t="s">
        <v>3909</v>
      </c>
      <c r="B375" s="12" t="s">
        <v>14</v>
      </c>
      <c r="C375" s="12" t="s">
        <v>1452</v>
      </c>
      <c r="D375" s="12" t="s">
        <v>1451</v>
      </c>
      <c r="E375" s="12" t="s">
        <v>3623</v>
      </c>
      <c r="F375" s="12" t="s">
        <v>4941</v>
      </c>
      <c r="G375" s="13" t="s">
        <v>4436</v>
      </c>
      <c r="H375" s="12" t="s">
        <v>4463</v>
      </c>
      <c r="I375" s="12" t="s">
        <v>4438</v>
      </c>
      <c r="J375" s="15">
        <v>44007</v>
      </c>
      <c r="K375" s="12" t="s">
        <v>4439</v>
      </c>
      <c r="L375" s="12" t="s">
        <v>1440</v>
      </c>
      <c r="M375" s="12" t="s">
        <v>4440</v>
      </c>
      <c r="N375" t="s">
        <v>4441</v>
      </c>
      <c r="O375" s="7" t="str">
        <f>IFERROR(VLOOKUP($D375,'CLIENTES NUEVA ID ZONA'!$A$1:$R$669,17,0),"NO")</f>
        <v>SI</v>
      </c>
    </row>
    <row r="376" spans="1:15">
      <c r="A376" s="7" t="s">
        <v>3909</v>
      </c>
      <c r="B376" s="12" t="s">
        <v>14</v>
      </c>
      <c r="C376" s="12" t="s">
        <v>1452</v>
      </c>
      <c r="D376" s="12" t="s">
        <v>1451</v>
      </c>
      <c r="E376" s="12" t="s">
        <v>3623</v>
      </c>
      <c r="F376" s="12" t="s">
        <v>4942</v>
      </c>
      <c r="G376" s="13" t="s">
        <v>4436</v>
      </c>
      <c r="H376" s="12" t="s">
        <v>4463</v>
      </c>
      <c r="I376" s="12" t="s">
        <v>4438</v>
      </c>
      <c r="J376" s="15">
        <v>44007</v>
      </c>
      <c r="K376" s="12" t="s">
        <v>4439</v>
      </c>
      <c r="L376" s="12" t="s">
        <v>1440</v>
      </c>
      <c r="M376" s="12" t="s">
        <v>4440</v>
      </c>
      <c r="N376" t="s">
        <v>4441</v>
      </c>
      <c r="O376" s="7" t="str">
        <f>IFERROR(VLOOKUP($D376,'CLIENTES NUEVA ID ZONA'!$A$1:$R$669,17,0),"NO")</f>
        <v>SI</v>
      </c>
    </row>
    <row r="377" spans="1:15">
      <c r="A377" s="7" t="s">
        <v>3909</v>
      </c>
      <c r="B377" s="12" t="s">
        <v>37</v>
      </c>
      <c r="C377" s="12" t="s">
        <v>3734</v>
      </c>
      <c r="D377" s="12" t="s">
        <v>3733</v>
      </c>
      <c r="E377" s="12" t="s">
        <v>2253</v>
      </c>
      <c r="F377" s="12" t="s">
        <v>4943</v>
      </c>
      <c r="G377" s="13" t="s">
        <v>4436</v>
      </c>
      <c r="H377" s="12" t="s">
        <v>4454</v>
      </c>
      <c r="I377" s="12" t="s">
        <v>4448</v>
      </c>
      <c r="J377" s="15">
        <v>44005</v>
      </c>
      <c r="K377" s="12" t="s">
        <v>4449</v>
      </c>
      <c r="L377" s="12" t="s">
        <v>1440</v>
      </c>
      <c r="M377" s="12" t="s">
        <v>4440</v>
      </c>
      <c r="N377" t="s">
        <v>4441</v>
      </c>
      <c r="O377" s="7" t="str">
        <f>IFERROR(VLOOKUP($D377,'CLIENTES NUEVA ID ZONA'!$A$1:$R$669,17,0),"NO")</f>
        <v>NO</v>
      </c>
    </row>
    <row r="378" spans="1:15">
      <c r="A378" s="7" t="s">
        <v>3909</v>
      </c>
      <c r="B378" s="12" t="s">
        <v>14</v>
      </c>
      <c r="C378" s="12" t="s">
        <v>1457</v>
      </c>
      <c r="D378" s="12" t="s">
        <v>1456</v>
      </c>
      <c r="E378" s="12" t="s">
        <v>3623</v>
      </c>
      <c r="F378" s="12" t="s">
        <v>4944</v>
      </c>
      <c r="G378" s="13" t="s">
        <v>4436</v>
      </c>
      <c r="H378" s="12" t="s">
        <v>4463</v>
      </c>
      <c r="I378" s="12" t="s">
        <v>4438</v>
      </c>
      <c r="J378" s="15">
        <v>44005</v>
      </c>
      <c r="K378" s="12" t="s">
        <v>4439</v>
      </c>
      <c r="L378" s="12" t="s">
        <v>1440</v>
      </c>
      <c r="M378" s="12" t="s">
        <v>4440</v>
      </c>
      <c r="N378" t="s">
        <v>4441</v>
      </c>
      <c r="O378" s="7" t="str">
        <f>IFERROR(VLOOKUP($D378,'CLIENTES NUEVA ID ZONA'!$A$1:$R$669,17,0),"NO")</f>
        <v>NO</v>
      </c>
    </row>
    <row r="379" spans="1:15">
      <c r="A379" s="7" t="s">
        <v>3909</v>
      </c>
      <c r="B379" s="12" t="s">
        <v>4564</v>
      </c>
      <c r="C379" s="12" t="s">
        <v>1450</v>
      </c>
      <c r="D379" s="12" t="s">
        <v>1449</v>
      </c>
      <c r="E379" s="12" t="s">
        <v>3623</v>
      </c>
      <c r="F379" s="12" t="s">
        <v>4945</v>
      </c>
      <c r="G379" s="13" t="s">
        <v>4436</v>
      </c>
      <c r="H379" s="12" t="s">
        <v>4437</v>
      </c>
      <c r="I379" s="12" t="s">
        <v>4438</v>
      </c>
      <c r="J379" s="15">
        <v>44004</v>
      </c>
      <c r="K379" s="12" t="s">
        <v>4439</v>
      </c>
      <c r="L379" s="12" t="s">
        <v>1440</v>
      </c>
      <c r="M379" s="12" t="s">
        <v>4440</v>
      </c>
      <c r="N379" t="s">
        <v>4441</v>
      </c>
      <c r="O379" s="7" t="str">
        <f>IFERROR(VLOOKUP($D379,'CLIENTES NUEVA ID ZONA'!$A$1:$R$669,17,0),"NO")</f>
        <v>NO</v>
      </c>
    </row>
    <row r="380" spans="1:15">
      <c r="A380" s="7" t="s">
        <v>3909</v>
      </c>
      <c r="B380" s="12" t="s">
        <v>4564</v>
      </c>
      <c r="C380" s="12" t="s">
        <v>1448</v>
      </c>
      <c r="D380" s="12" t="s">
        <v>1447</v>
      </c>
      <c r="E380" s="12" t="s">
        <v>2253</v>
      </c>
      <c r="F380" s="12" t="s">
        <v>4946</v>
      </c>
      <c r="G380" s="13" t="s">
        <v>4436</v>
      </c>
      <c r="H380" s="12" t="s">
        <v>4444</v>
      </c>
      <c r="I380" s="12" t="s">
        <v>4448</v>
      </c>
      <c r="J380" s="15">
        <v>44001</v>
      </c>
      <c r="K380" s="12" t="s">
        <v>4439</v>
      </c>
      <c r="L380" s="12" t="s">
        <v>1440</v>
      </c>
      <c r="M380" s="12" t="s">
        <v>4440</v>
      </c>
      <c r="N380" t="s">
        <v>4441</v>
      </c>
      <c r="O380" s="7" t="str">
        <f>IFERROR(VLOOKUP($D380,'CLIENTES NUEVA ID ZONA'!$A$1:$R$669,17,0),"NO")</f>
        <v>NO</v>
      </c>
    </row>
    <row r="381" spans="1:15">
      <c r="A381" s="7" t="s">
        <v>3909</v>
      </c>
      <c r="B381" s="12" t="s">
        <v>4564</v>
      </c>
      <c r="C381" s="12" t="s">
        <v>1446</v>
      </c>
      <c r="D381" s="12" t="s">
        <v>1445</v>
      </c>
      <c r="E381" s="12" t="s">
        <v>2253</v>
      </c>
      <c r="F381" s="12" t="s">
        <v>4947</v>
      </c>
      <c r="G381" s="13" t="s">
        <v>4436</v>
      </c>
      <c r="H381" s="12" t="s">
        <v>4444</v>
      </c>
      <c r="I381" s="12" t="s">
        <v>4448</v>
      </c>
      <c r="J381" s="15">
        <v>44000</v>
      </c>
      <c r="K381" s="12" t="s">
        <v>4439</v>
      </c>
      <c r="L381" s="12" t="s">
        <v>1440</v>
      </c>
      <c r="M381" s="12" t="s">
        <v>4440</v>
      </c>
      <c r="N381" t="s">
        <v>4441</v>
      </c>
      <c r="O381" s="7" t="str">
        <f>IFERROR(VLOOKUP($D381,'CLIENTES NUEVA ID ZONA'!$A$1:$R$669,17,0),"NO")</f>
        <v>NO</v>
      </c>
    </row>
    <row r="382" spans="1:15">
      <c r="A382" s="7" t="s">
        <v>3909</v>
      </c>
      <c r="B382" s="12" t="s">
        <v>4564</v>
      </c>
      <c r="C382" s="12" t="s">
        <v>1444</v>
      </c>
      <c r="D382" s="12" t="s">
        <v>1443</v>
      </c>
      <c r="E382" s="12" t="s">
        <v>3623</v>
      </c>
      <c r="F382" s="12" t="s">
        <v>4948</v>
      </c>
      <c r="G382" s="13" t="s">
        <v>4436</v>
      </c>
      <c r="H382" s="12" t="s">
        <v>4437</v>
      </c>
      <c r="I382" s="12" t="s">
        <v>4448</v>
      </c>
      <c r="J382" s="15">
        <v>43999</v>
      </c>
      <c r="K382" s="12" t="s">
        <v>4439</v>
      </c>
      <c r="L382" s="12" t="s">
        <v>1440</v>
      </c>
      <c r="M382" s="12" t="s">
        <v>4440</v>
      </c>
      <c r="N382" t="s">
        <v>4441</v>
      </c>
      <c r="O382" s="7" t="str">
        <f>IFERROR(VLOOKUP($D382,'CLIENTES NUEVA ID ZONA'!$A$1:$R$669,17,0),"NO")</f>
        <v>NO</v>
      </c>
    </row>
    <row r="383" spans="1:15">
      <c r="A383" s="7" t="s">
        <v>3909</v>
      </c>
      <c r="B383" s="12" t="s">
        <v>4527</v>
      </c>
      <c r="C383" s="12" t="s">
        <v>1454</v>
      </c>
      <c r="D383" s="12" t="s">
        <v>1453</v>
      </c>
      <c r="E383" s="12" t="s">
        <v>3623</v>
      </c>
      <c r="F383" s="12" t="s">
        <v>4949</v>
      </c>
      <c r="G383" s="13" t="s">
        <v>4436</v>
      </c>
      <c r="H383" s="12" t="s">
        <v>4478</v>
      </c>
      <c r="I383" s="12" t="s">
        <v>4438</v>
      </c>
      <c r="J383" s="15">
        <v>43999</v>
      </c>
      <c r="K383" s="12" t="s">
        <v>4439</v>
      </c>
      <c r="L383" s="12" t="s">
        <v>4398</v>
      </c>
      <c r="M383" s="12" t="s">
        <v>4440</v>
      </c>
      <c r="N383" t="s">
        <v>4441</v>
      </c>
      <c r="O383" s="7" t="str">
        <f>IFERROR(VLOOKUP($D383,'CLIENTES NUEVA ID ZONA'!$A$1:$R$669,17,0),"NO")</f>
        <v>SI</v>
      </c>
    </row>
    <row r="384" spans="1:15">
      <c r="A384" s="7" t="s">
        <v>3909</v>
      </c>
      <c r="B384" s="12" t="s">
        <v>3794</v>
      </c>
      <c r="C384" s="12" t="s">
        <v>1459</v>
      </c>
      <c r="D384" s="12" t="s">
        <v>1458</v>
      </c>
      <c r="E384" s="12" t="s">
        <v>3618</v>
      </c>
      <c r="F384" s="12" t="s">
        <v>4950</v>
      </c>
      <c r="G384" s="13" t="s">
        <v>4436</v>
      </c>
      <c r="H384" s="12" t="s">
        <v>4498</v>
      </c>
      <c r="I384" s="12" t="s">
        <v>4438</v>
      </c>
      <c r="J384" s="15">
        <v>43998</v>
      </c>
      <c r="K384" s="12" t="s">
        <v>4439</v>
      </c>
      <c r="L384" s="12" t="s">
        <v>1440</v>
      </c>
      <c r="M384" s="12" t="s">
        <v>4440</v>
      </c>
      <c r="N384" t="s">
        <v>4441</v>
      </c>
      <c r="O384" s="7" t="str">
        <f>IFERROR(VLOOKUP($D384,'CLIENTES NUEVA ID ZONA'!$A$1:$R$669,17,0),"NO")</f>
        <v>NO</v>
      </c>
    </row>
    <row r="385" spans="1:15">
      <c r="A385" s="7" t="s">
        <v>3909</v>
      </c>
      <c r="B385" s="12" t="s">
        <v>48</v>
      </c>
      <c r="C385" s="12" t="s">
        <v>1439</v>
      </c>
      <c r="D385" s="12" t="s">
        <v>1438</v>
      </c>
      <c r="E385" s="12" t="s">
        <v>2469</v>
      </c>
      <c r="F385" s="12" t="s">
        <v>4951</v>
      </c>
      <c r="G385" s="13" t="s">
        <v>4436</v>
      </c>
      <c r="H385" s="12" t="s">
        <v>4444</v>
      </c>
      <c r="I385" s="12" t="s">
        <v>4448</v>
      </c>
      <c r="J385" s="15">
        <v>43998</v>
      </c>
      <c r="K385" s="12" t="s">
        <v>4439</v>
      </c>
      <c r="L385" s="12" t="s">
        <v>1440</v>
      </c>
      <c r="M385" s="12" t="s">
        <v>4440</v>
      </c>
      <c r="N385" t="s">
        <v>4441</v>
      </c>
      <c r="O385" s="7" t="str">
        <f>IFERROR(VLOOKUP($D385,'CLIENTES NUEVA ID ZONA'!$A$1:$R$669,17,0),"NO")</f>
        <v>NO</v>
      </c>
    </row>
    <row r="386" spans="1:15">
      <c r="A386" s="7" t="s">
        <v>3909</v>
      </c>
      <c r="B386" s="12" t="s">
        <v>48</v>
      </c>
      <c r="C386" s="12" t="s">
        <v>1442</v>
      </c>
      <c r="D386" s="12" t="s">
        <v>1441</v>
      </c>
      <c r="E386" s="12" t="s">
        <v>2469</v>
      </c>
      <c r="F386" s="12" t="s">
        <v>4952</v>
      </c>
      <c r="G386" s="13" t="s">
        <v>4436</v>
      </c>
      <c r="H386" s="12" t="s">
        <v>4444</v>
      </c>
      <c r="I386" s="12" t="s">
        <v>4448</v>
      </c>
      <c r="J386" s="15">
        <v>43998</v>
      </c>
      <c r="K386" s="12" t="s">
        <v>4439</v>
      </c>
      <c r="L386" s="12" t="s">
        <v>1440</v>
      </c>
      <c r="M386" s="12" t="s">
        <v>4440</v>
      </c>
      <c r="N386" t="s">
        <v>4441</v>
      </c>
      <c r="O386" s="7" t="str">
        <f>IFERROR(VLOOKUP($D386,'CLIENTES NUEVA ID ZONA'!$A$1:$R$669,17,0),"NO")</f>
        <v>NO</v>
      </c>
    </row>
    <row r="387" spans="1:15">
      <c r="A387" s="7" t="s">
        <v>3909</v>
      </c>
      <c r="B387" s="12" t="s">
        <v>48</v>
      </c>
      <c r="C387" s="12" t="s">
        <v>1433</v>
      </c>
      <c r="D387" s="12" t="s">
        <v>1432</v>
      </c>
      <c r="E387" s="12" t="s">
        <v>2253</v>
      </c>
      <c r="F387" s="12" t="s">
        <v>4953</v>
      </c>
      <c r="G387" s="13" t="s">
        <v>4436</v>
      </c>
      <c r="H387" s="12" t="s">
        <v>4444</v>
      </c>
      <c r="I387" s="12" t="s">
        <v>4448</v>
      </c>
      <c r="J387" s="15">
        <v>43997</v>
      </c>
      <c r="K387" s="12" t="s">
        <v>4439</v>
      </c>
      <c r="L387" s="12" t="s">
        <v>1440</v>
      </c>
      <c r="M387" s="12" t="s">
        <v>4440</v>
      </c>
      <c r="N387" t="s">
        <v>4954</v>
      </c>
      <c r="O387" s="7" t="str">
        <f>IFERROR(VLOOKUP($D387,'CLIENTES NUEVA ID ZONA'!$A$1:$R$669,17,0),"NO")</f>
        <v>NO</v>
      </c>
    </row>
    <row r="388" spans="1:15">
      <c r="A388" s="7" t="s">
        <v>3909</v>
      </c>
      <c r="B388" s="12" t="s">
        <v>4535</v>
      </c>
      <c r="C388" s="12" t="s">
        <v>1435</v>
      </c>
      <c r="D388" s="12" t="s">
        <v>1434</v>
      </c>
      <c r="E388" s="12" t="s">
        <v>3623</v>
      </c>
      <c r="F388" s="12" t="s">
        <v>4955</v>
      </c>
      <c r="G388" s="13" t="s">
        <v>4436</v>
      </c>
      <c r="H388" s="12" t="s">
        <v>4463</v>
      </c>
      <c r="I388" s="12" t="s">
        <v>4438</v>
      </c>
      <c r="J388" s="15">
        <v>43997</v>
      </c>
      <c r="K388" s="12" t="s">
        <v>4439</v>
      </c>
      <c r="L388" s="12" t="s">
        <v>4402</v>
      </c>
      <c r="M388" s="12" t="s">
        <v>4440</v>
      </c>
      <c r="N388" t="s">
        <v>4441</v>
      </c>
      <c r="O388" s="7" t="str">
        <f>IFERROR(VLOOKUP($D388,'CLIENTES NUEVA ID ZONA'!$A$1:$R$669,17,0),"NO")</f>
        <v>NO</v>
      </c>
    </row>
    <row r="389" spans="1:15">
      <c r="A389" s="7" t="s">
        <v>3909</v>
      </c>
      <c r="B389" s="12" t="s">
        <v>4535</v>
      </c>
      <c r="C389" s="12" t="s">
        <v>1435</v>
      </c>
      <c r="D389" s="12" t="s">
        <v>1434</v>
      </c>
      <c r="E389" s="12" t="s">
        <v>3623</v>
      </c>
      <c r="F389" s="12" t="s">
        <v>4956</v>
      </c>
      <c r="G389" s="13" t="s">
        <v>4436</v>
      </c>
      <c r="H389" s="12" t="s">
        <v>4463</v>
      </c>
      <c r="I389" s="12" t="s">
        <v>4438</v>
      </c>
      <c r="J389" s="15">
        <v>43997</v>
      </c>
      <c r="K389" s="12" t="s">
        <v>4439</v>
      </c>
      <c r="L389" s="12" t="s">
        <v>4402</v>
      </c>
      <c r="M389" s="12" t="s">
        <v>4440</v>
      </c>
      <c r="N389" t="s">
        <v>4441</v>
      </c>
      <c r="O389" s="7" t="str">
        <f>IFERROR(VLOOKUP($D389,'CLIENTES NUEVA ID ZONA'!$A$1:$R$669,17,0),"NO")</f>
        <v>NO</v>
      </c>
    </row>
    <row r="390" spans="1:15">
      <c r="A390" s="7" t="s">
        <v>3909</v>
      </c>
      <c r="B390" s="12" t="s">
        <v>4535</v>
      </c>
      <c r="C390" s="12" t="s">
        <v>1437</v>
      </c>
      <c r="D390" s="12" t="s">
        <v>1436</v>
      </c>
      <c r="E390" s="12" t="s">
        <v>3623</v>
      </c>
      <c r="F390" s="12" t="s">
        <v>4957</v>
      </c>
      <c r="G390" s="13" t="s">
        <v>4436</v>
      </c>
      <c r="H390" s="12" t="s">
        <v>4463</v>
      </c>
      <c r="I390" s="12" t="s">
        <v>4438</v>
      </c>
      <c r="J390" s="15">
        <v>43997</v>
      </c>
      <c r="K390" s="12" t="s">
        <v>4439</v>
      </c>
      <c r="L390" s="12" t="s">
        <v>4402</v>
      </c>
      <c r="M390" s="12" t="s">
        <v>4440</v>
      </c>
      <c r="N390" t="s">
        <v>4441</v>
      </c>
      <c r="O390" s="7" t="str">
        <f>IFERROR(VLOOKUP($D390,'CLIENTES NUEVA ID ZONA'!$A$1:$R$669,17,0),"NO")</f>
        <v>NO</v>
      </c>
    </row>
    <row r="391" spans="1:15">
      <c r="A391" s="7" t="s">
        <v>3909</v>
      </c>
      <c r="B391" s="12" t="s">
        <v>4535</v>
      </c>
      <c r="C391" s="12" t="s">
        <v>1437</v>
      </c>
      <c r="D391" s="12" t="s">
        <v>1436</v>
      </c>
      <c r="E391" s="12" t="s">
        <v>3623</v>
      </c>
      <c r="F391" s="12" t="s">
        <v>4958</v>
      </c>
      <c r="G391" s="13" t="s">
        <v>4436</v>
      </c>
      <c r="H391" s="12" t="s">
        <v>4463</v>
      </c>
      <c r="I391" s="12" t="s">
        <v>4438</v>
      </c>
      <c r="J391" s="15">
        <v>43997</v>
      </c>
      <c r="K391" s="12" t="s">
        <v>4439</v>
      </c>
      <c r="L391" s="12" t="s">
        <v>4402</v>
      </c>
      <c r="M391" s="12" t="s">
        <v>4440</v>
      </c>
      <c r="N391" t="s">
        <v>4441</v>
      </c>
      <c r="O391" s="7" t="str">
        <f>IFERROR(VLOOKUP($D391,'CLIENTES NUEVA ID ZONA'!$A$1:$R$669,17,0),"NO")</f>
        <v>NO</v>
      </c>
    </row>
    <row r="392" spans="1:15">
      <c r="A392" s="7" t="s">
        <v>3909</v>
      </c>
      <c r="B392" s="12" t="s">
        <v>4535</v>
      </c>
      <c r="C392" s="12" t="s">
        <v>1437</v>
      </c>
      <c r="D392" s="12" t="s">
        <v>1436</v>
      </c>
      <c r="E392" s="12" t="s">
        <v>3623</v>
      </c>
      <c r="F392" s="12" t="s">
        <v>4959</v>
      </c>
      <c r="G392" s="13" t="s">
        <v>4436</v>
      </c>
      <c r="H392" s="12" t="s">
        <v>4463</v>
      </c>
      <c r="I392" s="12" t="s">
        <v>4438</v>
      </c>
      <c r="J392" s="15">
        <v>43997</v>
      </c>
      <c r="K392" s="12" t="s">
        <v>4439</v>
      </c>
      <c r="L392" s="12" t="s">
        <v>4402</v>
      </c>
      <c r="M392" s="12" t="s">
        <v>4440</v>
      </c>
      <c r="N392" t="s">
        <v>4441</v>
      </c>
      <c r="O392" s="7" t="str">
        <f>IFERROR(VLOOKUP($D392,'CLIENTES NUEVA ID ZONA'!$A$1:$R$669,17,0),"NO")</f>
        <v>NO</v>
      </c>
    </row>
    <row r="393" spans="1:15">
      <c r="A393" s="7" t="s">
        <v>3909</v>
      </c>
      <c r="B393" s="12" t="s">
        <v>3794</v>
      </c>
      <c r="C393" s="12" t="s">
        <v>1467</v>
      </c>
      <c r="D393" s="12" t="s">
        <v>1466</v>
      </c>
      <c r="E393" s="12" t="s">
        <v>3623</v>
      </c>
      <c r="F393" s="12" t="s">
        <v>4960</v>
      </c>
      <c r="G393" s="13" t="s">
        <v>4436</v>
      </c>
      <c r="H393" s="12" t="s">
        <v>4437</v>
      </c>
      <c r="I393" s="12" t="s">
        <v>4438</v>
      </c>
      <c r="J393" s="15">
        <v>43997</v>
      </c>
      <c r="K393" s="12" t="s">
        <v>4439</v>
      </c>
      <c r="L393" s="12" t="s">
        <v>1581</v>
      </c>
      <c r="M393" s="12" t="s">
        <v>4440</v>
      </c>
      <c r="N393" t="s">
        <v>4441</v>
      </c>
      <c r="O393" s="7" t="str">
        <f>IFERROR(VLOOKUP($D393,'CLIENTES NUEVA ID ZONA'!$A$1:$R$669,17,0),"NO")</f>
        <v>NO</v>
      </c>
    </row>
    <row r="394" spans="1:15">
      <c r="A394" s="7" t="s">
        <v>3909</v>
      </c>
      <c r="B394" s="12" t="s">
        <v>3794</v>
      </c>
      <c r="C394" s="12" t="s">
        <v>1493</v>
      </c>
      <c r="D394" s="12" t="s">
        <v>1492</v>
      </c>
      <c r="E394" s="12" t="s">
        <v>3623</v>
      </c>
      <c r="F394" s="12" t="s">
        <v>4961</v>
      </c>
      <c r="G394" s="13" t="s">
        <v>4436</v>
      </c>
      <c r="H394" s="12" t="s">
        <v>4437</v>
      </c>
      <c r="I394" s="12" t="s">
        <v>4438</v>
      </c>
      <c r="J394" s="15">
        <v>43992</v>
      </c>
      <c r="K394" s="12" t="s">
        <v>4439</v>
      </c>
      <c r="L394" s="12" t="s">
        <v>1581</v>
      </c>
      <c r="M394" s="12" t="s">
        <v>4440</v>
      </c>
      <c r="N394" t="s">
        <v>4441</v>
      </c>
      <c r="O394" s="7" t="str">
        <f>IFERROR(VLOOKUP($D394,'CLIENTES NUEVA ID ZONA'!$A$1:$R$669,17,0),"NO")</f>
        <v>NO</v>
      </c>
    </row>
    <row r="395" spans="1:15">
      <c r="A395" s="7" t="s">
        <v>3909</v>
      </c>
      <c r="B395" s="12" t="s">
        <v>3794</v>
      </c>
      <c r="C395" s="12" t="s">
        <v>3004</v>
      </c>
      <c r="D395" s="12" t="s">
        <v>1425</v>
      </c>
      <c r="E395" s="12" t="s">
        <v>2253</v>
      </c>
      <c r="F395" s="12" t="s">
        <v>4962</v>
      </c>
      <c r="G395" s="13" t="s">
        <v>4436</v>
      </c>
      <c r="H395" s="12" t="s">
        <v>4437</v>
      </c>
      <c r="I395" s="12" t="s">
        <v>4448</v>
      </c>
      <c r="J395" s="15">
        <v>43978</v>
      </c>
      <c r="K395" s="12" t="s">
        <v>4439</v>
      </c>
      <c r="L395" s="12" t="s">
        <v>1455</v>
      </c>
      <c r="M395" s="12" t="s">
        <v>4440</v>
      </c>
      <c r="N395" t="s">
        <v>4441</v>
      </c>
      <c r="O395" s="7" t="str">
        <f>IFERROR(VLOOKUP($D395,'CLIENTES NUEVA ID ZONA'!$A$1:$R$669,17,0),"NO")</f>
        <v>NO</v>
      </c>
    </row>
    <row r="396" spans="1:15">
      <c r="A396" s="7" t="s">
        <v>3909</v>
      </c>
      <c r="B396" s="12" t="s">
        <v>14</v>
      </c>
      <c r="C396" s="12" t="s">
        <v>1430</v>
      </c>
      <c r="D396" s="12" t="s">
        <v>1429</v>
      </c>
      <c r="E396" s="12" t="s">
        <v>3623</v>
      </c>
      <c r="F396" s="12" t="s">
        <v>4963</v>
      </c>
      <c r="G396" s="13" t="s">
        <v>4436</v>
      </c>
      <c r="H396" s="12" t="s">
        <v>4688</v>
      </c>
      <c r="I396" s="12" t="s">
        <v>4438</v>
      </c>
      <c r="J396" s="15">
        <v>43978</v>
      </c>
      <c r="K396" s="12" t="s">
        <v>4439</v>
      </c>
      <c r="L396" s="12" t="s">
        <v>1440</v>
      </c>
      <c r="M396" s="12" t="s">
        <v>4440</v>
      </c>
      <c r="N396" t="s">
        <v>4441</v>
      </c>
      <c r="O396" s="7" t="str">
        <f>IFERROR(VLOOKUP($D396,'CLIENTES NUEVA ID ZONA'!$A$1:$R$669,17,0),"NO")</f>
        <v>NO</v>
      </c>
    </row>
    <row r="397" spans="1:15">
      <c r="A397" s="7" t="s">
        <v>3909</v>
      </c>
      <c r="B397" s="12" t="s">
        <v>3794</v>
      </c>
      <c r="C397" s="12" t="s">
        <v>1418</v>
      </c>
      <c r="D397" s="12" t="s">
        <v>1417</v>
      </c>
      <c r="E397" s="12" t="s">
        <v>2253</v>
      </c>
      <c r="F397" s="12" t="s">
        <v>4964</v>
      </c>
      <c r="G397" s="13" t="s">
        <v>4436</v>
      </c>
      <c r="H397" s="12" t="s">
        <v>4437</v>
      </c>
      <c r="I397" s="12" t="s">
        <v>4448</v>
      </c>
      <c r="J397" s="15">
        <v>43976</v>
      </c>
      <c r="K397" s="12" t="s">
        <v>4439</v>
      </c>
      <c r="L397" s="12" t="s">
        <v>1455</v>
      </c>
      <c r="M397" s="12" t="s">
        <v>4440</v>
      </c>
      <c r="N397" t="s">
        <v>4441</v>
      </c>
      <c r="O397" s="7" t="str">
        <f>IFERROR(VLOOKUP($D397,'CLIENTES NUEVA ID ZONA'!$A$1:$R$669,17,0),"NO")</f>
        <v>NO</v>
      </c>
    </row>
    <row r="398" spans="1:15">
      <c r="A398" s="7" t="s">
        <v>3909</v>
      </c>
      <c r="B398" s="12" t="s">
        <v>4412</v>
      </c>
      <c r="C398" s="12" t="s">
        <v>1428</v>
      </c>
      <c r="D398" s="12" t="s">
        <v>1427</v>
      </c>
      <c r="E398" s="12" t="s">
        <v>2253</v>
      </c>
      <c r="F398" s="12" t="s">
        <v>4965</v>
      </c>
      <c r="G398" s="13" t="s">
        <v>4436</v>
      </c>
      <c r="H398" s="12" t="s">
        <v>4444</v>
      </c>
      <c r="I398" s="12" t="s">
        <v>4438</v>
      </c>
      <c r="J398" s="15">
        <v>43973</v>
      </c>
      <c r="K398" s="12" t="s">
        <v>4439</v>
      </c>
      <c r="L398" s="12" t="s">
        <v>1440</v>
      </c>
      <c r="M398" s="12" t="s">
        <v>4440</v>
      </c>
      <c r="N398" t="s">
        <v>4441</v>
      </c>
      <c r="O398" s="7" t="str">
        <f>IFERROR(VLOOKUP($D398,'CLIENTES NUEVA ID ZONA'!$A$1:$R$669,17,0),"NO")</f>
        <v>NO</v>
      </c>
    </row>
    <row r="399" spans="1:15">
      <c r="A399" s="7" t="s">
        <v>3909</v>
      </c>
      <c r="B399" s="12" t="s">
        <v>2469</v>
      </c>
      <c r="C399" s="12" t="s">
        <v>1398</v>
      </c>
      <c r="D399" s="12" t="s">
        <v>1397</v>
      </c>
      <c r="E399" s="12" t="s">
        <v>2253</v>
      </c>
      <c r="F399" s="12" t="s">
        <v>4966</v>
      </c>
      <c r="G399" s="13" t="s">
        <v>4436</v>
      </c>
      <c r="H399" s="12" t="s">
        <v>4463</v>
      </c>
      <c r="I399" s="12" t="s">
        <v>4448</v>
      </c>
      <c r="J399" s="15">
        <v>43972</v>
      </c>
      <c r="K399" s="12" t="s">
        <v>4449</v>
      </c>
      <c r="L399" s="12" t="s">
        <v>1440</v>
      </c>
      <c r="M399" s="12" t="s">
        <v>4440</v>
      </c>
      <c r="N399" t="s">
        <v>4441</v>
      </c>
      <c r="O399" s="7" t="str">
        <f>IFERROR(VLOOKUP($D399,'CLIENTES NUEVA ID ZONA'!$A$1:$R$669,17,0),"NO")</f>
        <v>NO</v>
      </c>
    </row>
    <row r="400" spans="1:15">
      <c r="A400" s="7" t="s">
        <v>3909</v>
      </c>
      <c r="B400" s="12" t="s">
        <v>2469</v>
      </c>
      <c r="C400" s="12" t="s">
        <v>1398</v>
      </c>
      <c r="D400" s="12" t="s">
        <v>1397</v>
      </c>
      <c r="E400" s="12" t="s">
        <v>2253</v>
      </c>
      <c r="F400" s="12" t="s">
        <v>4967</v>
      </c>
      <c r="G400" s="13" t="s">
        <v>4436</v>
      </c>
      <c r="H400" s="12" t="s">
        <v>4463</v>
      </c>
      <c r="I400" s="12" t="s">
        <v>4448</v>
      </c>
      <c r="J400" s="15">
        <v>43972</v>
      </c>
      <c r="K400" s="12" t="s">
        <v>4449</v>
      </c>
      <c r="L400" s="12" t="s">
        <v>1440</v>
      </c>
      <c r="M400" s="12" t="s">
        <v>4440</v>
      </c>
      <c r="N400" t="s">
        <v>4441</v>
      </c>
      <c r="O400" s="7" t="str">
        <f>IFERROR(VLOOKUP($D400,'CLIENTES NUEVA ID ZONA'!$A$1:$R$669,17,0),"NO")</f>
        <v>NO</v>
      </c>
    </row>
    <row r="401" spans="1:15">
      <c r="A401" s="7" t="s">
        <v>3909</v>
      </c>
      <c r="B401" s="12" t="s">
        <v>2469</v>
      </c>
      <c r="C401" s="12" t="s">
        <v>1398</v>
      </c>
      <c r="D401" s="12" t="s">
        <v>1397</v>
      </c>
      <c r="E401" s="12" t="s">
        <v>2253</v>
      </c>
      <c r="F401" s="12" t="s">
        <v>4968</v>
      </c>
      <c r="G401" s="13" t="s">
        <v>4436</v>
      </c>
      <c r="H401" s="12" t="s">
        <v>4463</v>
      </c>
      <c r="I401" s="12" t="s">
        <v>4448</v>
      </c>
      <c r="J401" s="15">
        <v>43972</v>
      </c>
      <c r="K401" s="12" t="s">
        <v>4449</v>
      </c>
      <c r="L401" s="12" t="s">
        <v>1440</v>
      </c>
      <c r="M401" s="12" t="s">
        <v>4440</v>
      </c>
      <c r="N401" t="s">
        <v>4441</v>
      </c>
      <c r="O401" s="7" t="str">
        <f>IFERROR(VLOOKUP($D401,'CLIENTES NUEVA ID ZONA'!$A$1:$R$669,17,0),"NO")</f>
        <v>NO</v>
      </c>
    </row>
    <row r="402" spans="1:15">
      <c r="A402" s="7" t="s">
        <v>3909</v>
      </c>
      <c r="B402" s="12" t="s">
        <v>2469</v>
      </c>
      <c r="C402" s="12" t="s">
        <v>1398</v>
      </c>
      <c r="D402" s="12" t="s">
        <v>1397</v>
      </c>
      <c r="E402" s="12" t="s">
        <v>2253</v>
      </c>
      <c r="F402" s="12" t="s">
        <v>4969</v>
      </c>
      <c r="G402" s="13" t="s">
        <v>4436</v>
      </c>
      <c r="H402" s="12" t="s">
        <v>4463</v>
      </c>
      <c r="I402" s="12" t="s">
        <v>4448</v>
      </c>
      <c r="J402" s="15">
        <v>43972</v>
      </c>
      <c r="K402" s="12" t="s">
        <v>4449</v>
      </c>
      <c r="L402" s="12" t="s">
        <v>1440</v>
      </c>
      <c r="M402" s="12" t="s">
        <v>4440</v>
      </c>
      <c r="N402" t="s">
        <v>4441</v>
      </c>
      <c r="O402" s="7" t="str">
        <f>IFERROR(VLOOKUP($D402,'CLIENTES NUEVA ID ZONA'!$A$1:$R$669,17,0),"NO")</f>
        <v>NO</v>
      </c>
    </row>
    <row r="403" spans="1:15">
      <c r="A403" s="7" t="s">
        <v>3909</v>
      </c>
      <c r="B403" s="12" t="s">
        <v>2469</v>
      </c>
      <c r="C403" s="12" t="s">
        <v>1398</v>
      </c>
      <c r="D403" s="12" t="s">
        <v>1397</v>
      </c>
      <c r="E403" s="12" t="s">
        <v>2253</v>
      </c>
      <c r="F403" s="12" t="s">
        <v>4970</v>
      </c>
      <c r="G403" s="13" t="s">
        <v>4436</v>
      </c>
      <c r="H403" s="12" t="s">
        <v>4463</v>
      </c>
      <c r="I403" s="12" t="s">
        <v>4448</v>
      </c>
      <c r="J403" s="15">
        <v>43972</v>
      </c>
      <c r="K403" s="12" t="s">
        <v>4449</v>
      </c>
      <c r="L403" s="12" t="s">
        <v>1440</v>
      </c>
      <c r="M403" s="12" t="s">
        <v>4440</v>
      </c>
      <c r="N403" t="s">
        <v>4441</v>
      </c>
      <c r="O403" s="7" t="str">
        <f>IFERROR(VLOOKUP($D403,'CLIENTES NUEVA ID ZONA'!$A$1:$R$669,17,0),"NO")</f>
        <v>NO</v>
      </c>
    </row>
    <row r="404" spans="1:15">
      <c r="A404" s="7" t="s">
        <v>3909</v>
      </c>
      <c r="B404" s="12" t="s">
        <v>2469</v>
      </c>
      <c r="C404" s="12" t="s">
        <v>1398</v>
      </c>
      <c r="D404" s="12" t="s">
        <v>1397</v>
      </c>
      <c r="E404" s="12" t="s">
        <v>2253</v>
      </c>
      <c r="F404" s="12" t="s">
        <v>4971</v>
      </c>
      <c r="G404" s="13" t="s">
        <v>4436</v>
      </c>
      <c r="H404" s="12" t="s">
        <v>4463</v>
      </c>
      <c r="I404" s="12" t="s">
        <v>4448</v>
      </c>
      <c r="J404" s="15">
        <v>43972</v>
      </c>
      <c r="K404" s="12" t="s">
        <v>4449</v>
      </c>
      <c r="L404" s="12" t="s">
        <v>1440</v>
      </c>
      <c r="M404" s="12" t="s">
        <v>4440</v>
      </c>
      <c r="N404" t="s">
        <v>4441</v>
      </c>
      <c r="O404" s="7" t="str">
        <f>IFERROR(VLOOKUP($D404,'CLIENTES NUEVA ID ZONA'!$A$1:$R$669,17,0),"NO")</f>
        <v>NO</v>
      </c>
    </row>
    <row r="405" spans="1:15">
      <c r="A405" s="7" t="s">
        <v>3909</v>
      </c>
      <c r="B405" s="12" t="s">
        <v>2469</v>
      </c>
      <c r="C405" s="12" t="s">
        <v>1398</v>
      </c>
      <c r="D405" s="12" t="s">
        <v>1397</v>
      </c>
      <c r="E405" s="12" t="s">
        <v>2253</v>
      </c>
      <c r="F405" s="12" t="s">
        <v>4972</v>
      </c>
      <c r="G405" s="13" t="s">
        <v>4436</v>
      </c>
      <c r="H405" s="12" t="s">
        <v>4463</v>
      </c>
      <c r="I405" s="12" t="s">
        <v>4448</v>
      </c>
      <c r="J405" s="15">
        <v>43972</v>
      </c>
      <c r="K405" s="12" t="s">
        <v>4449</v>
      </c>
      <c r="L405" s="12" t="s">
        <v>1440</v>
      </c>
      <c r="M405" s="12" t="s">
        <v>4440</v>
      </c>
      <c r="N405" t="s">
        <v>4441</v>
      </c>
      <c r="O405" s="7" t="str">
        <f>IFERROR(VLOOKUP($D405,'CLIENTES NUEVA ID ZONA'!$A$1:$R$669,17,0),"NO")</f>
        <v>NO</v>
      </c>
    </row>
    <row r="406" spans="1:15">
      <c r="A406" s="7" t="s">
        <v>3909</v>
      </c>
      <c r="B406" s="12" t="s">
        <v>2469</v>
      </c>
      <c r="C406" s="12" t="s">
        <v>1398</v>
      </c>
      <c r="D406" s="12" t="s">
        <v>1397</v>
      </c>
      <c r="E406" s="12" t="s">
        <v>2253</v>
      </c>
      <c r="F406" s="12" t="s">
        <v>4973</v>
      </c>
      <c r="G406" s="13" t="s">
        <v>4436</v>
      </c>
      <c r="H406" s="12" t="s">
        <v>4463</v>
      </c>
      <c r="I406" s="12" t="s">
        <v>4448</v>
      </c>
      <c r="J406" s="15">
        <v>43972</v>
      </c>
      <c r="K406" s="12" t="s">
        <v>4449</v>
      </c>
      <c r="L406" s="12" t="s">
        <v>1440</v>
      </c>
      <c r="M406" s="12" t="s">
        <v>4440</v>
      </c>
      <c r="N406" t="s">
        <v>4441</v>
      </c>
      <c r="O406" s="7" t="str">
        <f>IFERROR(VLOOKUP($D406,'CLIENTES NUEVA ID ZONA'!$A$1:$R$669,17,0),"NO")</f>
        <v>NO</v>
      </c>
    </row>
    <row r="407" spans="1:15">
      <c r="A407" s="7" t="s">
        <v>3909</v>
      </c>
      <c r="B407" s="12" t="s">
        <v>2469</v>
      </c>
      <c r="C407" s="12" t="s">
        <v>1398</v>
      </c>
      <c r="D407" s="12" t="s">
        <v>1397</v>
      </c>
      <c r="E407" s="12" t="s">
        <v>2253</v>
      </c>
      <c r="F407" s="12" t="s">
        <v>4974</v>
      </c>
      <c r="G407" s="13" t="s">
        <v>4436</v>
      </c>
      <c r="H407" s="12" t="s">
        <v>4463</v>
      </c>
      <c r="I407" s="12" t="s">
        <v>4448</v>
      </c>
      <c r="J407" s="15">
        <v>43972</v>
      </c>
      <c r="K407" s="12" t="s">
        <v>4449</v>
      </c>
      <c r="L407" s="12" t="s">
        <v>1440</v>
      </c>
      <c r="M407" s="12" t="s">
        <v>4440</v>
      </c>
      <c r="N407" t="s">
        <v>4441</v>
      </c>
      <c r="O407" s="7" t="str">
        <f>IFERROR(VLOOKUP($D407,'CLIENTES NUEVA ID ZONA'!$A$1:$R$669,17,0),"NO")</f>
        <v>NO</v>
      </c>
    </row>
    <row r="408" spans="1:15">
      <c r="A408" s="7" t="s">
        <v>3909</v>
      </c>
      <c r="B408" s="12" t="s">
        <v>2469</v>
      </c>
      <c r="C408" s="12" t="s">
        <v>1398</v>
      </c>
      <c r="D408" s="12" t="s">
        <v>1397</v>
      </c>
      <c r="E408" s="12" t="s">
        <v>2253</v>
      </c>
      <c r="F408" s="12" t="s">
        <v>4975</v>
      </c>
      <c r="G408" s="13" t="s">
        <v>4436</v>
      </c>
      <c r="H408" s="12" t="s">
        <v>4463</v>
      </c>
      <c r="I408" s="12" t="s">
        <v>4448</v>
      </c>
      <c r="J408" s="15">
        <v>43972</v>
      </c>
      <c r="K408" s="12" t="s">
        <v>4449</v>
      </c>
      <c r="L408" s="12" t="s">
        <v>1440</v>
      </c>
      <c r="M408" s="12" t="s">
        <v>4440</v>
      </c>
      <c r="N408" t="s">
        <v>4976</v>
      </c>
      <c r="O408" s="7" t="str">
        <f>IFERROR(VLOOKUP($D408,'CLIENTES NUEVA ID ZONA'!$A$1:$R$669,17,0),"NO")</f>
        <v>NO</v>
      </c>
    </row>
    <row r="409" spans="1:15">
      <c r="A409" s="7" t="s">
        <v>3909</v>
      </c>
      <c r="B409" s="12" t="s">
        <v>2469</v>
      </c>
      <c r="C409" s="12" t="s">
        <v>1398</v>
      </c>
      <c r="D409" s="12" t="s">
        <v>1397</v>
      </c>
      <c r="E409" s="12" t="s">
        <v>2253</v>
      </c>
      <c r="F409" s="12" t="s">
        <v>4977</v>
      </c>
      <c r="G409" s="13" t="s">
        <v>4436</v>
      </c>
      <c r="H409" s="12" t="s">
        <v>4463</v>
      </c>
      <c r="I409" s="12" t="s">
        <v>4448</v>
      </c>
      <c r="J409" s="15">
        <v>43972</v>
      </c>
      <c r="K409" s="12" t="s">
        <v>4449</v>
      </c>
      <c r="L409" s="12" t="s">
        <v>1440</v>
      </c>
      <c r="M409" s="12" t="s">
        <v>4440</v>
      </c>
      <c r="N409" t="s">
        <v>4441</v>
      </c>
      <c r="O409" s="7" t="str">
        <f>IFERROR(VLOOKUP($D409,'CLIENTES NUEVA ID ZONA'!$A$1:$R$669,17,0),"NO")</f>
        <v>NO</v>
      </c>
    </row>
    <row r="410" spans="1:15">
      <c r="A410" s="7" t="s">
        <v>3909</v>
      </c>
      <c r="B410" s="12" t="s">
        <v>2469</v>
      </c>
      <c r="C410" s="12" t="s">
        <v>1398</v>
      </c>
      <c r="D410" s="12" t="s">
        <v>1397</v>
      </c>
      <c r="E410" s="12" t="s">
        <v>2253</v>
      </c>
      <c r="F410" s="12" t="s">
        <v>4978</v>
      </c>
      <c r="G410" s="13" t="s">
        <v>4436</v>
      </c>
      <c r="H410" s="12" t="s">
        <v>4463</v>
      </c>
      <c r="I410" s="12" t="s">
        <v>4448</v>
      </c>
      <c r="J410" s="15">
        <v>43972</v>
      </c>
      <c r="K410" s="12" t="s">
        <v>4449</v>
      </c>
      <c r="L410" s="12" t="s">
        <v>1440</v>
      </c>
      <c r="M410" s="12" t="s">
        <v>4440</v>
      </c>
      <c r="N410" t="s">
        <v>4441</v>
      </c>
      <c r="O410" s="7" t="str">
        <f>IFERROR(VLOOKUP($D410,'CLIENTES NUEVA ID ZONA'!$A$1:$R$669,17,0),"NO")</f>
        <v>NO</v>
      </c>
    </row>
    <row r="411" spans="1:15">
      <c r="A411" s="7" t="s">
        <v>3909</v>
      </c>
      <c r="B411" s="12" t="s">
        <v>2469</v>
      </c>
      <c r="C411" s="12" t="s">
        <v>1398</v>
      </c>
      <c r="D411" s="12" t="s">
        <v>1397</v>
      </c>
      <c r="E411" s="12" t="s">
        <v>2253</v>
      </c>
      <c r="F411" s="12" t="s">
        <v>4979</v>
      </c>
      <c r="G411" s="13" t="s">
        <v>4436</v>
      </c>
      <c r="H411" s="12" t="s">
        <v>4463</v>
      </c>
      <c r="I411" s="12" t="s">
        <v>4448</v>
      </c>
      <c r="J411" s="15">
        <v>43972</v>
      </c>
      <c r="K411" s="12" t="s">
        <v>4449</v>
      </c>
      <c r="L411" s="12" t="s">
        <v>1440</v>
      </c>
      <c r="M411" s="12" t="s">
        <v>4440</v>
      </c>
      <c r="N411" t="s">
        <v>4441</v>
      </c>
      <c r="O411" s="7" t="str">
        <f>IFERROR(VLOOKUP($D411,'CLIENTES NUEVA ID ZONA'!$A$1:$R$669,17,0),"NO")</f>
        <v>NO</v>
      </c>
    </row>
    <row r="412" spans="1:15">
      <c r="A412" s="7" t="s">
        <v>3909</v>
      </c>
      <c r="B412" s="12" t="s">
        <v>2469</v>
      </c>
      <c r="C412" s="12" t="s">
        <v>1398</v>
      </c>
      <c r="D412" s="12" t="s">
        <v>1397</v>
      </c>
      <c r="E412" s="12" t="s">
        <v>2253</v>
      </c>
      <c r="F412" s="12" t="s">
        <v>4980</v>
      </c>
      <c r="G412" s="13" t="s">
        <v>4436</v>
      </c>
      <c r="H412" s="12" t="s">
        <v>4463</v>
      </c>
      <c r="I412" s="12" t="s">
        <v>4448</v>
      </c>
      <c r="J412" s="15">
        <v>43972</v>
      </c>
      <c r="K412" s="12" t="s">
        <v>4449</v>
      </c>
      <c r="L412" s="12" t="s">
        <v>1440</v>
      </c>
      <c r="M412" s="12" t="s">
        <v>4440</v>
      </c>
      <c r="N412" t="s">
        <v>4441</v>
      </c>
      <c r="O412" s="7" t="str">
        <f>IFERROR(VLOOKUP($D412,'CLIENTES NUEVA ID ZONA'!$A$1:$R$669,17,0),"NO")</f>
        <v>NO</v>
      </c>
    </row>
    <row r="413" spans="1:15">
      <c r="A413" s="7" t="s">
        <v>3909</v>
      </c>
      <c r="B413" s="7" t="s">
        <v>48</v>
      </c>
      <c r="C413" s="7" t="s">
        <v>1416</v>
      </c>
      <c r="D413" s="7" t="s">
        <v>1415</v>
      </c>
      <c r="E413" s="7" t="s">
        <v>2253</v>
      </c>
      <c r="F413" s="7" t="s">
        <v>4981</v>
      </c>
      <c r="G413" s="9" t="s">
        <v>4436</v>
      </c>
      <c r="H413" s="7" t="s">
        <v>4688</v>
      </c>
      <c r="I413" s="7" t="s">
        <v>4448</v>
      </c>
      <c r="J413" s="10">
        <v>43971</v>
      </c>
      <c r="K413" s="7" t="s">
        <v>4439</v>
      </c>
      <c r="L413" s="7" t="s">
        <v>1440</v>
      </c>
      <c r="M413" s="7" t="s">
        <v>4440</v>
      </c>
      <c r="N413" t="s">
        <v>4441</v>
      </c>
      <c r="O413" s="7" t="str">
        <f>IFERROR(VLOOKUP($D413,'CLIENTES NUEVA ID ZONA'!$A$1:$R$669,17,0),"NO")</f>
        <v>NO</v>
      </c>
    </row>
    <row r="414" spans="1:15">
      <c r="A414" s="7" t="s">
        <v>3909</v>
      </c>
      <c r="B414" s="7" t="s">
        <v>2469</v>
      </c>
      <c r="C414" s="7" t="s">
        <v>1564</v>
      </c>
      <c r="D414" s="7" t="s">
        <v>1563</v>
      </c>
      <c r="E414" s="7" t="s">
        <v>3623</v>
      </c>
      <c r="F414" s="7" t="s">
        <v>4982</v>
      </c>
      <c r="G414" s="9" t="s">
        <v>4436</v>
      </c>
      <c r="H414" s="7" t="s">
        <v>4444</v>
      </c>
      <c r="I414" s="7" t="s">
        <v>4448</v>
      </c>
      <c r="J414" s="10">
        <v>43966</v>
      </c>
      <c r="K414" s="7" t="s">
        <v>4449</v>
      </c>
      <c r="L414" s="7" t="s">
        <v>4402</v>
      </c>
      <c r="M414" s="7" t="s">
        <v>4440</v>
      </c>
      <c r="N414" t="s">
        <v>4441</v>
      </c>
      <c r="O414" s="7" t="str">
        <f>IFERROR(VLOOKUP($D414,'CLIENTES NUEVA ID ZONA'!$A$1:$R$669,17,0),"NO")</f>
        <v>NO</v>
      </c>
    </row>
    <row r="415" spans="1:15">
      <c r="A415" s="7" t="s">
        <v>3909</v>
      </c>
      <c r="B415" s="12" t="s">
        <v>4535</v>
      </c>
      <c r="C415" s="12" t="s">
        <v>1408</v>
      </c>
      <c r="D415" s="12" t="s">
        <v>1407</v>
      </c>
      <c r="E415" s="12" t="s">
        <v>2253</v>
      </c>
      <c r="F415" s="12" t="s">
        <v>4983</v>
      </c>
      <c r="G415" s="13" t="s">
        <v>4436</v>
      </c>
      <c r="H415" s="12" t="s">
        <v>4444</v>
      </c>
      <c r="I415" s="12" t="s">
        <v>4448</v>
      </c>
      <c r="J415" s="15">
        <v>43951</v>
      </c>
      <c r="K415" s="12" t="s">
        <v>4439</v>
      </c>
      <c r="L415" s="12" t="s">
        <v>4402</v>
      </c>
      <c r="M415" s="12" t="s">
        <v>4440</v>
      </c>
      <c r="N415" t="s">
        <v>4441</v>
      </c>
      <c r="O415" s="7" t="str">
        <f>IFERROR(VLOOKUP($D415,'CLIENTES NUEVA ID ZONA'!$A$1:$R$669,17,0),"NO")</f>
        <v>NO</v>
      </c>
    </row>
    <row r="416" spans="1:15">
      <c r="A416" s="7" t="s">
        <v>3909</v>
      </c>
      <c r="B416" s="12" t="s">
        <v>2469</v>
      </c>
      <c r="C416" s="12" t="s">
        <v>1404</v>
      </c>
      <c r="D416" s="12" t="s">
        <v>1403</v>
      </c>
      <c r="E416" s="12" t="s">
        <v>2253</v>
      </c>
      <c r="F416" s="12" t="s">
        <v>4984</v>
      </c>
      <c r="G416" s="13" t="s">
        <v>4436</v>
      </c>
      <c r="H416" s="12" t="s">
        <v>4444</v>
      </c>
      <c r="I416" s="12" t="s">
        <v>4448</v>
      </c>
      <c r="J416" s="15">
        <v>43941</v>
      </c>
      <c r="K416" s="12" t="s">
        <v>4449</v>
      </c>
      <c r="L416" s="12" t="s">
        <v>1455</v>
      </c>
      <c r="M416" s="12" t="s">
        <v>4440</v>
      </c>
      <c r="N416" t="s">
        <v>4441</v>
      </c>
      <c r="O416" s="7" t="str">
        <f>IFERROR(VLOOKUP($D416,'CLIENTES NUEVA ID ZONA'!$A$1:$R$669,17,0),"NO")</f>
        <v>NO</v>
      </c>
    </row>
    <row r="417" spans="1:15">
      <c r="A417" s="7" t="s">
        <v>3909</v>
      </c>
      <c r="B417" s="12" t="s">
        <v>14</v>
      </c>
      <c r="C417" s="12" t="s">
        <v>1402</v>
      </c>
      <c r="D417" s="12" t="s">
        <v>1401</v>
      </c>
      <c r="E417" s="12" t="s">
        <v>3618</v>
      </c>
      <c r="F417" s="12" t="s">
        <v>4985</v>
      </c>
      <c r="G417" s="13" t="s">
        <v>4436</v>
      </c>
      <c r="H417" s="12" t="s">
        <v>4688</v>
      </c>
      <c r="I417" s="12" t="s">
        <v>4438</v>
      </c>
      <c r="J417" s="15">
        <v>43938</v>
      </c>
      <c r="K417" s="12" t="s">
        <v>4439</v>
      </c>
      <c r="L417" s="12" t="s">
        <v>1581</v>
      </c>
      <c r="M417" s="12" t="s">
        <v>4440</v>
      </c>
      <c r="N417" t="s">
        <v>4441</v>
      </c>
      <c r="O417" s="7" t="str">
        <f>IFERROR(VLOOKUP($D417,'CLIENTES NUEVA ID ZONA'!$A$1:$R$669,17,0),"NO")</f>
        <v>SI</v>
      </c>
    </row>
    <row r="418" spans="1:15">
      <c r="A418" s="7" t="s">
        <v>3909</v>
      </c>
      <c r="B418" s="12" t="s">
        <v>4412</v>
      </c>
      <c r="C418" s="12" t="s">
        <v>1489</v>
      </c>
      <c r="D418" s="12" t="s">
        <v>1488</v>
      </c>
      <c r="E418" s="12" t="s">
        <v>3623</v>
      </c>
      <c r="F418" s="12" t="s">
        <v>4986</v>
      </c>
      <c r="G418" s="13" t="s">
        <v>4436</v>
      </c>
      <c r="H418" s="12" t="s">
        <v>4463</v>
      </c>
      <c r="I418" s="12" t="s">
        <v>4438</v>
      </c>
      <c r="J418" s="15">
        <v>43935</v>
      </c>
      <c r="K418" s="12" t="s">
        <v>4449</v>
      </c>
      <c r="L418" s="12" t="s">
        <v>4402</v>
      </c>
      <c r="M418" s="12" t="s">
        <v>4440</v>
      </c>
      <c r="N418" t="s">
        <v>4441</v>
      </c>
      <c r="O418" s="7" t="str">
        <f>IFERROR(VLOOKUP($D418,'CLIENTES NUEVA ID ZONA'!$A$1:$R$669,17,0),"NO")</f>
        <v>NO</v>
      </c>
    </row>
    <row r="419" spans="1:15">
      <c r="A419" s="7" t="s">
        <v>3909</v>
      </c>
      <c r="B419" s="12" t="s">
        <v>4535</v>
      </c>
      <c r="C419" s="12" t="s">
        <v>1400</v>
      </c>
      <c r="D419" s="12" t="s">
        <v>1399</v>
      </c>
      <c r="E419" s="12" t="s">
        <v>2253</v>
      </c>
      <c r="F419" s="12" t="s">
        <v>4987</v>
      </c>
      <c r="G419" s="13" t="s">
        <v>4436</v>
      </c>
      <c r="H419" s="12" t="s">
        <v>4444</v>
      </c>
      <c r="I419" s="12" t="s">
        <v>4448</v>
      </c>
      <c r="J419" s="15">
        <v>43934</v>
      </c>
      <c r="K419" s="12" t="s">
        <v>4449</v>
      </c>
      <c r="L419" s="12" t="s">
        <v>1440</v>
      </c>
      <c r="M419" s="12" t="s">
        <v>4440</v>
      </c>
      <c r="N419" t="s">
        <v>4441</v>
      </c>
      <c r="O419" s="7" t="str">
        <f>IFERROR(VLOOKUP($D419,'CLIENTES NUEVA ID ZONA'!$A$1:$R$669,17,0),"NO")</f>
        <v>NO</v>
      </c>
    </row>
    <row r="420" spans="1:15">
      <c r="A420" s="7" t="s">
        <v>3909</v>
      </c>
      <c r="B420" s="12" t="s">
        <v>80</v>
      </c>
      <c r="C420" s="12" t="s">
        <v>3637</v>
      </c>
      <c r="D420" s="12" t="s">
        <v>1409</v>
      </c>
      <c r="E420" s="12" t="s">
        <v>14</v>
      </c>
      <c r="F420" s="12" t="s">
        <v>4988</v>
      </c>
      <c r="G420" s="13" t="s">
        <v>4436</v>
      </c>
      <c r="H420" s="12" t="s">
        <v>4688</v>
      </c>
      <c r="I420" s="12" t="s">
        <v>4438</v>
      </c>
      <c r="J420" s="15">
        <v>43923</v>
      </c>
      <c r="K420" s="12" t="s">
        <v>4449</v>
      </c>
      <c r="L420" s="12" t="s">
        <v>1440</v>
      </c>
      <c r="M420" s="12" t="s">
        <v>4440</v>
      </c>
      <c r="N420" t="s">
        <v>4441</v>
      </c>
      <c r="O420" s="7" t="str">
        <f>IFERROR(VLOOKUP($D420,'CLIENTES NUEVA ID ZONA'!$A$1:$R$669,17,0),"NO")</f>
        <v>OFICINA</v>
      </c>
    </row>
    <row r="421" spans="1:15">
      <c r="A421" s="7" t="s">
        <v>3909</v>
      </c>
      <c r="B421" s="12" t="s">
        <v>2469</v>
      </c>
      <c r="C421" s="12" t="s">
        <v>1398</v>
      </c>
      <c r="D421" s="12" t="s">
        <v>1397</v>
      </c>
      <c r="E421" s="12" t="s">
        <v>2253</v>
      </c>
      <c r="F421" s="12" t="s">
        <v>4989</v>
      </c>
      <c r="G421" s="13" t="s">
        <v>4436</v>
      </c>
      <c r="H421" s="12" t="s">
        <v>4463</v>
      </c>
      <c r="I421" s="12" t="s">
        <v>4448</v>
      </c>
      <c r="J421" s="15">
        <v>43922</v>
      </c>
      <c r="K421" s="12" t="s">
        <v>4449</v>
      </c>
      <c r="L421" s="12" t="s">
        <v>1440</v>
      </c>
      <c r="M421" s="12" t="s">
        <v>4440</v>
      </c>
      <c r="N421" t="s">
        <v>4441</v>
      </c>
      <c r="O421" s="7" t="str">
        <f>IFERROR(VLOOKUP($D421,'CLIENTES NUEVA ID ZONA'!$A$1:$R$669,17,0),"NO")</f>
        <v>NO</v>
      </c>
    </row>
    <row r="422" spans="1:15">
      <c r="A422" s="7" t="s">
        <v>3909</v>
      </c>
      <c r="B422" s="12" t="s">
        <v>4535</v>
      </c>
      <c r="C422" s="12" t="s">
        <v>1394</v>
      </c>
      <c r="D422" s="12" t="s">
        <v>1393</v>
      </c>
      <c r="E422" s="12" t="s">
        <v>3623</v>
      </c>
      <c r="F422" s="12" t="s">
        <v>4990</v>
      </c>
      <c r="G422" s="13" t="s">
        <v>4436</v>
      </c>
      <c r="H422" s="12" t="s">
        <v>4444</v>
      </c>
      <c r="I422" s="12" t="s">
        <v>4438</v>
      </c>
      <c r="J422" s="15">
        <v>43921</v>
      </c>
      <c r="K422" s="12" t="s">
        <v>4449</v>
      </c>
      <c r="L422" s="12" t="s">
        <v>1440</v>
      </c>
      <c r="M422" s="12" t="s">
        <v>4440</v>
      </c>
      <c r="N422" t="s">
        <v>4441</v>
      </c>
      <c r="O422" s="7" t="str">
        <f>IFERROR(VLOOKUP($D422,'CLIENTES NUEVA ID ZONA'!$A$1:$R$669,17,0),"NO")</f>
        <v>OFICINA</v>
      </c>
    </row>
    <row r="423" spans="1:15">
      <c r="A423" s="7" t="s">
        <v>3909</v>
      </c>
      <c r="B423" s="12" t="s">
        <v>2469</v>
      </c>
      <c r="C423" s="12" t="s">
        <v>1392</v>
      </c>
      <c r="D423" s="12" t="s">
        <v>1391</v>
      </c>
      <c r="E423" s="12" t="s">
        <v>2253</v>
      </c>
      <c r="F423" s="12" t="s">
        <v>4991</v>
      </c>
      <c r="G423" s="13" t="s">
        <v>4436</v>
      </c>
      <c r="H423" s="12" t="s">
        <v>4444</v>
      </c>
      <c r="I423" s="12" t="s">
        <v>4448</v>
      </c>
      <c r="J423" s="15">
        <v>43920</v>
      </c>
      <c r="K423" s="12" t="s">
        <v>4449</v>
      </c>
      <c r="L423" s="12" t="s">
        <v>1440</v>
      </c>
      <c r="M423" s="12" t="s">
        <v>4440</v>
      </c>
      <c r="N423" t="s">
        <v>4441</v>
      </c>
      <c r="O423" s="7" t="str">
        <f>IFERROR(VLOOKUP($D423,'CLIENTES NUEVA ID ZONA'!$A$1:$R$669,17,0),"NO")</f>
        <v>NO</v>
      </c>
    </row>
    <row r="424" spans="1:15">
      <c r="A424" s="7" t="s">
        <v>3909</v>
      </c>
      <c r="B424" s="12" t="s">
        <v>2469</v>
      </c>
      <c r="C424" s="12" t="s">
        <v>1388</v>
      </c>
      <c r="D424" s="12" t="s">
        <v>1387</v>
      </c>
      <c r="E424" s="12" t="s">
        <v>2253</v>
      </c>
      <c r="F424" s="12" t="s">
        <v>4992</v>
      </c>
      <c r="G424" s="13" t="s">
        <v>4436</v>
      </c>
      <c r="H424" s="12" t="s">
        <v>4444</v>
      </c>
      <c r="I424" s="12" t="s">
        <v>4448</v>
      </c>
      <c r="J424" s="15">
        <v>43914</v>
      </c>
      <c r="K424" s="12" t="s">
        <v>4449</v>
      </c>
      <c r="L424" s="12" t="s">
        <v>1440</v>
      </c>
      <c r="M424" s="12" t="s">
        <v>4440</v>
      </c>
      <c r="N424" t="s">
        <v>4441</v>
      </c>
      <c r="O424" s="7" t="str">
        <f>IFERROR(VLOOKUP($D424,'CLIENTES NUEVA ID ZONA'!$A$1:$R$669,17,0),"NO")</f>
        <v>NO</v>
      </c>
    </row>
    <row r="425" spans="1:15">
      <c r="A425" s="7" t="s">
        <v>3909</v>
      </c>
      <c r="B425" s="12" t="s">
        <v>80</v>
      </c>
      <c r="C425" s="12" t="s">
        <v>1390</v>
      </c>
      <c r="D425" s="12" t="s">
        <v>1389</v>
      </c>
      <c r="E425" s="12" t="s">
        <v>3623</v>
      </c>
      <c r="F425" s="12" t="s">
        <v>4993</v>
      </c>
      <c r="G425" s="13" t="s">
        <v>4436</v>
      </c>
      <c r="H425" s="12" t="s">
        <v>4437</v>
      </c>
      <c r="I425" s="12" t="s">
        <v>4438</v>
      </c>
      <c r="J425" s="15">
        <v>43914</v>
      </c>
      <c r="K425" s="12" t="s">
        <v>4449</v>
      </c>
      <c r="L425" s="12" t="s">
        <v>1440</v>
      </c>
      <c r="M425" s="12" t="s">
        <v>4440</v>
      </c>
      <c r="N425" t="s">
        <v>4441</v>
      </c>
      <c r="O425" s="7" t="str">
        <f>IFERROR(VLOOKUP($D425,'CLIENTES NUEVA ID ZONA'!$A$1:$R$669,17,0),"NO")</f>
        <v>NO</v>
      </c>
    </row>
    <row r="426" spans="1:15">
      <c r="A426" s="7" t="s">
        <v>3909</v>
      </c>
      <c r="B426" s="12" t="s">
        <v>80</v>
      </c>
      <c r="C426" s="12" t="s">
        <v>1386</v>
      </c>
      <c r="D426" s="12" t="s">
        <v>1385</v>
      </c>
      <c r="E426" s="12" t="s">
        <v>2253</v>
      </c>
      <c r="F426" s="12" t="s">
        <v>4994</v>
      </c>
      <c r="G426" s="13" t="s">
        <v>4436</v>
      </c>
      <c r="H426" s="12" t="s">
        <v>4444</v>
      </c>
      <c r="I426" s="12" t="s">
        <v>4448</v>
      </c>
      <c r="J426" s="15">
        <v>43913</v>
      </c>
      <c r="K426" s="12" t="s">
        <v>4449</v>
      </c>
      <c r="L426" s="12" t="s">
        <v>1440</v>
      </c>
      <c r="M426" s="12" t="s">
        <v>4440</v>
      </c>
      <c r="N426" t="s">
        <v>4441</v>
      </c>
      <c r="O426" s="7" t="str">
        <f>IFERROR(VLOOKUP($D426,'CLIENTES NUEVA ID ZONA'!$A$1:$R$669,17,0),"NO")</f>
        <v>NO</v>
      </c>
    </row>
    <row r="427" spans="1:15">
      <c r="A427" s="7" t="s">
        <v>3909</v>
      </c>
      <c r="B427" s="12" t="s">
        <v>2469</v>
      </c>
      <c r="C427" s="12" t="s">
        <v>1384</v>
      </c>
      <c r="D427" s="12" t="s">
        <v>1383</v>
      </c>
      <c r="E427" s="12" t="s">
        <v>3623</v>
      </c>
      <c r="F427" s="12" t="s">
        <v>4995</v>
      </c>
      <c r="G427" s="13" t="s">
        <v>4436</v>
      </c>
      <c r="H427" s="12" t="s">
        <v>4437</v>
      </c>
      <c r="I427" s="12" t="s">
        <v>4448</v>
      </c>
      <c r="J427" s="15">
        <v>43909</v>
      </c>
      <c r="K427" s="12" t="s">
        <v>4449</v>
      </c>
      <c r="L427" s="12" t="s">
        <v>1440</v>
      </c>
      <c r="M427" s="12" t="s">
        <v>4440</v>
      </c>
      <c r="N427" t="s">
        <v>4441</v>
      </c>
      <c r="O427" s="7" t="str">
        <f>IFERROR(VLOOKUP($D427,'CLIENTES NUEVA ID ZONA'!$A$1:$R$669,17,0),"NO")</f>
        <v>NO</v>
      </c>
    </row>
    <row r="428" spans="1:15">
      <c r="A428" s="7" t="s">
        <v>3909</v>
      </c>
      <c r="B428" s="12" t="s">
        <v>80</v>
      </c>
      <c r="C428" s="12" t="s">
        <v>3639</v>
      </c>
      <c r="D428" s="12" t="s">
        <v>1411</v>
      </c>
      <c r="E428" s="12" t="s">
        <v>3623</v>
      </c>
      <c r="F428" s="12" t="s">
        <v>4996</v>
      </c>
      <c r="G428" s="13" t="s">
        <v>4436</v>
      </c>
      <c r="H428" s="12" t="s">
        <v>4437</v>
      </c>
      <c r="I428" s="12" t="s">
        <v>4438</v>
      </c>
      <c r="J428" s="15">
        <v>43909</v>
      </c>
      <c r="K428" s="12" t="s">
        <v>4449</v>
      </c>
      <c r="L428" s="12" t="s">
        <v>1581</v>
      </c>
      <c r="M428" s="12" t="s">
        <v>4440</v>
      </c>
      <c r="N428" t="s">
        <v>4441</v>
      </c>
      <c r="O428" s="7" t="str">
        <f>IFERROR(VLOOKUP($D428,'CLIENTES NUEVA ID ZONA'!$A$1:$R$669,17,0),"NO")</f>
        <v>SI</v>
      </c>
    </row>
    <row r="429" spans="1:15">
      <c r="A429" s="7" t="s">
        <v>3909</v>
      </c>
      <c r="B429" s="12" t="s">
        <v>80</v>
      </c>
      <c r="C429" s="12" t="s">
        <v>1372</v>
      </c>
      <c r="D429" s="12" t="s">
        <v>1371</v>
      </c>
      <c r="E429" s="12" t="s">
        <v>2253</v>
      </c>
      <c r="F429" s="12" t="s">
        <v>4997</v>
      </c>
      <c r="G429" s="13" t="s">
        <v>4436</v>
      </c>
      <c r="H429" s="12" t="s">
        <v>4444</v>
      </c>
      <c r="I429" s="12" t="s">
        <v>4448</v>
      </c>
      <c r="J429" s="15">
        <v>43908</v>
      </c>
      <c r="K429" s="12" t="s">
        <v>4449</v>
      </c>
      <c r="L429" s="12" t="s">
        <v>1440</v>
      </c>
      <c r="M429" s="12" t="s">
        <v>4440</v>
      </c>
      <c r="N429" t="s">
        <v>4441</v>
      </c>
      <c r="O429" s="7" t="str">
        <f>IFERROR(VLOOKUP($D429,'CLIENTES NUEVA ID ZONA'!$A$1:$R$669,17,0),"NO")</f>
        <v>NO</v>
      </c>
    </row>
    <row r="430" spans="1:15">
      <c r="A430" s="7" t="s">
        <v>3909</v>
      </c>
      <c r="B430" s="12" t="s">
        <v>4412</v>
      </c>
      <c r="C430" s="12" t="s">
        <v>1396</v>
      </c>
      <c r="D430" s="12" t="s">
        <v>1395</v>
      </c>
      <c r="E430" s="12" t="s">
        <v>2253</v>
      </c>
      <c r="F430" s="12" t="s">
        <v>4998</v>
      </c>
      <c r="G430" s="13" t="s">
        <v>4436</v>
      </c>
      <c r="H430" s="12" t="s">
        <v>4478</v>
      </c>
      <c r="I430" s="12" t="s">
        <v>4448</v>
      </c>
      <c r="J430" s="15">
        <v>43908</v>
      </c>
      <c r="K430" s="12" t="s">
        <v>4439</v>
      </c>
      <c r="L430" s="12" t="s">
        <v>1440</v>
      </c>
      <c r="M430" s="12" t="s">
        <v>4440</v>
      </c>
      <c r="N430" t="s">
        <v>4441</v>
      </c>
      <c r="O430" s="7" t="str">
        <f>IFERROR(VLOOKUP($D430,'CLIENTES NUEVA ID ZONA'!$A$1:$R$669,17,0),"NO")</f>
        <v>NO</v>
      </c>
    </row>
    <row r="431" spans="1:15">
      <c r="A431" s="7" t="s">
        <v>3909</v>
      </c>
      <c r="B431" s="12" t="s">
        <v>60</v>
      </c>
      <c r="C431" s="12" t="s">
        <v>2256</v>
      </c>
      <c r="D431" s="12" t="s">
        <v>1123</v>
      </c>
      <c r="E431" s="12" t="s">
        <v>3623</v>
      </c>
      <c r="F431" s="12" t="s">
        <v>4999</v>
      </c>
      <c r="G431" s="13" t="s">
        <v>4436</v>
      </c>
      <c r="H431" s="12" t="s">
        <v>4444</v>
      </c>
      <c r="I431" s="12" t="s">
        <v>4438</v>
      </c>
      <c r="J431" s="15">
        <v>43908</v>
      </c>
      <c r="K431" s="12" t="s">
        <v>4449</v>
      </c>
      <c r="L431" s="12" t="s">
        <v>4411</v>
      </c>
      <c r="M431" s="12" t="s">
        <v>4440</v>
      </c>
      <c r="N431" t="s">
        <v>4441</v>
      </c>
      <c r="O431" s="7" t="str">
        <f>IFERROR(VLOOKUP($D431,'CLIENTES NUEVA ID ZONA'!$A$1:$R$669,17,0),"NO")</f>
        <v>OFICINA</v>
      </c>
    </row>
    <row r="432" spans="1:15">
      <c r="A432" s="7" t="s">
        <v>3909</v>
      </c>
      <c r="B432" s="12" t="s">
        <v>80</v>
      </c>
      <c r="C432" s="12" t="s">
        <v>1380</v>
      </c>
      <c r="D432" s="12" t="s">
        <v>1379</v>
      </c>
      <c r="E432" s="12" t="s">
        <v>3623</v>
      </c>
      <c r="F432" s="12" t="s">
        <v>5000</v>
      </c>
      <c r="G432" s="13" t="s">
        <v>4436</v>
      </c>
      <c r="H432" s="12" t="s">
        <v>4688</v>
      </c>
      <c r="I432" s="12" t="s">
        <v>4438</v>
      </c>
      <c r="J432" s="15">
        <v>43908</v>
      </c>
      <c r="K432" s="12" t="s">
        <v>4449</v>
      </c>
      <c r="L432" s="12" t="s">
        <v>4411</v>
      </c>
      <c r="M432" s="12" t="s">
        <v>4440</v>
      </c>
      <c r="N432" t="s">
        <v>4441</v>
      </c>
      <c r="O432" s="7" t="str">
        <f>IFERROR(VLOOKUP($D432,'CLIENTES NUEVA ID ZONA'!$A$1:$R$669,17,0),"NO")</f>
        <v>NO</v>
      </c>
    </row>
    <row r="433" spans="1:15">
      <c r="A433" s="7" t="s">
        <v>3909</v>
      </c>
      <c r="B433" s="12" t="s">
        <v>4535</v>
      </c>
      <c r="C433" s="12" t="s">
        <v>1378</v>
      </c>
      <c r="D433" s="12" t="s">
        <v>1377</v>
      </c>
      <c r="E433" s="12" t="s">
        <v>3623</v>
      </c>
      <c r="F433" s="12" t="s">
        <v>5001</v>
      </c>
      <c r="G433" s="13" t="s">
        <v>4436</v>
      </c>
      <c r="H433" s="12" t="s">
        <v>4444</v>
      </c>
      <c r="I433" s="12" t="s">
        <v>4438</v>
      </c>
      <c r="J433" s="15">
        <v>43906</v>
      </c>
      <c r="K433" s="12" t="s">
        <v>4449</v>
      </c>
      <c r="L433" s="12" t="s">
        <v>1440</v>
      </c>
      <c r="M433" s="12" t="s">
        <v>4440</v>
      </c>
      <c r="N433" t="s">
        <v>4441</v>
      </c>
      <c r="O433" s="7" t="str">
        <f>IFERROR(VLOOKUP($D433,'CLIENTES NUEVA ID ZONA'!$A$1:$R$669,17,0),"NO")</f>
        <v>OFICINA</v>
      </c>
    </row>
    <row r="434" spans="1:15">
      <c r="A434" s="7" t="s">
        <v>3909</v>
      </c>
      <c r="B434" s="12" t="s">
        <v>37</v>
      </c>
      <c r="C434" s="12" t="s">
        <v>3764</v>
      </c>
      <c r="D434" s="12" t="s">
        <v>3763</v>
      </c>
      <c r="E434" s="12" t="s">
        <v>2253</v>
      </c>
      <c r="F434" s="12" t="s">
        <v>5002</v>
      </c>
      <c r="G434" s="13" t="s">
        <v>4436</v>
      </c>
      <c r="H434" s="12" t="s">
        <v>4454</v>
      </c>
      <c r="I434" s="12" t="s">
        <v>4448</v>
      </c>
      <c r="J434" s="15">
        <v>43906</v>
      </c>
      <c r="K434" s="12" t="s">
        <v>4449</v>
      </c>
      <c r="L434" s="12" t="s">
        <v>1440</v>
      </c>
      <c r="M434" s="12" t="s">
        <v>4440</v>
      </c>
      <c r="N434" t="s">
        <v>4441</v>
      </c>
      <c r="O434" s="7" t="str">
        <f>IFERROR(VLOOKUP($D434,'CLIENTES NUEVA ID ZONA'!$A$1:$R$669,17,0),"NO")</f>
        <v>NO</v>
      </c>
    </row>
    <row r="435" spans="1:15">
      <c r="A435" s="7" t="s">
        <v>3909</v>
      </c>
      <c r="B435" s="12" t="s">
        <v>4535</v>
      </c>
      <c r="C435" s="12" t="s">
        <v>1382</v>
      </c>
      <c r="D435" s="12" t="s">
        <v>1381</v>
      </c>
      <c r="E435" s="12" t="s">
        <v>14</v>
      </c>
      <c r="F435" s="12" t="s">
        <v>5003</v>
      </c>
      <c r="G435" s="13" t="s">
        <v>4436</v>
      </c>
      <c r="H435" s="12" t="s">
        <v>4688</v>
      </c>
      <c r="I435" s="12" t="s">
        <v>4438</v>
      </c>
      <c r="J435" s="15">
        <v>43906</v>
      </c>
      <c r="K435" s="12" t="s">
        <v>4449</v>
      </c>
      <c r="L435" s="12" t="s">
        <v>1440</v>
      </c>
      <c r="M435" s="12" t="s">
        <v>4440</v>
      </c>
      <c r="N435" t="s">
        <v>4441</v>
      </c>
      <c r="O435" s="7" t="str">
        <f>IFERROR(VLOOKUP($D435,'CLIENTES NUEVA ID ZONA'!$A$1:$R$669,17,0),"NO")</f>
        <v>NO</v>
      </c>
    </row>
    <row r="436" spans="1:15">
      <c r="A436" s="7" t="s">
        <v>3909</v>
      </c>
      <c r="B436" s="12" t="s">
        <v>4527</v>
      </c>
      <c r="C436" s="12" t="s">
        <v>3724</v>
      </c>
      <c r="D436" s="12" t="s">
        <v>3723</v>
      </c>
      <c r="E436" s="12" t="s">
        <v>2253</v>
      </c>
      <c r="F436" s="12" t="s">
        <v>5004</v>
      </c>
      <c r="G436" s="13" t="s">
        <v>4436</v>
      </c>
      <c r="H436" s="12" t="s">
        <v>4454</v>
      </c>
      <c r="I436" s="12" t="s">
        <v>4448</v>
      </c>
      <c r="J436" s="15">
        <v>43900</v>
      </c>
      <c r="K436" s="12" t="s">
        <v>4439</v>
      </c>
      <c r="L436" s="12" t="s">
        <v>1455</v>
      </c>
      <c r="M436" s="12" t="s">
        <v>4440</v>
      </c>
      <c r="N436" t="s">
        <v>4441</v>
      </c>
      <c r="O436" s="7" t="str">
        <f>IFERROR(VLOOKUP($D436,'CLIENTES NUEVA ID ZONA'!$A$1:$R$669,17,0),"NO")</f>
        <v>NO</v>
      </c>
    </row>
    <row r="437" spans="1:15">
      <c r="A437" s="7" t="s">
        <v>3909</v>
      </c>
      <c r="B437" s="12" t="s">
        <v>4535</v>
      </c>
      <c r="C437" s="12" t="s">
        <v>1408</v>
      </c>
      <c r="D437" s="12" t="s">
        <v>1407</v>
      </c>
      <c r="E437" s="12" t="s">
        <v>2253</v>
      </c>
      <c r="F437" s="12" t="s">
        <v>5005</v>
      </c>
      <c r="G437" s="13" t="s">
        <v>4436</v>
      </c>
      <c r="H437" s="12" t="s">
        <v>4444</v>
      </c>
      <c r="I437" s="12" t="s">
        <v>4448</v>
      </c>
      <c r="J437" s="15">
        <v>43900</v>
      </c>
      <c r="K437" s="12" t="s">
        <v>4439</v>
      </c>
      <c r="L437" s="12" t="s">
        <v>4402</v>
      </c>
      <c r="M437" s="12" t="s">
        <v>4440</v>
      </c>
      <c r="N437" t="s">
        <v>4441</v>
      </c>
      <c r="O437" s="7" t="str">
        <f>IFERROR(VLOOKUP($D437,'CLIENTES NUEVA ID ZONA'!$A$1:$R$669,17,0),"NO")</f>
        <v>NO</v>
      </c>
    </row>
    <row r="438" spans="1:15">
      <c r="A438" s="7" t="s">
        <v>3909</v>
      </c>
      <c r="B438" s="12" t="s">
        <v>48</v>
      </c>
      <c r="C438" s="12" t="s">
        <v>3726</v>
      </c>
      <c r="D438" s="12" t="s">
        <v>3725</v>
      </c>
      <c r="E438" s="12" t="s">
        <v>2253</v>
      </c>
      <c r="F438" s="12" t="s">
        <v>5006</v>
      </c>
      <c r="G438" s="13" t="s">
        <v>4436</v>
      </c>
      <c r="H438" s="12" t="s">
        <v>4454</v>
      </c>
      <c r="I438" s="12" t="s">
        <v>4448</v>
      </c>
      <c r="J438" s="15">
        <v>43900</v>
      </c>
      <c r="K438" s="12" t="s">
        <v>4439</v>
      </c>
      <c r="L438" s="12" t="s">
        <v>1455</v>
      </c>
      <c r="M438" s="12" t="s">
        <v>4440</v>
      </c>
      <c r="N438" t="s">
        <v>4441</v>
      </c>
      <c r="O438" s="7" t="str">
        <f>IFERROR(VLOOKUP($D438,'CLIENTES NUEVA ID ZONA'!$A$1:$R$669,17,0),"NO")</f>
        <v>NO</v>
      </c>
    </row>
    <row r="439" spans="1:15">
      <c r="A439" s="7" t="s">
        <v>3909</v>
      </c>
      <c r="B439" s="12" t="s">
        <v>60</v>
      </c>
      <c r="C439" s="12" t="s">
        <v>1771</v>
      </c>
      <c r="D439" s="12" t="s">
        <v>1770</v>
      </c>
      <c r="E439" s="12" t="s">
        <v>2253</v>
      </c>
      <c r="F439" s="12" t="s">
        <v>5007</v>
      </c>
      <c r="G439" s="13" t="s">
        <v>4436</v>
      </c>
      <c r="H439" s="12" t="s">
        <v>4444</v>
      </c>
      <c r="I439" s="12" t="s">
        <v>4438</v>
      </c>
      <c r="J439" s="15">
        <v>43900</v>
      </c>
      <c r="K439" s="12" t="s">
        <v>4526</v>
      </c>
      <c r="L439" s="12" t="s">
        <v>1440</v>
      </c>
      <c r="M439" s="12" t="s">
        <v>4440</v>
      </c>
      <c r="N439" t="s">
        <v>4441</v>
      </c>
      <c r="O439" s="7" t="str">
        <f>IFERROR(VLOOKUP($D439,'CLIENTES NUEVA ID ZONA'!$A$1:$R$669,17,0),"NO")</f>
        <v>OFICINA</v>
      </c>
    </row>
    <row r="440" spans="1:15">
      <c r="A440" s="7" t="s">
        <v>3909</v>
      </c>
      <c r="B440" s="12" t="s">
        <v>14</v>
      </c>
      <c r="C440" s="12" t="s">
        <v>1038</v>
      </c>
      <c r="D440" s="12" t="s">
        <v>1037</v>
      </c>
      <c r="E440" s="12" t="s">
        <v>2253</v>
      </c>
      <c r="F440" s="12" t="s">
        <v>5008</v>
      </c>
      <c r="G440" s="13" t="s">
        <v>4436</v>
      </c>
      <c r="H440" s="12" t="s">
        <v>4444</v>
      </c>
      <c r="I440" s="12" t="s">
        <v>4448</v>
      </c>
      <c r="J440" s="15">
        <v>43900</v>
      </c>
      <c r="K440" s="12" t="s">
        <v>4439</v>
      </c>
      <c r="L440" s="12" t="s">
        <v>1440</v>
      </c>
      <c r="M440" s="12" t="s">
        <v>4440</v>
      </c>
      <c r="N440" t="s">
        <v>5009</v>
      </c>
      <c r="O440" s="7" t="str">
        <f>IFERROR(VLOOKUP($D440,'CLIENTES NUEVA ID ZONA'!$A$1:$R$669,17,0),"NO")</f>
        <v>NO</v>
      </c>
    </row>
    <row r="441" spans="1:15">
      <c r="A441" s="7" t="s">
        <v>3909</v>
      </c>
      <c r="B441" s="12" t="s">
        <v>4433</v>
      </c>
      <c r="C441" s="12" t="s">
        <v>3766</v>
      </c>
      <c r="D441" s="12" t="s">
        <v>3765</v>
      </c>
      <c r="E441" s="12" t="s">
        <v>2253</v>
      </c>
      <c r="F441" s="12" t="s">
        <v>5010</v>
      </c>
      <c r="G441" s="13" t="s">
        <v>4436</v>
      </c>
      <c r="H441" s="12" t="s">
        <v>4454</v>
      </c>
      <c r="I441" s="12" t="s">
        <v>4448</v>
      </c>
      <c r="J441" s="15">
        <v>43900</v>
      </c>
      <c r="K441" s="12" t="s">
        <v>4439</v>
      </c>
      <c r="L441" s="12" t="s">
        <v>1440</v>
      </c>
      <c r="M441" s="12" t="s">
        <v>4440</v>
      </c>
      <c r="N441" t="s">
        <v>4441</v>
      </c>
      <c r="O441" s="7" t="str">
        <f>IFERROR(VLOOKUP($D441,'CLIENTES NUEVA ID ZONA'!$A$1:$R$669,17,0),"NO")</f>
        <v>NO</v>
      </c>
    </row>
    <row r="442" spans="1:15">
      <c r="A442" s="7" t="s">
        <v>3909</v>
      </c>
      <c r="B442" s="12" t="s">
        <v>37</v>
      </c>
      <c r="C442" s="12" t="s">
        <v>3768</v>
      </c>
      <c r="D442" s="12" t="s">
        <v>3767</v>
      </c>
      <c r="E442" s="12" t="s">
        <v>2253</v>
      </c>
      <c r="F442" s="12" t="s">
        <v>5011</v>
      </c>
      <c r="G442" s="13" t="s">
        <v>4436</v>
      </c>
      <c r="H442" s="12" t="s">
        <v>4454</v>
      </c>
      <c r="I442" s="12" t="s">
        <v>4448</v>
      </c>
      <c r="J442" s="15">
        <v>43900</v>
      </c>
      <c r="K442" s="12" t="s">
        <v>4449</v>
      </c>
      <c r="L442" s="12" t="s">
        <v>1440</v>
      </c>
      <c r="M442" s="12" t="s">
        <v>4440</v>
      </c>
      <c r="N442" t="s">
        <v>4441</v>
      </c>
      <c r="O442" s="7" t="str">
        <f>IFERROR(VLOOKUP($D442,'CLIENTES NUEVA ID ZONA'!$A$1:$R$669,17,0),"NO")</f>
        <v>NO</v>
      </c>
    </row>
    <row r="443" spans="1:15">
      <c r="A443" s="7" t="s">
        <v>3909</v>
      </c>
      <c r="B443" s="12" t="s">
        <v>4412</v>
      </c>
      <c r="C443" s="12" t="s">
        <v>850</v>
      </c>
      <c r="D443" s="12" t="s">
        <v>849</v>
      </c>
      <c r="E443" s="12" t="s">
        <v>3623</v>
      </c>
      <c r="F443" s="12" t="s">
        <v>5012</v>
      </c>
      <c r="G443" s="13" t="s">
        <v>4436</v>
      </c>
      <c r="H443" s="12" t="s">
        <v>4463</v>
      </c>
      <c r="I443" s="12" t="s">
        <v>4438</v>
      </c>
      <c r="J443" s="15">
        <v>43900</v>
      </c>
      <c r="K443" s="12" t="s">
        <v>4439</v>
      </c>
      <c r="L443" s="12" t="s">
        <v>4402</v>
      </c>
      <c r="M443" s="12" t="s">
        <v>4440</v>
      </c>
      <c r="N443" t="s">
        <v>4441</v>
      </c>
      <c r="O443" s="7" t="str">
        <f>IFERROR(VLOOKUP($D443,'CLIENTES NUEVA ID ZONA'!$A$1:$R$669,17,0),"NO")</f>
        <v>NO</v>
      </c>
    </row>
    <row r="444" spans="1:15">
      <c r="A444" s="7" t="s">
        <v>3909</v>
      </c>
      <c r="B444" s="12" t="s">
        <v>48</v>
      </c>
      <c r="C444" s="12" t="s">
        <v>1374</v>
      </c>
      <c r="D444" s="12" t="s">
        <v>1373</v>
      </c>
      <c r="E444" s="12" t="s">
        <v>3623</v>
      </c>
      <c r="F444" s="12" t="s">
        <v>5013</v>
      </c>
      <c r="G444" s="13" t="s">
        <v>4436</v>
      </c>
      <c r="H444" s="12" t="s">
        <v>4498</v>
      </c>
      <c r="I444" s="12" t="s">
        <v>4438</v>
      </c>
      <c r="J444" s="15">
        <v>43895</v>
      </c>
      <c r="K444" s="12" t="s">
        <v>4439</v>
      </c>
      <c r="L444" s="12" t="s">
        <v>1440</v>
      </c>
      <c r="M444" s="12" t="s">
        <v>4440</v>
      </c>
      <c r="N444" t="s">
        <v>4441</v>
      </c>
      <c r="O444" s="7" t="str">
        <f>IFERROR(VLOOKUP($D444,'CLIENTES NUEVA ID ZONA'!$A$1:$R$669,17,0),"NO")</f>
        <v>NO</v>
      </c>
    </row>
    <row r="445" spans="1:15">
      <c r="A445" s="7" t="s">
        <v>3909</v>
      </c>
      <c r="B445" s="12" t="s">
        <v>4535</v>
      </c>
      <c r="C445" s="12" t="s">
        <v>1128</v>
      </c>
      <c r="D445" s="12" t="s">
        <v>1127</v>
      </c>
      <c r="E445" s="12" t="s">
        <v>2253</v>
      </c>
      <c r="F445" s="12" t="s">
        <v>5014</v>
      </c>
      <c r="G445" s="13" t="s">
        <v>4436</v>
      </c>
      <c r="H445" s="12" t="s">
        <v>4444</v>
      </c>
      <c r="I445" s="12" t="s">
        <v>4448</v>
      </c>
      <c r="J445" s="15">
        <v>43888</v>
      </c>
      <c r="K445" s="12" t="s">
        <v>4449</v>
      </c>
      <c r="L445" s="12" t="s">
        <v>1440</v>
      </c>
      <c r="M445" s="12" t="s">
        <v>4440</v>
      </c>
      <c r="N445" t="s">
        <v>5015</v>
      </c>
      <c r="O445" s="7" t="str">
        <f>IFERROR(VLOOKUP($D445,'CLIENTES NUEVA ID ZONA'!$A$1:$R$669,17,0),"NO")</f>
        <v>NO</v>
      </c>
    </row>
    <row r="446" spans="1:15">
      <c r="A446" s="7" t="s">
        <v>3909</v>
      </c>
      <c r="B446" s="12" t="s">
        <v>48</v>
      </c>
      <c r="C446" s="12" t="s">
        <v>352</v>
      </c>
      <c r="D446" s="12" t="s">
        <v>351</v>
      </c>
      <c r="E446" s="12" t="s">
        <v>14</v>
      </c>
      <c r="F446" s="12" t="s">
        <v>5016</v>
      </c>
      <c r="G446" s="13" t="s">
        <v>4436</v>
      </c>
      <c r="H446" s="12" t="s">
        <v>4498</v>
      </c>
      <c r="I446" s="12" t="s">
        <v>4438</v>
      </c>
      <c r="J446" s="15">
        <v>43887</v>
      </c>
      <c r="K446" s="12" t="s">
        <v>4439</v>
      </c>
      <c r="L446" s="12" t="s">
        <v>1440</v>
      </c>
      <c r="M446" s="12" t="s">
        <v>4440</v>
      </c>
      <c r="N446" t="s">
        <v>4441</v>
      </c>
      <c r="O446" s="7" t="str">
        <f>IFERROR(VLOOKUP($D446,'CLIENTES NUEVA ID ZONA'!$A$1:$R$669,17,0),"NO")</f>
        <v>SI</v>
      </c>
    </row>
    <row r="447" spans="1:15">
      <c r="A447" s="7" t="s">
        <v>3909</v>
      </c>
      <c r="B447" s="12" t="s">
        <v>4564</v>
      </c>
      <c r="C447" s="12" t="s">
        <v>3732</v>
      </c>
      <c r="D447" s="12" t="s">
        <v>3731</v>
      </c>
      <c r="E447" s="12" t="s">
        <v>2253</v>
      </c>
      <c r="F447" s="12" t="s">
        <v>5017</v>
      </c>
      <c r="G447" s="13" t="s">
        <v>4436</v>
      </c>
      <c r="H447" s="12" t="s">
        <v>4454</v>
      </c>
      <c r="I447" s="12" t="s">
        <v>4448</v>
      </c>
      <c r="J447" s="15">
        <v>43882</v>
      </c>
      <c r="K447" s="12" t="s">
        <v>4439</v>
      </c>
      <c r="L447" s="12" t="s">
        <v>1440</v>
      </c>
      <c r="M447" s="12" t="s">
        <v>4440</v>
      </c>
      <c r="N447" t="s">
        <v>4441</v>
      </c>
      <c r="O447" s="7" t="str">
        <f>IFERROR(VLOOKUP($D447,'CLIENTES NUEVA ID ZONA'!$A$1:$R$669,17,0),"NO")</f>
        <v>NO</v>
      </c>
    </row>
    <row r="448" spans="1:15">
      <c r="A448" s="7" t="s">
        <v>3909</v>
      </c>
      <c r="B448" s="12" t="s">
        <v>4564</v>
      </c>
      <c r="C448" s="12" t="s">
        <v>1376</v>
      </c>
      <c r="D448" s="12" t="s">
        <v>1375</v>
      </c>
      <c r="E448" s="12" t="s">
        <v>2253</v>
      </c>
      <c r="F448" s="12" t="s">
        <v>5018</v>
      </c>
      <c r="G448" s="13" t="s">
        <v>4436</v>
      </c>
      <c r="H448" s="12" t="s">
        <v>4688</v>
      </c>
      <c r="I448" s="12" t="s">
        <v>4448</v>
      </c>
      <c r="J448" s="15">
        <v>43882</v>
      </c>
      <c r="K448" s="12" t="s">
        <v>4439</v>
      </c>
      <c r="L448" s="12" t="s">
        <v>1455</v>
      </c>
      <c r="M448" s="12" t="s">
        <v>4440</v>
      </c>
      <c r="N448" t="s">
        <v>4441</v>
      </c>
      <c r="O448" s="7" t="str">
        <f>IFERROR(VLOOKUP($D448,'CLIENTES NUEVA ID ZONA'!$A$1:$R$669,17,0),"NO")</f>
        <v>NO</v>
      </c>
    </row>
    <row r="449" spans="1:15">
      <c r="A449" s="7" t="s">
        <v>3909</v>
      </c>
      <c r="B449" s="12" t="s">
        <v>4527</v>
      </c>
      <c r="C449" s="12" t="s">
        <v>1476</v>
      </c>
      <c r="D449" s="12" t="s">
        <v>1475</v>
      </c>
      <c r="E449" s="12" t="s">
        <v>2253</v>
      </c>
      <c r="F449" s="12" t="s">
        <v>5019</v>
      </c>
      <c r="G449" s="13" t="s">
        <v>4436</v>
      </c>
      <c r="H449" s="12" t="s">
        <v>4688</v>
      </c>
      <c r="I449" s="12" t="s">
        <v>4448</v>
      </c>
      <c r="J449" s="15">
        <v>43881</v>
      </c>
      <c r="K449" s="12" t="s">
        <v>4439</v>
      </c>
      <c r="L449" s="12" t="s">
        <v>1581</v>
      </c>
      <c r="M449" s="12" t="s">
        <v>4440</v>
      </c>
      <c r="N449" t="s">
        <v>4441</v>
      </c>
      <c r="O449" s="7" t="str">
        <f>IFERROR(VLOOKUP($D449,'CLIENTES NUEVA ID ZONA'!$A$1:$R$669,17,0),"NO")</f>
        <v>NO</v>
      </c>
    </row>
    <row r="450" spans="1:15">
      <c r="A450" s="7" t="s">
        <v>3909</v>
      </c>
      <c r="B450" s="12" t="s">
        <v>80</v>
      </c>
      <c r="C450" s="12" t="s">
        <v>254</v>
      </c>
      <c r="D450" s="12" t="s">
        <v>253</v>
      </c>
      <c r="E450" s="12" t="s">
        <v>3623</v>
      </c>
      <c r="F450" s="12" t="s">
        <v>5020</v>
      </c>
      <c r="G450" s="13" t="s">
        <v>4436</v>
      </c>
      <c r="H450" s="12" t="s">
        <v>4437</v>
      </c>
      <c r="I450" s="12" t="s">
        <v>4448</v>
      </c>
      <c r="J450" s="15">
        <v>43881</v>
      </c>
      <c r="K450" s="12" t="s">
        <v>4449</v>
      </c>
      <c r="L450" s="12" t="s">
        <v>1440</v>
      </c>
      <c r="M450" s="12" t="s">
        <v>4440</v>
      </c>
      <c r="N450" t="s">
        <v>4441</v>
      </c>
      <c r="O450" s="7" t="str">
        <f>IFERROR(VLOOKUP($D450,'CLIENTES NUEVA ID ZONA'!$A$1:$R$669,17,0),"NO")</f>
        <v>NO</v>
      </c>
    </row>
    <row r="451" spans="1:15">
      <c r="A451" s="7" t="s">
        <v>3909</v>
      </c>
      <c r="B451" s="12" t="s">
        <v>80</v>
      </c>
      <c r="C451" s="12" t="s">
        <v>458</v>
      </c>
      <c r="D451" s="12" t="s">
        <v>457</v>
      </c>
      <c r="E451" s="12" t="s">
        <v>3623</v>
      </c>
      <c r="F451" s="12" t="s">
        <v>5021</v>
      </c>
      <c r="G451" s="13" t="s">
        <v>4436</v>
      </c>
      <c r="H451" s="12" t="s">
        <v>4437</v>
      </c>
      <c r="I451" s="12" t="s">
        <v>4438</v>
      </c>
      <c r="J451" s="15">
        <v>43879</v>
      </c>
      <c r="K451" s="12" t="s">
        <v>4449</v>
      </c>
      <c r="L451" s="12" t="s">
        <v>1440</v>
      </c>
      <c r="M451" s="12" t="s">
        <v>4440</v>
      </c>
      <c r="N451" t="s">
        <v>4441</v>
      </c>
      <c r="O451" s="7" t="str">
        <f>IFERROR(VLOOKUP($D451,'CLIENTES NUEVA ID ZONA'!$A$1:$R$669,17,0),"NO")</f>
        <v>OFICINA</v>
      </c>
    </row>
    <row r="452" spans="1:15">
      <c r="A452" s="7" t="s">
        <v>3909</v>
      </c>
      <c r="B452" s="12" t="s">
        <v>4527</v>
      </c>
      <c r="C452" s="12" t="s">
        <v>355</v>
      </c>
      <c r="D452" s="12" t="s">
        <v>354</v>
      </c>
      <c r="E452" s="12" t="s">
        <v>2469</v>
      </c>
      <c r="F452" s="12" t="s">
        <v>5022</v>
      </c>
      <c r="G452" s="13" t="s">
        <v>4436</v>
      </c>
      <c r="H452" s="12" t="s">
        <v>4688</v>
      </c>
      <c r="I452" s="12" t="s">
        <v>4448</v>
      </c>
      <c r="J452" s="15">
        <v>43879</v>
      </c>
      <c r="K452" s="12" t="s">
        <v>4439</v>
      </c>
      <c r="L452" s="12" t="s">
        <v>1440</v>
      </c>
      <c r="M452" s="12" t="s">
        <v>4440</v>
      </c>
      <c r="N452" t="s">
        <v>4441</v>
      </c>
      <c r="O452" s="7" t="str">
        <f>IFERROR(VLOOKUP($D452,'CLIENTES NUEVA ID ZONA'!$A$1:$R$669,17,0),"NO")</f>
        <v>NO</v>
      </c>
    </row>
    <row r="453" spans="1:15">
      <c r="A453" s="7" t="s">
        <v>3909</v>
      </c>
      <c r="B453" s="12" t="s">
        <v>4570</v>
      </c>
      <c r="C453" s="12" t="s">
        <v>441</v>
      </c>
      <c r="D453" s="12" t="s">
        <v>440</v>
      </c>
      <c r="E453" s="12" t="s">
        <v>2253</v>
      </c>
      <c r="F453" s="12" t="s">
        <v>5023</v>
      </c>
      <c r="G453" s="13" t="s">
        <v>4436</v>
      </c>
      <c r="H453" s="12" t="s">
        <v>4444</v>
      </c>
      <c r="I453" s="12" t="s">
        <v>4448</v>
      </c>
      <c r="J453" s="15">
        <v>43874</v>
      </c>
      <c r="K453" s="12" t="s">
        <v>4449</v>
      </c>
      <c r="L453" s="12" t="s">
        <v>1440</v>
      </c>
      <c r="M453" s="12" t="s">
        <v>4440</v>
      </c>
      <c r="N453" t="s">
        <v>4441</v>
      </c>
      <c r="O453" s="7" t="str">
        <f>IFERROR(VLOOKUP($D453,'CLIENTES NUEVA ID ZONA'!$A$1:$R$669,17,0),"NO")</f>
        <v>NO</v>
      </c>
    </row>
    <row r="454" spans="1:15">
      <c r="A454" s="7" t="s">
        <v>3909</v>
      </c>
      <c r="B454" s="12" t="s">
        <v>80</v>
      </c>
      <c r="C454" s="12" t="s">
        <v>1102</v>
      </c>
      <c r="D454" s="12" t="s">
        <v>1101</v>
      </c>
      <c r="E454" s="12" t="s">
        <v>14</v>
      </c>
      <c r="F454" s="12" t="s">
        <v>5024</v>
      </c>
      <c r="G454" s="13" t="s">
        <v>4436</v>
      </c>
      <c r="H454" s="12" t="s">
        <v>4437</v>
      </c>
      <c r="I454" s="12" t="s">
        <v>4438</v>
      </c>
      <c r="J454" s="15">
        <v>43873</v>
      </c>
      <c r="K454" s="12" t="s">
        <v>4449</v>
      </c>
      <c r="L454" s="12" t="s">
        <v>1440</v>
      </c>
      <c r="M454" s="12" t="s">
        <v>4440</v>
      </c>
      <c r="N454" t="s">
        <v>4441</v>
      </c>
      <c r="O454" s="7" t="str">
        <f>IFERROR(VLOOKUP($D454,'CLIENTES NUEVA ID ZONA'!$A$1:$R$669,17,0),"NO")</f>
        <v>SI</v>
      </c>
    </row>
    <row r="455" spans="1:15">
      <c r="A455" s="7" t="s">
        <v>3909</v>
      </c>
      <c r="B455" s="12" t="s">
        <v>14</v>
      </c>
      <c r="C455" s="12" t="s">
        <v>1159</v>
      </c>
      <c r="D455" s="12" t="s">
        <v>1158</v>
      </c>
      <c r="E455" s="12" t="s">
        <v>2253</v>
      </c>
      <c r="F455" s="12" t="s">
        <v>5025</v>
      </c>
      <c r="G455" s="13" t="s">
        <v>4436</v>
      </c>
      <c r="H455" s="12" t="s">
        <v>4688</v>
      </c>
      <c r="I455" s="12" t="s">
        <v>4448</v>
      </c>
      <c r="J455" s="15">
        <v>43872</v>
      </c>
      <c r="K455" s="12" t="s">
        <v>4439</v>
      </c>
      <c r="L455" s="12" t="s">
        <v>1440</v>
      </c>
      <c r="M455" s="12" t="s">
        <v>4440</v>
      </c>
      <c r="N455" t="s">
        <v>4441</v>
      </c>
      <c r="O455" s="7" t="str">
        <f>IFERROR(VLOOKUP($D455,'CLIENTES NUEVA ID ZONA'!$A$1:$R$669,17,0),"NO")</f>
        <v>NO</v>
      </c>
    </row>
    <row r="456" spans="1:15">
      <c r="A456" s="7" t="s">
        <v>3909</v>
      </c>
      <c r="B456" s="12" t="s">
        <v>80</v>
      </c>
      <c r="C456" s="12" t="s">
        <v>1424</v>
      </c>
      <c r="D456" s="12" t="s">
        <v>1423</v>
      </c>
      <c r="E456" s="12" t="s">
        <v>2253</v>
      </c>
      <c r="F456" s="12" t="s">
        <v>5026</v>
      </c>
      <c r="G456" s="13" t="s">
        <v>4436</v>
      </c>
      <c r="H456" s="12" t="s">
        <v>4444</v>
      </c>
      <c r="I456" s="12" t="s">
        <v>4448</v>
      </c>
      <c r="J456" s="15">
        <v>43872</v>
      </c>
      <c r="K456" s="12" t="s">
        <v>4449</v>
      </c>
      <c r="L456" s="12" t="s">
        <v>1440</v>
      </c>
      <c r="M456" s="12" t="s">
        <v>4440</v>
      </c>
      <c r="N456" t="s">
        <v>4441</v>
      </c>
      <c r="O456" s="7" t="str">
        <f>IFERROR(VLOOKUP($D456,'CLIENTES NUEVA ID ZONA'!$A$1:$R$669,17,0),"NO")</f>
        <v>NO</v>
      </c>
    </row>
    <row r="457" spans="1:15">
      <c r="A457" s="7" t="s">
        <v>3909</v>
      </c>
      <c r="B457" s="12" t="s">
        <v>48</v>
      </c>
      <c r="C457" s="12" t="s">
        <v>428</v>
      </c>
      <c r="D457" s="12" t="s">
        <v>427</v>
      </c>
      <c r="E457" s="12" t="s">
        <v>14</v>
      </c>
      <c r="F457" s="12" t="s">
        <v>5027</v>
      </c>
      <c r="G457" s="13" t="s">
        <v>4436</v>
      </c>
      <c r="H457" s="12" t="s">
        <v>4444</v>
      </c>
      <c r="I457" s="12" t="s">
        <v>4438</v>
      </c>
      <c r="J457" s="15">
        <v>43868</v>
      </c>
      <c r="K457" s="12" t="s">
        <v>4439</v>
      </c>
      <c r="L457" s="12" t="s">
        <v>1440</v>
      </c>
      <c r="M457" s="12" t="s">
        <v>4440</v>
      </c>
      <c r="N457" t="s">
        <v>4441</v>
      </c>
      <c r="O457" s="7" t="str">
        <f>IFERROR(VLOOKUP($D457,'CLIENTES NUEVA ID ZONA'!$A$1:$R$669,17,0),"NO")</f>
        <v>NO</v>
      </c>
    </row>
    <row r="458" spans="1:15">
      <c r="A458" s="7" t="s">
        <v>3909</v>
      </c>
      <c r="B458" s="12" t="s">
        <v>4535</v>
      </c>
      <c r="C458" s="12" t="s">
        <v>1306</v>
      </c>
      <c r="D458" s="12" t="s">
        <v>1305</v>
      </c>
      <c r="E458" s="12" t="s">
        <v>3623</v>
      </c>
      <c r="F458" s="12" t="s">
        <v>5028</v>
      </c>
      <c r="G458" s="13" t="s">
        <v>4436</v>
      </c>
      <c r="H458" s="12" t="s">
        <v>4437</v>
      </c>
      <c r="I458" s="12" t="s">
        <v>4438</v>
      </c>
      <c r="J458" s="15">
        <v>43867</v>
      </c>
      <c r="K458" s="12" t="s">
        <v>4449</v>
      </c>
      <c r="L458" s="12" t="s">
        <v>867</v>
      </c>
      <c r="M458" s="12" t="s">
        <v>4440</v>
      </c>
      <c r="N458" t="s">
        <v>4441</v>
      </c>
      <c r="O458" s="7" t="str">
        <f>IFERROR(VLOOKUP($D458,'CLIENTES NUEVA ID ZONA'!$A$1:$R$669,17,0),"NO")</f>
        <v>NO</v>
      </c>
    </row>
    <row r="459" spans="1:15">
      <c r="A459" s="7" t="s">
        <v>3909</v>
      </c>
      <c r="B459" s="12" t="s">
        <v>4511</v>
      </c>
      <c r="C459" s="12" t="s">
        <v>996</v>
      </c>
      <c r="D459" s="12" t="s">
        <v>995</v>
      </c>
      <c r="E459" s="12" t="s">
        <v>3623</v>
      </c>
      <c r="F459" s="12" t="s">
        <v>5029</v>
      </c>
      <c r="G459" s="13" t="s">
        <v>4436</v>
      </c>
      <c r="H459" s="12" t="s">
        <v>4437</v>
      </c>
      <c r="I459" s="12" t="s">
        <v>4448</v>
      </c>
      <c r="J459" s="15">
        <v>43860</v>
      </c>
      <c r="K459" s="12" t="s">
        <v>4449</v>
      </c>
      <c r="L459" s="12" t="s">
        <v>867</v>
      </c>
      <c r="M459" s="12" t="s">
        <v>4440</v>
      </c>
      <c r="N459" t="s">
        <v>4441</v>
      </c>
      <c r="O459" s="7" t="str">
        <f>IFERROR(VLOOKUP($D459,'CLIENTES NUEVA ID ZONA'!$A$1:$R$669,17,0),"NO")</f>
        <v>NO</v>
      </c>
    </row>
    <row r="460" spans="1:15">
      <c r="A460" s="7" t="s">
        <v>3909</v>
      </c>
      <c r="B460" s="12" t="s">
        <v>4518</v>
      </c>
      <c r="C460" s="12" t="s">
        <v>447</v>
      </c>
      <c r="D460" s="12" t="s">
        <v>446</v>
      </c>
      <c r="E460" s="12" t="s">
        <v>3618</v>
      </c>
      <c r="F460" s="12" t="s">
        <v>5030</v>
      </c>
      <c r="G460" s="13" t="s">
        <v>4436</v>
      </c>
      <c r="H460" s="12" t="s">
        <v>4444</v>
      </c>
      <c r="I460" s="12" t="s">
        <v>4438</v>
      </c>
      <c r="J460" s="15">
        <v>43853</v>
      </c>
      <c r="K460" s="12" t="s">
        <v>4439</v>
      </c>
      <c r="L460" s="12" t="s">
        <v>1440</v>
      </c>
      <c r="M460" s="12" t="s">
        <v>4440</v>
      </c>
      <c r="N460" t="s">
        <v>4441</v>
      </c>
      <c r="O460" s="7" t="str">
        <f>IFERROR(VLOOKUP($D460,'CLIENTES NUEVA ID ZONA'!$A$1:$R$669,17,0),"NO")</f>
        <v>SI</v>
      </c>
    </row>
    <row r="461" spans="1:15">
      <c r="A461" s="7" t="s">
        <v>3909</v>
      </c>
      <c r="B461" s="12" t="s">
        <v>4535</v>
      </c>
      <c r="C461" s="12" t="s">
        <v>173</v>
      </c>
      <c r="D461" s="12" t="s">
        <v>172</v>
      </c>
      <c r="E461" s="12" t="s">
        <v>2253</v>
      </c>
      <c r="F461" s="12" t="s">
        <v>5031</v>
      </c>
      <c r="G461" s="13" t="s">
        <v>4436</v>
      </c>
      <c r="H461" s="12" t="s">
        <v>4437</v>
      </c>
      <c r="I461" s="12" t="s">
        <v>4448</v>
      </c>
      <c r="J461" s="15">
        <v>43852</v>
      </c>
      <c r="K461" s="12" t="s">
        <v>4449</v>
      </c>
      <c r="L461" s="12" t="s">
        <v>867</v>
      </c>
      <c r="M461" s="12" t="s">
        <v>4440</v>
      </c>
      <c r="N461" t="s">
        <v>4441</v>
      </c>
      <c r="O461" s="7" t="str">
        <f>IFERROR(VLOOKUP($D461,'CLIENTES NUEVA ID ZONA'!$A$1:$R$669,17,0),"NO")</f>
        <v>NO</v>
      </c>
    </row>
    <row r="462" spans="1:15">
      <c r="A462" s="7" t="s">
        <v>3909</v>
      </c>
      <c r="B462" s="12" t="s">
        <v>4511</v>
      </c>
      <c r="C462" s="12" t="s">
        <v>1233</v>
      </c>
      <c r="D462" s="12" t="s">
        <v>1232</v>
      </c>
      <c r="E462" s="12" t="s">
        <v>2253</v>
      </c>
      <c r="F462" s="12" t="s">
        <v>5032</v>
      </c>
      <c r="G462" s="13" t="s">
        <v>4436</v>
      </c>
      <c r="H462" s="12" t="s">
        <v>4478</v>
      </c>
      <c r="I462" s="12" t="s">
        <v>4448</v>
      </c>
      <c r="J462" s="15">
        <v>43851</v>
      </c>
      <c r="K462" s="12" t="s">
        <v>4449</v>
      </c>
      <c r="L462" s="12" t="s">
        <v>1440</v>
      </c>
      <c r="M462" s="12" t="s">
        <v>4440</v>
      </c>
      <c r="N462" t="s">
        <v>4441</v>
      </c>
      <c r="O462" s="7" t="str">
        <f>IFERROR(VLOOKUP($D462,'CLIENTES NUEVA ID ZONA'!$A$1:$R$669,17,0),"NO")</f>
        <v>NO</v>
      </c>
    </row>
    <row r="463" spans="1:15">
      <c r="A463" s="7" t="s">
        <v>3909</v>
      </c>
      <c r="B463" s="12" t="s">
        <v>4412</v>
      </c>
      <c r="C463" s="12" t="s">
        <v>858</v>
      </c>
      <c r="D463" s="12" t="s">
        <v>857</v>
      </c>
      <c r="E463" s="12" t="s">
        <v>3623</v>
      </c>
      <c r="F463" s="12" t="s">
        <v>5033</v>
      </c>
      <c r="G463" s="13" t="s">
        <v>4436</v>
      </c>
      <c r="H463" s="12" t="s">
        <v>4463</v>
      </c>
      <c r="I463" s="12" t="s">
        <v>4438</v>
      </c>
      <c r="J463" s="15">
        <v>43850</v>
      </c>
      <c r="K463" s="12" t="s">
        <v>4439</v>
      </c>
      <c r="L463" s="12" t="s">
        <v>4402</v>
      </c>
      <c r="M463" s="12" t="s">
        <v>4440</v>
      </c>
      <c r="N463" t="s">
        <v>4441</v>
      </c>
      <c r="O463" s="7" t="str">
        <f>IFERROR(VLOOKUP($D463,'CLIENTES NUEVA ID ZONA'!$A$1:$R$669,17,0),"NO")</f>
        <v>NO</v>
      </c>
    </row>
    <row r="464" spans="1:15">
      <c r="A464" s="7" t="s">
        <v>3909</v>
      </c>
      <c r="B464" s="12" t="s">
        <v>4412</v>
      </c>
      <c r="C464" s="12" t="s">
        <v>856</v>
      </c>
      <c r="D464" s="12" t="s">
        <v>855</v>
      </c>
      <c r="E464" s="12" t="s">
        <v>3623</v>
      </c>
      <c r="F464" s="12" t="s">
        <v>5034</v>
      </c>
      <c r="G464" s="13" t="s">
        <v>4436</v>
      </c>
      <c r="H464" s="12" t="s">
        <v>4463</v>
      </c>
      <c r="I464" s="12" t="s">
        <v>4438</v>
      </c>
      <c r="J464" s="15">
        <v>43850</v>
      </c>
      <c r="K464" s="12" t="s">
        <v>4439</v>
      </c>
      <c r="L464" s="12" t="s">
        <v>4402</v>
      </c>
      <c r="M464" s="12" t="s">
        <v>4440</v>
      </c>
      <c r="N464" t="s">
        <v>4441</v>
      </c>
      <c r="O464" s="7" t="str">
        <f>IFERROR(VLOOKUP($D464,'CLIENTES NUEVA ID ZONA'!$A$1:$R$669,17,0),"NO")</f>
        <v>NO</v>
      </c>
    </row>
    <row r="465" spans="1:15">
      <c r="A465" s="7" t="s">
        <v>3909</v>
      </c>
      <c r="B465" s="12" t="s">
        <v>4527</v>
      </c>
      <c r="C465" s="12" t="s">
        <v>964</v>
      </c>
      <c r="D465" s="12" t="s">
        <v>963</v>
      </c>
      <c r="E465" s="12" t="s">
        <v>2253</v>
      </c>
      <c r="F465" s="12" t="s">
        <v>5035</v>
      </c>
      <c r="G465" s="13" t="s">
        <v>4436</v>
      </c>
      <c r="H465" s="12" t="s">
        <v>4444</v>
      </c>
      <c r="I465" s="12" t="s">
        <v>4448</v>
      </c>
      <c r="J465" s="15">
        <v>43846</v>
      </c>
      <c r="K465" s="12" t="s">
        <v>4439</v>
      </c>
      <c r="L465" s="12" t="s">
        <v>1440</v>
      </c>
      <c r="M465" s="12" t="s">
        <v>4440</v>
      </c>
      <c r="N465" t="s">
        <v>4441</v>
      </c>
      <c r="O465" s="7" t="str">
        <f>IFERROR(VLOOKUP($D465,'CLIENTES NUEVA ID ZONA'!$A$1:$R$669,17,0),"NO")</f>
        <v>NO</v>
      </c>
    </row>
    <row r="466" spans="1:15">
      <c r="A466" s="7" t="s">
        <v>3909</v>
      </c>
      <c r="B466" s="12" t="s">
        <v>4527</v>
      </c>
      <c r="C466" s="12" t="s">
        <v>964</v>
      </c>
      <c r="D466" s="12" t="s">
        <v>963</v>
      </c>
      <c r="E466" s="12" t="s">
        <v>2253</v>
      </c>
      <c r="F466" s="12" t="s">
        <v>5036</v>
      </c>
      <c r="G466" s="13" t="s">
        <v>4436</v>
      </c>
      <c r="H466" s="12" t="s">
        <v>4444</v>
      </c>
      <c r="I466" s="12" t="s">
        <v>4448</v>
      </c>
      <c r="J466" s="15">
        <v>43846</v>
      </c>
      <c r="K466" s="12" t="s">
        <v>4439</v>
      </c>
      <c r="L466" s="12" t="s">
        <v>1440</v>
      </c>
      <c r="M466" s="12" t="s">
        <v>4440</v>
      </c>
      <c r="N466" t="s">
        <v>4441</v>
      </c>
      <c r="O466" s="7" t="str">
        <f>IFERROR(VLOOKUP($D466,'CLIENTES NUEVA ID ZONA'!$A$1:$R$669,17,0),"NO")</f>
        <v>NO</v>
      </c>
    </row>
    <row r="467" spans="1:15">
      <c r="A467" s="7" t="s">
        <v>3909</v>
      </c>
      <c r="B467" s="12" t="s">
        <v>4535</v>
      </c>
      <c r="C467" s="12" t="s">
        <v>212</v>
      </c>
      <c r="D467" s="12" t="s">
        <v>211</v>
      </c>
      <c r="E467" s="12" t="s">
        <v>2253</v>
      </c>
      <c r="F467" s="12" t="s">
        <v>5037</v>
      </c>
      <c r="G467" s="13" t="s">
        <v>4436</v>
      </c>
      <c r="H467" s="12" t="s">
        <v>4444</v>
      </c>
      <c r="I467" s="12" t="s">
        <v>4448</v>
      </c>
      <c r="J467" s="15">
        <v>43818</v>
      </c>
      <c r="K467" s="12" t="s">
        <v>4449</v>
      </c>
      <c r="L467" s="12" t="s">
        <v>1440</v>
      </c>
      <c r="M467" s="12" t="s">
        <v>4440</v>
      </c>
      <c r="N467" t="s">
        <v>4441</v>
      </c>
      <c r="O467" s="7" t="str">
        <f>IFERROR(VLOOKUP($D467,'CLIENTES NUEVA ID ZONA'!$A$1:$R$669,17,0),"NO")</f>
        <v>NO</v>
      </c>
    </row>
    <row r="468" spans="1:15">
      <c r="A468" s="7" t="s">
        <v>3909</v>
      </c>
      <c r="B468" s="12" t="s">
        <v>4511</v>
      </c>
      <c r="C468" s="12" t="s">
        <v>244</v>
      </c>
      <c r="D468" s="12" t="s">
        <v>243</v>
      </c>
      <c r="E468" s="12" t="s">
        <v>3623</v>
      </c>
      <c r="F468" s="12" t="s">
        <v>5038</v>
      </c>
      <c r="G468" s="13" t="s">
        <v>4436</v>
      </c>
      <c r="H468" s="12" t="s">
        <v>4437</v>
      </c>
      <c r="I468" s="12" t="s">
        <v>4448</v>
      </c>
      <c r="J468" s="15">
        <v>43811</v>
      </c>
      <c r="K468" s="12" t="s">
        <v>4449</v>
      </c>
      <c r="L468" s="12" t="s">
        <v>1440</v>
      </c>
      <c r="M468" s="12" t="s">
        <v>4440</v>
      </c>
      <c r="N468" t="s">
        <v>4441</v>
      </c>
      <c r="O468" s="7" t="str">
        <f>IFERROR(VLOOKUP($D468,'CLIENTES NUEVA ID ZONA'!$A$1:$R$669,17,0),"NO")</f>
        <v>NO</v>
      </c>
    </row>
    <row r="469" spans="1:15">
      <c r="A469" s="7" t="s">
        <v>3909</v>
      </c>
      <c r="B469" s="12" t="s">
        <v>4535</v>
      </c>
      <c r="C469" s="12" t="s">
        <v>1167</v>
      </c>
      <c r="D469" s="12" t="s">
        <v>1166</v>
      </c>
      <c r="E469" s="12" t="s">
        <v>3623</v>
      </c>
      <c r="F469" s="12" t="s">
        <v>5039</v>
      </c>
      <c r="G469" s="13" t="s">
        <v>4436</v>
      </c>
      <c r="H469" s="12" t="s">
        <v>4437</v>
      </c>
      <c r="I469" s="12" t="s">
        <v>4438</v>
      </c>
      <c r="J469" s="15">
        <v>43811</v>
      </c>
      <c r="K469" s="12" t="s">
        <v>4449</v>
      </c>
      <c r="L469" s="12" t="s">
        <v>1440</v>
      </c>
      <c r="M469" s="12" t="s">
        <v>4440</v>
      </c>
      <c r="N469" t="s">
        <v>4441</v>
      </c>
      <c r="O469" s="7" t="str">
        <f>IFERROR(VLOOKUP($D469,'CLIENTES NUEVA ID ZONA'!$A$1:$R$669,17,0),"NO")</f>
        <v>NO</v>
      </c>
    </row>
    <row r="470" spans="1:15">
      <c r="A470" s="7" t="s">
        <v>3909</v>
      </c>
      <c r="B470" s="12" t="s">
        <v>80</v>
      </c>
      <c r="C470" s="12" t="s">
        <v>5040</v>
      </c>
      <c r="D470" s="12" t="s">
        <v>408</v>
      </c>
      <c r="E470" s="12" t="s">
        <v>3623</v>
      </c>
      <c r="F470" s="12" t="s">
        <v>5041</v>
      </c>
      <c r="G470" s="13" t="s">
        <v>4436</v>
      </c>
      <c r="H470" s="12" t="s">
        <v>4444</v>
      </c>
      <c r="I470" s="12" t="s">
        <v>4438</v>
      </c>
      <c r="J470" s="15">
        <v>43811</v>
      </c>
      <c r="K470" s="12" t="s">
        <v>4449</v>
      </c>
      <c r="L470" s="12" t="s">
        <v>1440</v>
      </c>
      <c r="M470" s="12" t="s">
        <v>4440</v>
      </c>
      <c r="N470" t="s">
        <v>4441</v>
      </c>
      <c r="O470" s="7" t="str">
        <f>IFERROR(VLOOKUP($D470,'CLIENTES NUEVA ID ZONA'!$A$1:$R$669,17,0),"NO")</f>
        <v>SI</v>
      </c>
    </row>
    <row r="471" spans="1:15">
      <c r="A471" s="7" t="s">
        <v>3909</v>
      </c>
      <c r="B471" s="12" t="s">
        <v>4535</v>
      </c>
      <c r="C471" s="12" t="s">
        <v>1171</v>
      </c>
      <c r="D471" s="12" t="s">
        <v>1170</v>
      </c>
      <c r="E471" s="12" t="s">
        <v>14</v>
      </c>
      <c r="F471" s="12" t="s">
        <v>5042</v>
      </c>
      <c r="G471" s="13" t="s">
        <v>4436</v>
      </c>
      <c r="H471" s="12" t="s">
        <v>4437</v>
      </c>
      <c r="I471" s="12" t="s">
        <v>4438</v>
      </c>
      <c r="J471" s="15">
        <v>43811</v>
      </c>
      <c r="K471" s="12" t="s">
        <v>4449</v>
      </c>
      <c r="L471" s="12" t="s">
        <v>1440</v>
      </c>
      <c r="M471" s="12" t="s">
        <v>4440</v>
      </c>
      <c r="N471" t="s">
        <v>4441</v>
      </c>
      <c r="O471" s="7" t="str">
        <f>IFERROR(VLOOKUP($D471,'CLIENTES NUEVA ID ZONA'!$A$1:$R$669,17,0),"NO")</f>
        <v>NO</v>
      </c>
    </row>
    <row r="472" spans="1:15">
      <c r="A472" s="7" t="s">
        <v>3909</v>
      </c>
      <c r="B472" s="12" t="s">
        <v>80</v>
      </c>
      <c r="C472" s="12" t="s">
        <v>393</v>
      </c>
      <c r="D472" s="12" t="s">
        <v>392</v>
      </c>
      <c r="E472" s="12" t="s">
        <v>14</v>
      </c>
      <c r="F472" s="12" t="s">
        <v>5043</v>
      </c>
      <c r="G472" s="13" t="s">
        <v>4436</v>
      </c>
      <c r="H472" s="12" t="s">
        <v>4498</v>
      </c>
      <c r="I472" s="12" t="s">
        <v>4438</v>
      </c>
      <c r="J472" s="15">
        <v>43811</v>
      </c>
      <c r="K472" s="12" t="s">
        <v>4449</v>
      </c>
      <c r="L472" s="12" t="s">
        <v>1440</v>
      </c>
      <c r="M472" s="12" t="s">
        <v>4440</v>
      </c>
      <c r="N472" t="s">
        <v>4441</v>
      </c>
      <c r="O472" s="7" t="str">
        <f>IFERROR(VLOOKUP($D472,'CLIENTES NUEVA ID ZONA'!$A$1:$R$669,17,0),"NO")</f>
        <v>NO</v>
      </c>
    </row>
    <row r="473" spans="1:15">
      <c r="A473" s="7" t="s">
        <v>3909</v>
      </c>
      <c r="B473" s="12" t="s">
        <v>4535</v>
      </c>
      <c r="C473" s="12" t="s">
        <v>67</v>
      </c>
      <c r="D473" s="12" t="s">
        <v>66</v>
      </c>
      <c r="E473" s="12" t="s">
        <v>3623</v>
      </c>
      <c r="F473" s="12" t="s">
        <v>5044</v>
      </c>
      <c r="G473" s="13" t="s">
        <v>4436</v>
      </c>
      <c r="H473" s="12" t="s">
        <v>4688</v>
      </c>
      <c r="I473" s="12" t="s">
        <v>4448</v>
      </c>
      <c r="J473" s="15">
        <v>43811</v>
      </c>
      <c r="K473" s="12" t="s">
        <v>4449</v>
      </c>
      <c r="L473" s="12" t="s">
        <v>1440</v>
      </c>
      <c r="M473" s="12" t="s">
        <v>4440</v>
      </c>
      <c r="N473" t="s">
        <v>5045</v>
      </c>
      <c r="O473" s="7" t="str">
        <f>IFERROR(VLOOKUP($D473,'CLIENTES NUEVA ID ZONA'!$A$1:$R$669,17,0),"NO")</f>
        <v>NO</v>
      </c>
    </row>
    <row r="474" spans="1:15">
      <c r="A474" s="7" t="s">
        <v>3909</v>
      </c>
      <c r="B474" s="12" t="s">
        <v>48</v>
      </c>
      <c r="C474" s="12" t="s">
        <v>906</v>
      </c>
      <c r="D474" s="12" t="s">
        <v>905</v>
      </c>
      <c r="E474" s="12" t="s">
        <v>3623</v>
      </c>
      <c r="F474" s="12" t="s">
        <v>5046</v>
      </c>
      <c r="G474" s="13" t="s">
        <v>4436</v>
      </c>
      <c r="H474" s="12" t="s">
        <v>4478</v>
      </c>
      <c r="I474" s="12" t="s">
        <v>4438</v>
      </c>
      <c r="J474" s="15">
        <v>43808</v>
      </c>
      <c r="K474" s="12" t="s">
        <v>4439</v>
      </c>
      <c r="L474" s="12" t="s">
        <v>1440</v>
      </c>
      <c r="M474" s="12" t="s">
        <v>4440</v>
      </c>
      <c r="N474" t="s">
        <v>4750</v>
      </c>
      <c r="O474" s="7" t="str">
        <f>IFERROR(VLOOKUP($D474,'CLIENTES NUEVA ID ZONA'!$A$1:$R$669,17,0),"NO")</f>
        <v>NO</v>
      </c>
    </row>
    <row r="475" spans="1:15">
      <c r="A475" s="7" t="s">
        <v>3909</v>
      </c>
      <c r="B475" s="12" t="s">
        <v>4570</v>
      </c>
      <c r="C475" s="12" t="s">
        <v>1422</v>
      </c>
      <c r="D475" s="12" t="s">
        <v>1421</v>
      </c>
      <c r="E475" s="12" t="s">
        <v>2253</v>
      </c>
      <c r="F475" s="12" t="s">
        <v>5047</v>
      </c>
      <c r="G475" s="13" t="s">
        <v>4436</v>
      </c>
      <c r="H475" s="12" t="s">
        <v>4444</v>
      </c>
      <c r="I475" s="12" t="s">
        <v>4448</v>
      </c>
      <c r="J475" s="15">
        <v>43808</v>
      </c>
      <c r="K475" s="12" t="s">
        <v>4449</v>
      </c>
      <c r="L475" s="12" t="s">
        <v>1440</v>
      </c>
      <c r="M475" s="12" t="s">
        <v>4440</v>
      </c>
      <c r="N475" t="s">
        <v>4441</v>
      </c>
      <c r="O475" s="7" t="str">
        <f>IFERROR(VLOOKUP($D475,'CLIENTES NUEVA ID ZONA'!$A$1:$R$669,17,0),"NO")</f>
        <v>NO</v>
      </c>
    </row>
    <row r="476" spans="1:15">
      <c r="A476" s="7" t="s">
        <v>3909</v>
      </c>
      <c r="B476" s="12" t="s">
        <v>80</v>
      </c>
      <c r="C476" s="12" t="s">
        <v>926</v>
      </c>
      <c r="D476" s="12" t="s">
        <v>925</v>
      </c>
      <c r="E476" s="12" t="s">
        <v>14</v>
      </c>
      <c r="F476" s="12" t="s">
        <v>5048</v>
      </c>
      <c r="G476" s="13" t="s">
        <v>4436</v>
      </c>
      <c r="H476" s="12" t="s">
        <v>4498</v>
      </c>
      <c r="I476" s="12" t="s">
        <v>4438</v>
      </c>
      <c r="J476" s="15">
        <v>43808</v>
      </c>
      <c r="K476" s="12" t="s">
        <v>4449</v>
      </c>
      <c r="L476" s="12" t="s">
        <v>1440</v>
      </c>
      <c r="M476" s="12" t="s">
        <v>4440</v>
      </c>
      <c r="N476" t="s">
        <v>4441</v>
      </c>
      <c r="O476" s="7" t="str">
        <f>IFERROR(VLOOKUP($D476,'CLIENTES NUEVA ID ZONA'!$A$1:$R$669,17,0),"NO")</f>
        <v>SI</v>
      </c>
    </row>
    <row r="477" spans="1:15">
      <c r="A477" s="7" t="s">
        <v>3909</v>
      </c>
      <c r="B477" s="12" t="s">
        <v>4535</v>
      </c>
      <c r="C477" s="12" t="s">
        <v>586</v>
      </c>
      <c r="D477" s="12" t="s">
        <v>585</v>
      </c>
      <c r="E477" s="12" t="s">
        <v>3618</v>
      </c>
      <c r="F477" s="12" t="s">
        <v>5049</v>
      </c>
      <c r="G477" s="13" t="s">
        <v>4436</v>
      </c>
      <c r="H477" s="12" t="s">
        <v>4437</v>
      </c>
      <c r="I477" s="12" t="s">
        <v>4438</v>
      </c>
      <c r="J477" s="15">
        <v>43808</v>
      </c>
      <c r="K477" s="12" t="s">
        <v>4439</v>
      </c>
      <c r="L477" s="12" t="s">
        <v>1581</v>
      </c>
      <c r="M477" s="12" t="s">
        <v>4440</v>
      </c>
      <c r="N477" t="s">
        <v>4441</v>
      </c>
      <c r="O477" s="7" t="str">
        <f>IFERROR(VLOOKUP($D477,'CLIENTES NUEVA ID ZONA'!$A$1:$R$669,17,0),"NO")</f>
        <v>NO</v>
      </c>
    </row>
    <row r="478" spans="1:15">
      <c r="A478" s="7" t="s">
        <v>3909</v>
      </c>
      <c r="B478" s="12" t="s">
        <v>80</v>
      </c>
      <c r="C478" s="12" t="s">
        <v>431</v>
      </c>
      <c r="D478" s="12" t="s">
        <v>430</v>
      </c>
      <c r="E478" s="12" t="s">
        <v>3623</v>
      </c>
      <c r="F478" s="12" t="s">
        <v>5050</v>
      </c>
      <c r="G478" s="13" t="s">
        <v>4436</v>
      </c>
      <c r="H478" s="12" t="s">
        <v>4437</v>
      </c>
      <c r="I478" s="12" t="s">
        <v>4438</v>
      </c>
      <c r="J478" s="15">
        <v>43803</v>
      </c>
      <c r="K478" s="12" t="s">
        <v>4449</v>
      </c>
      <c r="L478" s="12" t="s">
        <v>1440</v>
      </c>
      <c r="M478" s="12" t="s">
        <v>4440</v>
      </c>
      <c r="N478" t="s">
        <v>4441</v>
      </c>
      <c r="O478" s="7" t="str">
        <f>IFERROR(VLOOKUP($D478,'CLIENTES NUEVA ID ZONA'!$A$1:$R$669,17,0),"NO")</f>
        <v>NO</v>
      </c>
    </row>
    <row r="479" spans="1:15">
      <c r="A479" s="7" t="s">
        <v>3909</v>
      </c>
      <c r="B479" s="12" t="s">
        <v>80</v>
      </c>
      <c r="C479" s="12" t="s">
        <v>638</v>
      </c>
      <c r="D479" s="12" t="s">
        <v>637</v>
      </c>
      <c r="E479" s="12" t="s">
        <v>2469</v>
      </c>
      <c r="F479" s="12" t="s">
        <v>5051</v>
      </c>
      <c r="G479" s="13" t="s">
        <v>4436</v>
      </c>
      <c r="H479" s="12" t="s">
        <v>4444</v>
      </c>
      <c r="I479" s="12" t="s">
        <v>4448</v>
      </c>
      <c r="J479" s="15">
        <v>43803</v>
      </c>
      <c r="K479" s="12" t="s">
        <v>4449</v>
      </c>
      <c r="L479" s="12" t="s">
        <v>1440</v>
      </c>
      <c r="M479" s="12" t="s">
        <v>4440</v>
      </c>
      <c r="N479" t="s">
        <v>4441</v>
      </c>
      <c r="O479" s="7" t="str">
        <f>IFERROR(VLOOKUP($D479,'CLIENTES NUEVA ID ZONA'!$A$1:$R$669,17,0),"NO")</f>
        <v>NO</v>
      </c>
    </row>
    <row r="480" spans="1:15">
      <c r="A480" s="7" t="s">
        <v>3909</v>
      </c>
      <c r="B480" s="12" t="s">
        <v>4564</v>
      </c>
      <c r="C480" s="12" t="s">
        <v>568</v>
      </c>
      <c r="D480" s="12" t="s">
        <v>567</v>
      </c>
      <c r="E480" s="12" t="s">
        <v>3623</v>
      </c>
      <c r="F480" s="12" t="s">
        <v>5052</v>
      </c>
      <c r="G480" s="13" t="s">
        <v>4436</v>
      </c>
      <c r="H480" s="12" t="s">
        <v>4444</v>
      </c>
      <c r="I480" s="12" t="s">
        <v>4448</v>
      </c>
      <c r="J480" s="15">
        <v>43797</v>
      </c>
      <c r="K480" s="12" t="s">
        <v>4449</v>
      </c>
      <c r="L480" s="12" t="s">
        <v>1581</v>
      </c>
      <c r="M480" s="12" t="s">
        <v>4440</v>
      </c>
      <c r="N480" t="s">
        <v>4441</v>
      </c>
      <c r="O480" s="7" t="str">
        <f>IFERROR(VLOOKUP($D480,'CLIENTES NUEVA ID ZONA'!$A$1:$R$669,17,0),"NO")</f>
        <v>NO</v>
      </c>
    </row>
    <row r="481" spans="1:15">
      <c r="A481" s="7" t="s">
        <v>3909</v>
      </c>
      <c r="B481" s="12" t="s">
        <v>48</v>
      </c>
      <c r="C481" s="12" t="s">
        <v>866</v>
      </c>
      <c r="D481" s="12" t="s">
        <v>865</v>
      </c>
      <c r="E481" s="12" t="s">
        <v>2253</v>
      </c>
      <c r="F481" s="12" t="s">
        <v>5053</v>
      </c>
      <c r="G481" s="13" t="s">
        <v>4436</v>
      </c>
      <c r="H481" s="12" t="s">
        <v>4444</v>
      </c>
      <c r="I481" s="12" t="s">
        <v>4448</v>
      </c>
      <c r="J481" s="15">
        <v>43797</v>
      </c>
      <c r="K481" s="12" t="s">
        <v>4439</v>
      </c>
      <c r="L481" s="12" t="s">
        <v>867</v>
      </c>
      <c r="M481" s="12" t="s">
        <v>4440</v>
      </c>
      <c r="N481" t="s">
        <v>4441</v>
      </c>
      <c r="O481" s="7" t="str">
        <f>IFERROR(VLOOKUP($D481,'CLIENTES NUEVA ID ZONA'!$A$1:$R$669,17,0),"NO")</f>
        <v>NO</v>
      </c>
    </row>
    <row r="482" spans="1:15">
      <c r="A482" s="7" t="s">
        <v>3909</v>
      </c>
      <c r="B482" s="12" t="s">
        <v>48</v>
      </c>
      <c r="C482" s="12" t="s">
        <v>866</v>
      </c>
      <c r="D482" s="12" t="s">
        <v>865</v>
      </c>
      <c r="E482" s="12" t="s">
        <v>2253</v>
      </c>
      <c r="F482" s="12" t="s">
        <v>5054</v>
      </c>
      <c r="G482" s="13" t="s">
        <v>4436</v>
      </c>
      <c r="H482" s="12" t="s">
        <v>4444</v>
      </c>
      <c r="I482" s="12" t="s">
        <v>4448</v>
      </c>
      <c r="J482" s="15">
        <v>43797</v>
      </c>
      <c r="K482" s="12" t="s">
        <v>4439</v>
      </c>
      <c r="L482" s="12" t="s">
        <v>867</v>
      </c>
      <c r="M482" s="12" t="s">
        <v>4440</v>
      </c>
      <c r="N482" t="s">
        <v>4441</v>
      </c>
      <c r="O482" s="7" t="str">
        <f>IFERROR(VLOOKUP($D482,'CLIENTES NUEVA ID ZONA'!$A$1:$R$669,17,0),"NO")</f>
        <v>NO</v>
      </c>
    </row>
    <row r="483" spans="1:15">
      <c r="A483" s="7" t="s">
        <v>3909</v>
      </c>
      <c r="B483" s="12" t="s">
        <v>4570</v>
      </c>
      <c r="C483" s="12" t="s">
        <v>305</v>
      </c>
      <c r="D483" s="12" t="s">
        <v>304</v>
      </c>
      <c r="E483" s="12" t="s">
        <v>2253</v>
      </c>
      <c r="F483" s="12" t="s">
        <v>5055</v>
      </c>
      <c r="G483" s="13" t="s">
        <v>4436</v>
      </c>
      <c r="H483" s="12" t="s">
        <v>4444</v>
      </c>
      <c r="I483" s="12" t="s">
        <v>4448</v>
      </c>
      <c r="J483" s="15">
        <v>43797</v>
      </c>
      <c r="K483" s="12" t="s">
        <v>4449</v>
      </c>
      <c r="L483" s="12" t="s">
        <v>1440</v>
      </c>
      <c r="M483" s="12" t="s">
        <v>4440</v>
      </c>
      <c r="N483" t="s">
        <v>4441</v>
      </c>
      <c r="O483" s="7" t="str">
        <f>IFERROR(VLOOKUP($D483,'CLIENTES NUEVA ID ZONA'!$A$1:$R$669,17,0),"NO")</f>
        <v>NO</v>
      </c>
    </row>
    <row r="484" spans="1:15">
      <c r="A484" s="7" t="s">
        <v>3909</v>
      </c>
      <c r="B484" s="12" t="s">
        <v>80</v>
      </c>
      <c r="C484" s="12" t="s">
        <v>3636</v>
      </c>
      <c r="D484" s="12" t="s">
        <v>375</v>
      </c>
      <c r="E484" s="12" t="s">
        <v>2253</v>
      </c>
      <c r="F484" s="12" t="s">
        <v>5056</v>
      </c>
      <c r="G484" s="13" t="s">
        <v>4436</v>
      </c>
      <c r="H484" s="12" t="s">
        <v>4688</v>
      </c>
      <c r="I484" s="12" t="s">
        <v>4448</v>
      </c>
      <c r="J484" s="15">
        <v>43794</v>
      </c>
      <c r="K484" s="12" t="s">
        <v>4449</v>
      </c>
      <c r="L484" s="12" t="s">
        <v>1440</v>
      </c>
      <c r="M484" s="12" t="s">
        <v>4440</v>
      </c>
      <c r="N484" t="s">
        <v>4441</v>
      </c>
      <c r="O484" s="7" t="str">
        <f>IFERROR(VLOOKUP($D484,'CLIENTES NUEVA ID ZONA'!$A$1:$R$669,17,0),"NO")</f>
        <v>NO</v>
      </c>
    </row>
    <row r="485" spans="1:15">
      <c r="A485" s="7" t="s">
        <v>3909</v>
      </c>
      <c r="B485" s="12" t="s">
        <v>4535</v>
      </c>
      <c r="C485" s="12" t="s">
        <v>203</v>
      </c>
      <c r="D485" s="12" t="s">
        <v>202</v>
      </c>
      <c r="E485" s="12" t="s">
        <v>14</v>
      </c>
      <c r="F485" s="12" t="s">
        <v>5057</v>
      </c>
      <c r="G485" s="13" t="s">
        <v>4436</v>
      </c>
      <c r="H485" s="12" t="s">
        <v>4437</v>
      </c>
      <c r="I485" s="12" t="s">
        <v>4438</v>
      </c>
      <c r="J485" s="15">
        <v>43790</v>
      </c>
      <c r="K485" s="12" t="s">
        <v>4449</v>
      </c>
      <c r="L485" s="12" t="s">
        <v>1440</v>
      </c>
      <c r="M485" s="12" t="s">
        <v>4440</v>
      </c>
      <c r="N485" t="s">
        <v>4441</v>
      </c>
      <c r="O485" s="7" t="str">
        <f>IFERROR(VLOOKUP($D485,'CLIENTES NUEVA ID ZONA'!$A$1:$R$669,17,0),"NO")</f>
        <v>NO</v>
      </c>
    </row>
    <row r="486" spans="1:15">
      <c r="A486" s="7" t="s">
        <v>3909</v>
      </c>
      <c r="B486" s="12" t="s">
        <v>80</v>
      </c>
      <c r="C486" s="12" t="s">
        <v>226</v>
      </c>
      <c r="D486" s="12" t="s">
        <v>225</v>
      </c>
      <c r="E486" s="12" t="s">
        <v>3623</v>
      </c>
      <c r="F486" s="12" t="s">
        <v>5058</v>
      </c>
      <c r="G486" s="13" t="s">
        <v>4436</v>
      </c>
      <c r="H486" s="12" t="s">
        <v>4688</v>
      </c>
      <c r="I486" s="12" t="s">
        <v>4438</v>
      </c>
      <c r="J486" s="15">
        <v>43790</v>
      </c>
      <c r="K486" s="12" t="s">
        <v>4449</v>
      </c>
      <c r="L486" s="12" t="s">
        <v>4418</v>
      </c>
      <c r="M486" s="12" t="s">
        <v>4440</v>
      </c>
      <c r="N486" t="s">
        <v>4441</v>
      </c>
      <c r="O486" s="7" t="str">
        <f>IFERROR(VLOOKUP($D486,'CLIENTES NUEVA ID ZONA'!$A$1:$R$669,17,0),"NO")</f>
        <v>SI</v>
      </c>
    </row>
    <row r="487" spans="1:15">
      <c r="A487" s="7" t="s">
        <v>3909</v>
      </c>
      <c r="B487" s="12" t="s">
        <v>80</v>
      </c>
      <c r="C487" s="12" t="s">
        <v>239</v>
      </c>
      <c r="D487" s="12" t="s">
        <v>238</v>
      </c>
      <c r="E487" s="12" t="s">
        <v>14</v>
      </c>
      <c r="F487" s="12" t="s">
        <v>5059</v>
      </c>
      <c r="G487" s="13" t="s">
        <v>4436</v>
      </c>
      <c r="H487" s="12" t="s">
        <v>4437</v>
      </c>
      <c r="I487" s="12" t="s">
        <v>4438</v>
      </c>
      <c r="J487" s="15">
        <v>43790</v>
      </c>
      <c r="K487" s="12" t="s">
        <v>4449</v>
      </c>
      <c r="L487" s="12" t="s">
        <v>1440</v>
      </c>
      <c r="M487" s="12" t="s">
        <v>4440</v>
      </c>
      <c r="N487" t="s">
        <v>4441</v>
      </c>
      <c r="O487" s="7" t="str">
        <f>IFERROR(VLOOKUP($D487,'CLIENTES NUEVA ID ZONA'!$A$1:$R$669,17,0),"NO")</f>
        <v>SI</v>
      </c>
    </row>
    <row r="488" spans="1:15">
      <c r="A488" s="7" t="s">
        <v>3909</v>
      </c>
      <c r="B488" s="12" t="s">
        <v>4433</v>
      </c>
      <c r="C488" s="12" t="s">
        <v>844</v>
      </c>
      <c r="D488" s="12" t="s">
        <v>843</v>
      </c>
      <c r="E488" s="12" t="s">
        <v>2469</v>
      </c>
      <c r="F488" s="12" t="s">
        <v>5060</v>
      </c>
      <c r="G488" s="13" t="s">
        <v>4436</v>
      </c>
      <c r="H488" s="12" t="s">
        <v>4444</v>
      </c>
      <c r="I488" s="12" t="s">
        <v>4448</v>
      </c>
      <c r="J488" s="15">
        <v>43789</v>
      </c>
      <c r="K488" s="12" t="s">
        <v>4439</v>
      </c>
      <c r="L488" s="12" t="s">
        <v>1440</v>
      </c>
      <c r="M488" s="12" t="s">
        <v>4440</v>
      </c>
      <c r="N488" t="s">
        <v>4441</v>
      </c>
      <c r="O488" s="7" t="str">
        <f>IFERROR(VLOOKUP($D488,'CLIENTES NUEVA ID ZONA'!$A$1:$R$669,17,0),"NO")</f>
        <v>NO</v>
      </c>
    </row>
    <row r="489" spans="1:15">
      <c r="A489" s="7" t="s">
        <v>3909</v>
      </c>
      <c r="B489" s="12" t="s">
        <v>4511</v>
      </c>
      <c r="C489" s="12" t="s">
        <v>94</v>
      </c>
      <c r="D489" s="12" t="s">
        <v>93</v>
      </c>
      <c r="E489" s="12" t="s">
        <v>3623</v>
      </c>
      <c r="F489" s="12" t="s">
        <v>5061</v>
      </c>
      <c r="G489" s="13" t="s">
        <v>4436</v>
      </c>
      <c r="H489" s="12" t="s">
        <v>4513</v>
      </c>
      <c r="I489" s="12" t="s">
        <v>4438</v>
      </c>
      <c r="J489" s="15">
        <v>43787</v>
      </c>
      <c r="K489" s="12" t="s">
        <v>4449</v>
      </c>
      <c r="L489" s="12" t="s">
        <v>4402</v>
      </c>
      <c r="M489" s="12" t="s">
        <v>4440</v>
      </c>
      <c r="N489" t="s">
        <v>4441</v>
      </c>
      <c r="O489" s="7" t="str">
        <f>IFERROR(VLOOKUP($D489,'CLIENTES NUEVA ID ZONA'!$A$1:$R$669,17,0),"NO")</f>
        <v>SI</v>
      </c>
    </row>
    <row r="490" spans="1:15">
      <c r="A490" s="7" t="s">
        <v>3909</v>
      </c>
      <c r="B490" s="12" t="s">
        <v>4511</v>
      </c>
      <c r="C490" s="12" t="s">
        <v>94</v>
      </c>
      <c r="D490" s="12" t="s">
        <v>93</v>
      </c>
      <c r="E490" s="12" t="s">
        <v>3623</v>
      </c>
      <c r="F490" s="12" t="s">
        <v>5062</v>
      </c>
      <c r="G490" s="13" t="s">
        <v>4436</v>
      </c>
      <c r="H490" s="12" t="s">
        <v>4513</v>
      </c>
      <c r="I490" s="12" t="s">
        <v>4438</v>
      </c>
      <c r="J490" s="15">
        <v>43773</v>
      </c>
      <c r="K490" s="12" t="s">
        <v>4449</v>
      </c>
      <c r="L490" s="12" t="s">
        <v>4402</v>
      </c>
      <c r="M490" s="12" t="s">
        <v>4440</v>
      </c>
      <c r="N490" t="s">
        <v>4441</v>
      </c>
      <c r="O490" s="7" t="str">
        <f>IFERROR(VLOOKUP($D490,'CLIENTES NUEVA ID ZONA'!$A$1:$R$669,17,0),"NO")</f>
        <v>SI</v>
      </c>
    </row>
    <row r="491" spans="1:15">
      <c r="A491" s="7" t="s">
        <v>3909</v>
      </c>
      <c r="B491" s="12" t="s">
        <v>14</v>
      </c>
      <c r="C491" s="12" t="s">
        <v>626</v>
      </c>
      <c r="D491" s="12" t="s">
        <v>625</v>
      </c>
      <c r="E491" s="12" t="s">
        <v>3623</v>
      </c>
      <c r="F491" s="12" t="s">
        <v>5063</v>
      </c>
      <c r="G491" s="13" t="s">
        <v>4436</v>
      </c>
      <c r="H491" s="12" t="s">
        <v>4437</v>
      </c>
      <c r="I491" s="12" t="s">
        <v>4448</v>
      </c>
      <c r="J491" s="15">
        <v>43766</v>
      </c>
      <c r="K491" s="12" t="s">
        <v>4439</v>
      </c>
      <c r="L491" s="12" t="s">
        <v>1440</v>
      </c>
      <c r="M491" s="12" t="s">
        <v>4440</v>
      </c>
      <c r="N491" t="s">
        <v>4441</v>
      </c>
      <c r="O491" s="7" t="str">
        <f>IFERROR(VLOOKUP($D491,'CLIENTES NUEVA ID ZONA'!$A$1:$R$669,17,0),"NO")</f>
        <v>NO</v>
      </c>
    </row>
    <row r="492" spans="1:15">
      <c r="A492" s="7" t="s">
        <v>3909</v>
      </c>
      <c r="B492" s="7" t="s">
        <v>4433</v>
      </c>
      <c r="C492" s="7" t="s">
        <v>1004</v>
      </c>
      <c r="D492" s="7" t="s">
        <v>1003</v>
      </c>
      <c r="E492" s="7" t="s">
        <v>3618</v>
      </c>
      <c r="F492" s="7" t="s">
        <v>5064</v>
      </c>
      <c r="G492" s="9" t="s">
        <v>4436</v>
      </c>
      <c r="H492" s="7" t="s">
        <v>4437</v>
      </c>
      <c r="I492" s="7" t="s">
        <v>4438</v>
      </c>
      <c r="J492" s="10">
        <v>43754</v>
      </c>
      <c r="K492" s="7" t="s">
        <v>4439</v>
      </c>
      <c r="L492" s="7" t="s">
        <v>1440</v>
      </c>
      <c r="M492" s="7" t="s">
        <v>4440</v>
      </c>
      <c r="N492" t="s">
        <v>4441</v>
      </c>
      <c r="O492" s="7" t="str">
        <f>IFERROR(VLOOKUP($D492,'CLIENTES NUEVA ID ZONA'!$A$1:$R$669,17,0),"NO")</f>
        <v>SI</v>
      </c>
    </row>
    <row r="493" spans="1:15">
      <c r="A493" s="7" t="s">
        <v>3909</v>
      </c>
      <c r="B493" s="7" t="s">
        <v>4535</v>
      </c>
      <c r="C493" s="7" t="s">
        <v>162</v>
      </c>
      <c r="D493" s="7" t="s">
        <v>161</v>
      </c>
      <c r="E493" s="7" t="s">
        <v>2253</v>
      </c>
      <c r="F493" s="7" t="s">
        <v>5065</v>
      </c>
      <c r="G493" s="9" t="s">
        <v>4436</v>
      </c>
      <c r="H493" s="7" t="s">
        <v>4444</v>
      </c>
      <c r="I493" s="7" t="s">
        <v>4448</v>
      </c>
      <c r="J493" s="10">
        <v>43752</v>
      </c>
      <c r="K493" s="7" t="s">
        <v>4449</v>
      </c>
      <c r="L493" s="7" t="s">
        <v>1455</v>
      </c>
      <c r="M493" s="7" t="s">
        <v>4440</v>
      </c>
      <c r="N493" t="s">
        <v>4441</v>
      </c>
      <c r="O493" s="7" t="str">
        <f>IFERROR(VLOOKUP($D493,'CLIENTES NUEVA ID ZONA'!$A$1:$R$669,17,0),"NO")</f>
        <v>NO</v>
      </c>
    </row>
    <row r="494" spans="1:15">
      <c r="A494" s="7" t="s">
        <v>3909</v>
      </c>
      <c r="B494" s="7" t="s">
        <v>4535</v>
      </c>
      <c r="C494" s="7" t="s">
        <v>3778</v>
      </c>
      <c r="D494" s="7" t="s">
        <v>3779</v>
      </c>
      <c r="E494" s="7" t="s">
        <v>2253</v>
      </c>
      <c r="F494" s="7" t="s">
        <v>3777</v>
      </c>
      <c r="G494" s="9" t="s">
        <v>4436</v>
      </c>
      <c r="H494" s="7" t="s">
        <v>4454</v>
      </c>
      <c r="I494" s="7" t="s">
        <v>4448</v>
      </c>
      <c r="J494" s="10">
        <v>43750</v>
      </c>
      <c r="K494" s="7" t="s">
        <v>4441</v>
      </c>
      <c r="L494" s="7" t="s">
        <v>4409</v>
      </c>
      <c r="M494" s="7" t="s">
        <v>4440</v>
      </c>
      <c r="N494" t="s">
        <v>5066</v>
      </c>
      <c r="O494" s="7" t="str">
        <f>IFERROR(VLOOKUP($D494,'CLIENTES NUEVA ID ZONA'!$A$1:$R$669,17,0),"NO")</f>
        <v>NO</v>
      </c>
    </row>
    <row r="495" spans="1:15">
      <c r="A495" s="7" t="s">
        <v>3909</v>
      </c>
      <c r="B495" s="7" t="s">
        <v>3623</v>
      </c>
      <c r="C495" s="7" t="s">
        <v>684</v>
      </c>
      <c r="D495" s="7" t="s">
        <v>683</v>
      </c>
      <c r="E495" s="7" t="s">
        <v>2253</v>
      </c>
      <c r="F495" s="7" t="s">
        <v>5067</v>
      </c>
      <c r="G495" s="9" t="s">
        <v>4436</v>
      </c>
      <c r="H495" s="7" t="s">
        <v>4688</v>
      </c>
      <c r="I495" s="7" t="s">
        <v>4448</v>
      </c>
      <c r="J495" s="10">
        <v>43746</v>
      </c>
      <c r="K495" s="7" t="s">
        <v>4439</v>
      </c>
      <c r="L495" s="7" t="s">
        <v>1455</v>
      </c>
      <c r="M495" s="7" t="s">
        <v>4440</v>
      </c>
      <c r="N495" t="s">
        <v>5068</v>
      </c>
      <c r="O495" s="7" t="str">
        <f>IFERROR(VLOOKUP($D495,'CLIENTES NUEVA ID ZONA'!$A$1:$R$669,17,0),"NO")</f>
        <v>NO</v>
      </c>
    </row>
    <row r="496" spans="1:15">
      <c r="A496" s="7" t="s">
        <v>3909</v>
      </c>
      <c r="B496" s="7" t="s">
        <v>14</v>
      </c>
      <c r="C496" s="7" t="s">
        <v>264</v>
      </c>
      <c r="D496" s="7" t="s">
        <v>263</v>
      </c>
      <c r="E496" s="7" t="s">
        <v>3623</v>
      </c>
      <c r="F496" s="7" t="s">
        <v>5069</v>
      </c>
      <c r="G496" s="9" t="s">
        <v>4436</v>
      </c>
      <c r="H496" s="7" t="s">
        <v>4437</v>
      </c>
      <c r="I496" s="7" t="s">
        <v>4438</v>
      </c>
      <c r="J496" s="10">
        <v>43732</v>
      </c>
      <c r="K496" s="7" t="s">
        <v>4439</v>
      </c>
      <c r="L496" s="7" t="s">
        <v>4402</v>
      </c>
      <c r="M496" s="7" t="s">
        <v>4440</v>
      </c>
      <c r="N496" t="s">
        <v>4441</v>
      </c>
      <c r="O496" s="7" t="str">
        <f>IFERROR(VLOOKUP($D496,'CLIENTES NUEVA ID ZONA'!$A$1:$R$669,17,0),"NO")</f>
        <v>SI</v>
      </c>
    </row>
    <row r="497" spans="1:15">
      <c r="A497" s="7" t="s">
        <v>3909</v>
      </c>
      <c r="B497" s="7" t="s">
        <v>4564</v>
      </c>
      <c r="C497" s="7" t="s">
        <v>433</v>
      </c>
      <c r="D497" s="7" t="s">
        <v>432</v>
      </c>
      <c r="E497" s="7" t="s">
        <v>14</v>
      </c>
      <c r="F497" s="7" t="s">
        <v>5070</v>
      </c>
      <c r="G497" s="9" t="s">
        <v>4436</v>
      </c>
      <c r="H497" s="7" t="s">
        <v>4498</v>
      </c>
      <c r="I497" s="7" t="s">
        <v>4438</v>
      </c>
      <c r="J497" s="10">
        <v>43726</v>
      </c>
      <c r="K497" s="7" t="s">
        <v>4439</v>
      </c>
      <c r="L497" s="7" t="s">
        <v>1440</v>
      </c>
      <c r="M497" s="7" t="s">
        <v>4440</v>
      </c>
      <c r="N497" t="s">
        <v>4441</v>
      </c>
      <c r="O497" s="7" t="str">
        <f>IFERROR(VLOOKUP($D497,'CLIENTES NUEVA ID ZONA'!$A$1:$R$669,17,0),"NO")</f>
        <v>SI</v>
      </c>
    </row>
    <row r="498" spans="1:15">
      <c r="A498" s="7" t="s">
        <v>3909</v>
      </c>
      <c r="B498" s="12" t="s">
        <v>4433</v>
      </c>
      <c r="C498" s="12" t="s">
        <v>1026</v>
      </c>
      <c r="D498" s="12" t="s">
        <v>1025</v>
      </c>
      <c r="E498" s="12" t="s">
        <v>3618</v>
      </c>
      <c r="F498" s="12" t="s">
        <v>5071</v>
      </c>
      <c r="G498" s="13" t="s">
        <v>4436</v>
      </c>
      <c r="H498" s="12" t="s">
        <v>4437</v>
      </c>
      <c r="I498" s="12" t="s">
        <v>4438</v>
      </c>
      <c r="J498" s="15">
        <v>43724</v>
      </c>
      <c r="K498" s="12" t="s">
        <v>4439</v>
      </c>
      <c r="L498" s="12" t="s">
        <v>1581</v>
      </c>
      <c r="M498" s="12" t="s">
        <v>4440</v>
      </c>
      <c r="N498" t="s">
        <v>4441</v>
      </c>
      <c r="O498" s="7" t="str">
        <f>IFERROR(VLOOKUP($D498,'CLIENTES NUEVA ID ZONA'!$A$1:$R$669,17,0),"NO")</f>
        <v>NO</v>
      </c>
    </row>
    <row r="499" spans="1:15">
      <c r="A499" s="7" t="s">
        <v>3909</v>
      </c>
      <c r="B499" s="12" t="s">
        <v>4518</v>
      </c>
      <c r="C499" s="12" t="s">
        <v>1227</v>
      </c>
      <c r="D499" s="12" t="s">
        <v>1226</v>
      </c>
      <c r="E499" s="12" t="s">
        <v>2253</v>
      </c>
      <c r="F499" s="12" t="s">
        <v>5072</v>
      </c>
      <c r="G499" s="13" t="s">
        <v>4436</v>
      </c>
      <c r="H499" s="12" t="s">
        <v>4444</v>
      </c>
      <c r="I499" s="12" t="s">
        <v>4448</v>
      </c>
      <c r="J499" s="15">
        <v>43721</v>
      </c>
      <c r="K499" s="12" t="s">
        <v>4439</v>
      </c>
      <c r="L499" s="12" t="s">
        <v>1440</v>
      </c>
      <c r="M499" s="12" t="s">
        <v>4440</v>
      </c>
      <c r="N499" t="s">
        <v>4441</v>
      </c>
      <c r="O499" s="7" t="str">
        <f>IFERROR(VLOOKUP($D499,'CLIENTES NUEVA ID ZONA'!$A$1:$R$669,17,0),"NO")</f>
        <v>NO</v>
      </c>
    </row>
    <row r="500" spans="1:15">
      <c r="A500" s="7" t="s">
        <v>3909</v>
      </c>
      <c r="B500" s="12" t="s">
        <v>4433</v>
      </c>
      <c r="C500" s="12" t="s">
        <v>547</v>
      </c>
      <c r="D500" s="12" t="s">
        <v>546</v>
      </c>
      <c r="E500" s="12" t="s">
        <v>2278</v>
      </c>
      <c r="F500" s="12" t="s">
        <v>5073</v>
      </c>
      <c r="G500" s="13" t="s">
        <v>4436</v>
      </c>
      <c r="H500" s="12" t="s">
        <v>4437</v>
      </c>
      <c r="I500" s="12" t="s">
        <v>4438</v>
      </c>
      <c r="J500" s="15">
        <v>43717</v>
      </c>
      <c r="K500" s="12" t="s">
        <v>4449</v>
      </c>
      <c r="L500" s="12" t="s">
        <v>1581</v>
      </c>
      <c r="M500" s="12" t="s">
        <v>4440</v>
      </c>
      <c r="N500" t="s">
        <v>4441</v>
      </c>
      <c r="O500" s="7" t="str">
        <f>IFERROR(VLOOKUP($D500,'CLIENTES NUEVA ID ZONA'!$A$1:$R$669,17,0),"NO")</f>
        <v>NO</v>
      </c>
    </row>
    <row r="501" spans="1:15">
      <c r="A501" s="7" t="s">
        <v>3909</v>
      </c>
      <c r="B501" s="12" t="s">
        <v>48</v>
      </c>
      <c r="C501" s="12" t="s">
        <v>866</v>
      </c>
      <c r="D501" s="12" t="s">
        <v>865</v>
      </c>
      <c r="E501" s="12" t="s">
        <v>2253</v>
      </c>
      <c r="F501" s="12" t="s">
        <v>5074</v>
      </c>
      <c r="G501" s="13" t="s">
        <v>4436</v>
      </c>
      <c r="H501" s="12" t="s">
        <v>4444</v>
      </c>
      <c r="I501" s="12" t="s">
        <v>4448</v>
      </c>
      <c r="J501" s="15">
        <v>43711</v>
      </c>
      <c r="K501" s="12" t="s">
        <v>4439</v>
      </c>
      <c r="L501" s="12" t="s">
        <v>867</v>
      </c>
      <c r="M501" s="12" t="s">
        <v>4440</v>
      </c>
      <c r="N501" t="s">
        <v>4441</v>
      </c>
      <c r="O501" s="7" t="str">
        <f>IFERROR(VLOOKUP($D501,'CLIENTES NUEVA ID ZONA'!$A$1:$R$669,17,0),"NO")</f>
        <v>NO</v>
      </c>
    </row>
    <row r="502" spans="1:15">
      <c r="A502" s="7" t="s">
        <v>3909</v>
      </c>
      <c r="B502" s="12" t="s">
        <v>80</v>
      </c>
      <c r="C502" s="12" t="s">
        <v>1209</v>
      </c>
      <c r="D502" s="12" t="s">
        <v>1208</v>
      </c>
      <c r="E502" s="12" t="s">
        <v>2253</v>
      </c>
      <c r="F502" s="12" t="s">
        <v>5075</v>
      </c>
      <c r="G502" s="13" t="s">
        <v>4436</v>
      </c>
      <c r="H502" s="12" t="s">
        <v>4444</v>
      </c>
      <c r="I502" s="12" t="s">
        <v>4448</v>
      </c>
      <c r="J502" s="15">
        <v>43707</v>
      </c>
      <c r="K502" s="12" t="s">
        <v>4449</v>
      </c>
      <c r="L502" s="12" t="s">
        <v>1440</v>
      </c>
      <c r="M502" s="12" t="s">
        <v>4440</v>
      </c>
      <c r="N502" t="s">
        <v>4441</v>
      </c>
      <c r="O502" s="7" t="str">
        <f>IFERROR(VLOOKUP($D502,'CLIENTES NUEVA ID ZONA'!$A$1:$R$669,17,0),"NO")</f>
        <v>NO</v>
      </c>
    </row>
    <row r="503" spans="1:15">
      <c r="A503" s="7" t="s">
        <v>3909</v>
      </c>
      <c r="B503" s="12" t="s">
        <v>4518</v>
      </c>
      <c r="C503" s="12" t="s">
        <v>1255</v>
      </c>
      <c r="D503" s="12" t="s">
        <v>1254</v>
      </c>
      <c r="E503" s="12" t="s">
        <v>2253</v>
      </c>
      <c r="F503" s="12" t="s">
        <v>5076</v>
      </c>
      <c r="G503" s="13" t="s">
        <v>4436</v>
      </c>
      <c r="H503" s="12" t="s">
        <v>4444</v>
      </c>
      <c r="I503" s="12" t="s">
        <v>4448</v>
      </c>
      <c r="J503" s="15">
        <v>43705</v>
      </c>
      <c r="K503" s="12" t="s">
        <v>4439</v>
      </c>
      <c r="L503" s="12" t="s">
        <v>1440</v>
      </c>
      <c r="M503" s="12" t="s">
        <v>4440</v>
      </c>
      <c r="N503" t="s">
        <v>4441</v>
      </c>
      <c r="O503" s="7" t="str">
        <f>IFERROR(VLOOKUP($D503,'CLIENTES NUEVA ID ZONA'!$A$1:$R$669,17,0),"NO")</f>
        <v>NO</v>
      </c>
    </row>
    <row r="504" spans="1:15">
      <c r="A504" s="7" t="s">
        <v>3909</v>
      </c>
      <c r="B504" s="12" t="s">
        <v>4518</v>
      </c>
      <c r="C504" s="12" t="s">
        <v>437</v>
      </c>
      <c r="D504" s="12" t="s">
        <v>436</v>
      </c>
      <c r="E504" s="12" t="s">
        <v>2253</v>
      </c>
      <c r="F504" s="12" t="s">
        <v>5077</v>
      </c>
      <c r="G504" s="13" t="s">
        <v>4436</v>
      </c>
      <c r="H504" s="12" t="s">
        <v>4444</v>
      </c>
      <c r="I504" s="12" t="s">
        <v>4448</v>
      </c>
      <c r="J504" s="15">
        <v>43699</v>
      </c>
      <c r="K504" s="12" t="s">
        <v>4439</v>
      </c>
      <c r="L504" s="12" t="s">
        <v>1440</v>
      </c>
      <c r="M504" s="12" t="s">
        <v>4440</v>
      </c>
      <c r="N504" t="s">
        <v>4441</v>
      </c>
      <c r="O504" s="7" t="str">
        <f>IFERROR(VLOOKUP($D504,'CLIENTES NUEVA ID ZONA'!$A$1:$R$669,17,0),"NO")</f>
        <v>NO</v>
      </c>
    </row>
    <row r="505" spans="1:15">
      <c r="A505" s="7" t="s">
        <v>3909</v>
      </c>
      <c r="B505" s="12" t="s">
        <v>4518</v>
      </c>
      <c r="C505" s="12" t="s">
        <v>920</v>
      </c>
      <c r="D505" s="12" t="s">
        <v>919</v>
      </c>
      <c r="E505" s="12" t="s">
        <v>2253</v>
      </c>
      <c r="F505" s="12" t="s">
        <v>5078</v>
      </c>
      <c r="G505" s="13" t="s">
        <v>4436</v>
      </c>
      <c r="H505" s="12" t="s">
        <v>4444</v>
      </c>
      <c r="I505" s="12" t="s">
        <v>4448</v>
      </c>
      <c r="J505" s="15">
        <v>43698</v>
      </c>
      <c r="K505" s="12" t="s">
        <v>4439</v>
      </c>
      <c r="L505" s="12" t="s">
        <v>1440</v>
      </c>
      <c r="M505" s="12" t="s">
        <v>4440</v>
      </c>
      <c r="N505" t="s">
        <v>4441</v>
      </c>
      <c r="O505" s="7" t="str">
        <f>IFERROR(VLOOKUP($D505,'CLIENTES NUEVA ID ZONA'!$A$1:$R$669,17,0),"NO")</f>
        <v>NO</v>
      </c>
    </row>
    <row r="506" spans="1:15">
      <c r="A506" s="7" t="s">
        <v>3909</v>
      </c>
      <c r="B506" s="12" t="s">
        <v>4535</v>
      </c>
      <c r="C506" s="12" t="s">
        <v>1328</v>
      </c>
      <c r="D506" s="12" t="s">
        <v>1327</v>
      </c>
      <c r="E506" s="12" t="s">
        <v>2253</v>
      </c>
      <c r="F506" s="12" t="s">
        <v>5079</v>
      </c>
      <c r="G506" s="13" t="s">
        <v>4436</v>
      </c>
      <c r="H506" s="12" t="s">
        <v>4444</v>
      </c>
      <c r="I506" s="12" t="s">
        <v>4448</v>
      </c>
      <c r="J506" s="15">
        <v>43696</v>
      </c>
      <c r="K506" s="12" t="s">
        <v>4449</v>
      </c>
      <c r="L506" s="12" t="s">
        <v>1440</v>
      </c>
      <c r="M506" s="12" t="s">
        <v>4440</v>
      </c>
      <c r="N506" t="s">
        <v>4441</v>
      </c>
      <c r="O506" s="7" t="str">
        <f>IFERROR(VLOOKUP($D506,'CLIENTES NUEVA ID ZONA'!$A$1:$R$669,17,0),"NO")</f>
        <v>NO</v>
      </c>
    </row>
    <row r="507" spans="1:15">
      <c r="A507" s="7" t="s">
        <v>3909</v>
      </c>
      <c r="B507" s="12" t="s">
        <v>14</v>
      </c>
      <c r="C507" s="12" t="s">
        <v>1032</v>
      </c>
      <c r="D507" s="12" t="s">
        <v>1031</v>
      </c>
      <c r="E507" s="12" t="s">
        <v>2253</v>
      </c>
      <c r="F507" s="12" t="s">
        <v>5080</v>
      </c>
      <c r="G507" s="13" t="s">
        <v>4436</v>
      </c>
      <c r="H507" s="12" t="s">
        <v>4688</v>
      </c>
      <c r="I507" s="12" t="s">
        <v>4448</v>
      </c>
      <c r="J507" s="15">
        <v>43696</v>
      </c>
      <c r="K507" s="12" t="s">
        <v>4439</v>
      </c>
      <c r="L507" s="12" t="s">
        <v>1440</v>
      </c>
      <c r="M507" s="12" t="s">
        <v>4440</v>
      </c>
      <c r="N507" t="s">
        <v>4441</v>
      </c>
      <c r="O507" s="7" t="str">
        <f>IFERROR(VLOOKUP($D507,'CLIENTES NUEVA ID ZONA'!$A$1:$R$669,17,0),"NO")</f>
        <v>NO</v>
      </c>
    </row>
    <row r="508" spans="1:15">
      <c r="A508" s="7" t="s">
        <v>3909</v>
      </c>
      <c r="B508" s="12" t="s">
        <v>4527</v>
      </c>
      <c r="C508" s="12" t="s">
        <v>543</v>
      </c>
      <c r="D508" s="12" t="s">
        <v>542</v>
      </c>
      <c r="E508" s="12" t="s">
        <v>3623</v>
      </c>
      <c r="F508" s="12" t="s">
        <v>5081</v>
      </c>
      <c r="G508" s="13" t="s">
        <v>4436</v>
      </c>
      <c r="H508" s="12" t="s">
        <v>4478</v>
      </c>
      <c r="I508" s="12" t="s">
        <v>4438</v>
      </c>
      <c r="J508" s="15">
        <v>43693</v>
      </c>
      <c r="K508" s="12" t="s">
        <v>4439</v>
      </c>
      <c r="L508" s="12" t="s">
        <v>1581</v>
      </c>
      <c r="M508" s="12" t="s">
        <v>4440</v>
      </c>
      <c r="N508" t="s">
        <v>4441</v>
      </c>
      <c r="O508" s="7" t="str">
        <f>IFERROR(VLOOKUP($D508,'CLIENTES NUEVA ID ZONA'!$A$1:$R$669,17,0),"NO")</f>
        <v>NO</v>
      </c>
    </row>
    <row r="509" spans="1:15">
      <c r="A509" s="7" t="s">
        <v>3909</v>
      </c>
      <c r="B509" s="12" t="s">
        <v>48</v>
      </c>
      <c r="C509" s="12" t="s">
        <v>866</v>
      </c>
      <c r="D509" s="12" t="s">
        <v>865</v>
      </c>
      <c r="E509" s="12" t="s">
        <v>2253</v>
      </c>
      <c r="F509" s="12" t="s">
        <v>5082</v>
      </c>
      <c r="G509" s="13" t="s">
        <v>4436</v>
      </c>
      <c r="H509" s="12" t="s">
        <v>4444</v>
      </c>
      <c r="I509" s="12" t="s">
        <v>4448</v>
      </c>
      <c r="J509" s="15">
        <v>43686</v>
      </c>
      <c r="K509" s="12" t="s">
        <v>4439</v>
      </c>
      <c r="L509" s="12" t="s">
        <v>867</v>
      </c>
      <c r="M509" s="12" t="s">
        <v>4440</v>
      </c>
      <c r="N509" t="s">
        <v>4704</v>
      </c>
      <c r="O509" s="7" t="str">
        <f>IFERROR(VLOOKUP($D509,'CLIENTES NUEVA ID ZONA'!$A$1:$R$669,17,0),"NO")</f>
        <v>NO</v>
      </c>
    </row>
    <row r="510" spans="1:15">
      <c r="A510" s="7" t="s">
        <v>3909</v>
      </c>
      <c r="B510" s="12" t="s">
        <v>4527</v>
      </c>
      <c r="C510" s="12" t="s">
        <v>385</v>
      </c>
      <c r="D510" s="12" t="s">
        <v>384</v>
      </c>
      <c r="E510" s="12" t="s">
        <v>2253</v>
      </c>
      <c r="F510" s="12" t="s">
        <v>5083</v>
      </c>
      <c r="G510" s="13" t="s">
        <v>4436</v>
      </c>
      <c r="H510" s="12" t="s">
        <v>4444</v>
      </c>
      <c r="I510" s="12" t="s">
        <v>4448</v>
      </c>
      <c r="J510" s="15">
        <v>43675</v>
      </c>
      <c r="K510" s="12" t="s">
        <v>4439</v>
      </c>
      <c r="L510" s="12" t="s">
        <v>1440</v>
      </c>
      <c r="M510" s="12" t="s">
        <v>4440</v>
      </c>
      <c r="N510" t="s">
        <v>4441</v>
      </c>
      <c r="O510" s="7" t="str">
        <f>IFERROR(VLOOKUP($D510,'CLIENTES NUEVA ID ZONA'!$A$1:$R$669,17,0),"NO")</f>
        <v>NO</v>
      </c>
    </row>
    <row r="511" spans="1:15">
      <c r="A511" s="7" t="s">
        <v>3909</v>
      </c>
      <c r="B511" s="12" t="s">
        <v>48</v>
      </c>
      <c r="C511" s="12" t="s">
        <v>656</v>
      </c>
      <c r="D511" s="12" t="s">
        <v>655</v>
      </c>
      <c r="E511" s="12" t="s">
        <v>2253</v>
      </c>
      <c r="F511" s="12" t="s">
        <v>5084</v>
      </c>
      <c r="G511" s="13" t="s">
        <v>4436</v>
      </c>
      <c r="H511" s="12" t="s">
        <v>4444</v>
      </c>
      <c r="I511" s="12" t="s">
        <v>4448</v>
      </c>
      <c r="J511" s="15">
        <v>43671</v>
      </c>
      <c r="K511" s="12" t="s">
        <v>4439</v>
      </c>
      <c r="L511" s="12" t="s">
        <v>1440</v>
      </c>
      <c r="M511" s="12" t="s">
        <v>4440</v>
      </c>
      <c r="N511" t="s">
        <v>4441</v>
      </c>
      <c r="O511" s="7" t="str">
        <f>IFERROR(VLOOKUP($D511,'CLIENTES NUEVA ID ZONA'!$A$1:$R$669,17,0),"NO")</f>
        <v>NO</v>
      </c>
    </row>
    <row r="512" spans="1:15">
      <c r="A512" s="7" t="s">
        <v>3909</v>
      </c>
      <c r="B512" s="12" t="s">
        <v>4518</v>
      </c>
      <c r="C512" s="12" t="s">
        <v>3750</v>
      </c>
      <c r="D512" s="12" t="s">
        <v>3749</v>
      </c>
      <c r="E512" s="12" t="s">
        <v>2253</v>
      </c>
      <c r="F512" s="12" t="s">
        <v>5085</v>
      </c>
      <c r="G512" s="13" t="s">
        <v>4436</v>
      </c>
      <c r="H512" s="12" t="s">
        <v>4454</v>
      </c>
      <c r="I512" s="12" t="s">
        <v>4448</v>
      </c>
      <c r="J512" s="15">
        <v>43671</v>
      </c>
      <c r="K512" s="12" t="s">
        <v>4439</v>
      </c>
      <c r="L512" s="12" t="s">
        <v>1440</v>
      </c>
      <c r="M512" s="12" t="s">
        <v>4440</v>
      </c>
      <c r="N512" t="s">
        <v>4441</v>
      </c>
      <c r="O512" s="7" t="str">
        <f>IFERROR(VLOOKUP($D512,'CLIENTES NUEVA ID ZONA'!$A$1:$R$669,17,0),"NO")</f>
        <v>NO</v>
      </c>
    </row>
    <row r="513" spans="1:15">
      <c r="A513" s="7" t="s">
        <v>3909</v>
      </c>
      <c r="B513" s="12" t="s">
        <v>14</v>
      </c>
      <c r="C513" s="12" t="s">
        <v>505</v>
      </c>
      <c r="D513" s="12" t="s">
        <v>504</v>
      </c>
      <c r="E513" s="12" t="s">
        <v>3618</v>
      </c>
      <c r="F513" s="12" t="s">
        <v>5086</v>
      </c>
      <c r="G513" s="13" t="s">
        <v>4436</v>
      </c>
      <c r="H513" s="12" t="s">
        <v>4688</v>
      </c>
      <c r="I513" s="12" t="s">
        <v>4438</v>
      </c>
      <c r="J513" s="15">
        <v>43665</v>
      </c>
      <c r="K513" s="12" t="s">
        <v>4439</v>
      </c>
      <c r="L513" s="12" t="s">
        <v>1581</v>
      </c>
      <c r="M513" s="12" t="s">
        <v>4440</v>
      </c>
      <c r="N513" t="s">
        <v>4441</v>
      </c>
      <c r="O513" s="7" t="str">
        <f>IFERROR(VLOOKUP($D513,'CLIENTES NUEVA ID ZONA'!$A$1:$R$669,17,0),"NO")</f>
        <v>NO</v>
      </c>
    </row>
    <row r="514" spans="1:15">
      <c r="A514" s="7" t="s">
        <v>3909</v>
      </c>
      <c r="B514" s="12" t="s">
        <v>4433</v>
      </c>
      <c r="C514" s="12" t="s">
        <v>482</v>
      </c>
      <c r="D514" s="12" t="s">
        <v>481</v>
      </c>
      <c r="E514" s="12" t="s">
        <v>2278</v>
      </c>
      <c r="F514" s="12" t="s">
        <v>5087</v>
      </c>
      <c r="G514" s="13" t="s">
        <v>4436</v>
      </c>
      <c r="H514" s="12" t="s">
        <v>4498</v>
      </c>
      <c r="I514" s="12" t="s">
        <v>4438</v>
      </c>
      <c r="J514" s="15">
        <v>43665</v>
      </c>
      <c r="K514" s="12" t="s">
        <v>4439</v>
      </c>
      <c r="L514" s="12" t="s">
        <v>1581</v>
      </c>
      <c r="M514" s="12" t="s">
        <v>4440</v>
      </c>
      <c r="N514" t="s">
        <v>4441</v>
      </c>
      <c r="O514" s="7" t="str">
        <f>IFERROR(VLOOKUP($D514,'CLIENTES NUEVA ID ZONA'!$A$1:$R$669,17,0),"NO")</f>
        <v>SI</v>
      </c>
    </row>
    <row r="515" spans="1:15">
      <c r="A515" s="7" t="s">
        <v>3909</v>
      </c>
      <c r="B515" s="12" t="s">
        <v>14</v>
      </c>
      <c r="C515" s="12" t="s">
        <v>774</v>
      </c>
      <c r="D515" s="12" t="s">
        <v>773</v>
      </c>
      <c r="E515" s="12" t="s">
        <v>2253</v>
      </c>
      <c r="F515" s="12" t="s">
        <v>5088</v>
      </c>
      <c r="G515" s="13" t="s">
        <v>4436</v>
      </c>
      <c r="H515" s="12" t="s">
        <v>4444</v>
      </c>
      <c r="I515" s="12" t="s">
        <v>4448</v>
      </c>
      <c r="J515" s="15">
        <v>43664</v>
      </c>
      <c r="K515" s="12" t="s">
        <v>4439</v>
      </c>
      <c r="L515" s="12" t="s">
        <v>1440</v>
      </c>
      <c r="M515" s="12" t="s">
        <v>4440</v>
      </c>
      <c r="N515" t="s">
        <v>4441</v>
      </c>
      <c r="O515" s="7" t="str">
        <f>IFERROR(VLOOKUP($D515,'CLIENTES NUEVA ID ZONA'!$A$1:$R$669,17,0),"NO")</f>
        <v>NO</v>
      </c>
    </row>
    <row r="516" spans="1:15">
      <c r="A516" s="7" t="s">
        <v>3909</v>
      </c>
      <c r="B516" s="12" t="s">
        <v>14</v>
      </c>
      <c r="C516" s="12" t="s">
        <v>2594</v>
      </c>
      <c r="D516" s="12" t="s">
        <v>444</v>
      </c>
      <c r="E516" s="12" t="s">
        <v>3623</v>
      </c>
      <c r="F516" s="12" t="s">
        <v>5089</v>
      </c>
      <c r="G516" s="13" t="s">
        <v>4436</v>
      </c>
      <c r="H516" s="12" t="s">
        <v>4444</v>
      </c>
      <c r="I516" s="12" t="s">
        <v>4438</v>
      </c>
      <c r="J516" s="15">
        <v>43657</v>
      </c>
      <c r="K516" s="12" t="s">
        <v>4439</v>
      </c>
      <c r="L516" s="12" t="s">
        <v>1440</v>
      </c>
      <c r="M516" s="12" t="s">
        <v>4440</v>
      </c>
      <c r="N516" t="s">
        <v>4441</v>
      </c>
      <c r="O516" s="7" t="str">
        <f>IFERROR(VLOOKUP($D516,'CLIENTES NUEVA ID ZONA'!$A$1:$R$669,17,0),"NO")</f>
        <v>NO</v>
      </c>
    </row>
    <row r="517" spans="1:15">
      <c r="A517" s="7" t="s">
        <v>3909</v>
      </c>
      <c r="B517" s="12" t="s">
        <v>4535</v>
      </c>
      <c r="C517" s="12" t="s">
        <v>79</v>
      </c>
      <c r="D517" s="12" t="s">
        <v>78</v>
      </c>
      <c r="E517" s="12" t="s">
        <v>3623</v>
      </c>
      <c r="F517" s="12" t="s">
        <v>5090</v>
      </c>
      <c r="G517" s="13" t="s">
        <v>4436</v>
      </c>
      <c r="H517" s="12" t="s">
        <v>4513</v>
      </c>
      <c r="I517" s="12" t="s">
        <v>4438</v>
      </c>
      <c r="J517" s="15">
        <v>43656</v>
      </c>
      <c r="K517" s="12" t="s">
        <v>4449</v>
      </c>
      <c r="L517" s="12" t="s">
        <v>4402</v>
      </c>
      <c r="M517" s="12" t="s">
        <v>4440</v>
      </c>
      <c r="N517" t="s">
        <v>4441</v>
      </c>
      <c r="O517" s="7" t="str">
        <f>IFERROR(VLOOKUP($D517,'CLIENTES NUEVA ID ZONA'!$A$1:$R$669,17,0),"NO")</f>
        <v>NO</v>
      </c>
    </row>
    <row r="518" spans="1:15">
      <c r="A518" s="7" t="s">
        <v>3909</v>
      </c>
      <c r="B518" s="12" t="s">
        <v>14</v>
      </c>
      <c r="C518" s="12" t="s">
        <v>507</v>
      </c>
      <c r="D518" s="12" t="s">
        <v>506</v>
      </c>
      <c r="E518" s="12" t="s">
        <v>2253</v>
      </c>
      <c r="F518" s="12" t="s">
        <v>5091</v>
      </c>
      <c r="G518" s="13" t="s">
        <v>4436</v>
      </c>
      <c r="H518" s="12" t="s">
        <v>4688</v>
      </c>
      <c r="I518" s="12" t="s">
        <v>4448</v>
      </c>
      <c r="J518" s="15">
        <v>43656</v>
      </c>
      <c r="K518" s="12" t="s">
        <v>4439</v>
      </c>
      <c r="L518" s="12" t="s">
        <v>1581</v>
      </c>
      <c r="M518" s="12" t="s">
        <v>4440</v>
      </c>
      <c r="N518" t="s">
        <v>5092</v>
      </c>
      <c r="O518" s="7" t="str">
        <f>IFERROR(VLOOKUP($D518,'CLIENTES NUEVA ID ZONA'!$A$1:$R$669,17,0),"NO")</f>
        <v>NO</v>
      </c>
    </row>
    <row r="519" spans="1:15">
      <c r="A519" s="7" t="s">
        <v>3909</v>
      </c>
      <c r="B519" s="12" t="s">
        <v>3794</v>
      </c>
      <c r="C519" s="12" t="s">
        <v>757</v>
      </c>
      <c r="D519" s="12" t="s">
        <v>756</v>
      </c>
      <c r="E519" s="12" t="s">
        <v>2253</v>
      </c>
      <c r="F519" s="12" t="s">
        <v>5093</v>
      </c>
      <c r="G519" s="13" t="s">
        <v>4436</v>
      </c>
      <c r="H519" s="12" t="s">
        <v>4444</v>
      </c>
      <c r="I519" s="12" t="s">
        <v>4448</v>
      </c>
      <c r="J519" s="15">
        <v>43656</v>
      </c>
      <c r="K519" s="12" t="s">
        <v>4439</v>
      </c>
      <c r="L519" s="12" t="s">
        <v>1455</v>
      </c>
      <c r="M519" s="12" t="s">
        <v>4440</v>
      </c>
      <c r="N519" t="s">
        <v>4441</v>
      </c>
      <c r="O519" s="7" t="str">
        <f>IFERROR(VLOOKUP($D519,'CLIENTES NUEVA ID ZONA'!$A$1:$R$669,17,0),"NO")</f>
        <v>NO</v>
      </c>
    </row>
    <row r="520" spans="1:15">
      <c r="A520" s="7" t="s">
        <v>3909</v>
      </c>
      <c r="B520" s="12" t="s">
        <v>4412</v>
      </c>
      <c r="C520" s="12" t="s">
        <v>3752</v>
      </c>
      <c r="D520" s="12" t="s">
        <v>3751</v>
      </c>
      <c r="E520" s="12" t="s">
        <v>2253</v>
      </c>
      <c r="F520" s="12" t="s">
        <v>5094</v>
      </c>
      <c r="G520" s="13" t="s">
        <v>4436</v>
      </c>
      <c r="H520" s="12" t="s">
        <v>4454</v>
      </c>
      <c r="I520" s="12" t="s">
        <v>4448</v>
      </c>
      <c r="J520" s="15">
        <v>43637</v>
      </c>
      <c r="K520" s="12" t="s">
        <v>4439</v>
      </c>
      <c r="L520" s="12" t="s">
        <v>1581</v>
      </c>
      <c r="M520" s="12" t="s">
        <v>4440</v>
      </c>
      <c r="N520" t="s">
        <v>4441</v>
      </c>
      <c r="O520" s="7" t="str">
        <f>IFERROR(VLOOKUP($D520,'CLIENTES NUEVA ID ZONA'!$A$1:$R$669,17,0),"NO")</f>
        <v>NO</v>
      </c>
    </row>
    <row r="521" spans="1:15">
      <c r="A521" s="7" t="s">
        <v>3909</v>
      </c>
      <c r="B521" s="12" t="s">
        <v>48</v>
      </c>
      <c r="C521" s="12" t="s">
        <v>866</v>
      </c>
      <c r="D521" s="12" t="s">
        <v>865</v>
      </c>
      <c r="E521" s="12" t="s">
        <v>2253</v>
      </c>
      <c r="F521" s="12" t="s">
        <v>5095</v>
      </c>
      <c r="G521" s="13" t="s">
        <v>4436</v>
      </c>
      <c r="H521" s="12" t="s">
        <v>4444</v>
      </c>
      <c r="I521" s="12" t="s">
        <v>4448</v>
      </c>
      <c r="J521" s="15">
        <v>43636</v>
      </c>
      <c r="K521" s="12" t="s">
        <v>4449</v>
      </c>
      <c r="L521" s="12" t="s">
        <v>867</v>
      </c>
      <c r="M521" s="12" t="s">
        <v>4440</v>
      </c>
      <c r="N521" t="s">
        <v>4441</v>
      </c>
      <c r="O521" s="7" t="str">
        <f>IFERROR(VLOOKUP($D521,'CLIENTES NUEVA ID ZONA'!$A$1:$R$669,17,0),"NO")</f>
        <v>NO</v>
      </c>
    </row>
    <row r="522" spans="1:15">
      <c r="A522" s="7" t="s">
        <v>3909</v>
      </c>
      <c r="B522" s="12" t="s">
        <v>3623</v>
      </c>
      <c r="C522" s="12" t="s">
        <v>666</v>
      </c>
      <c r="D522" s="12" t="s">
        <v>665</v>
      </c>
      <c r="E522" s="12" t="s">
        <v>3623</v>
      </c>
      <c r="F522" s="12" t="s">
        <v>5096</v>
      </c>
      <c r="G522" s="13" t="s">
        <v>4436</v>
      </c>
      <c r="H522" s="12" t="s">
        <v>4688</v>
      </c>
      <c r="I522" s="12" t="s">
        <v>4438</v>
      </c>
      <c r="J522" s="15">
        <v>43636</v>
      </c>
      <c r="K522" s="12" t="s">
        <v>4439</v>
      </c>
      <c r="L522" s="12" t="s">
        <v>1455</v>
      </c>
      <c r="M522" s="12" t="s">
        <v>4440</v>
      </c>
      <c r="N522" t="s">
        <v>4441</v>
      </c>
      <c r="O522" s="7" t="str">
        <f>IFERROR(VLOOKUP($D522,'CLIENTES NUEVA ID ZONA'!$A$1:$R$669,17,0),"NO")</f>
        <v>NO</v>
      </c>
    </row>
    <row r="523" spans="1:15">
      <c r="A523" s="7" t="s">
        <v>3909</v>
      </c>
      <c r="B523" s="12" t="s">
        <v>3623</v>
      </c>
      <c r="C523" s="12" t="s">
        <v>686</v>
      </c>
      <c r="D523" s="12" t="s">
        <v>685</v>
      </c>
      <c r="E523" s="12" t="s">
        <v>2253</v>
      </c>
      <c r="F523" s="12" t="s">
        <v>5097</v>
      </c>
      <c r="G523" s="13" t="s">
        <v>4436</v>
      </c>
      <c r="H523" s="12" t="s">
        <v>4688</v>
      </c>
      <c r="I523" s="12" t="s">
        <v>4438</v>
      </c>
      <c r="J523" s="15">
        <v>43633</v>
      </c>
      <c r="K523" s="12" t="s">
        <v>4439</v>
      </c>
      <c r="L523" s="12" t="s">
        <v>1455</v>
      </c>
      <c r="M523" s="12" t="s">
        <v>4440</v>
      </c>
      <c r="N523" t="s">
        <v>4441</v>
      </c>
      <c r="O523" s="7" t="str">
        <f>IFERROR(VLOOKUP($D523,'CLIENTES NUEVA ID ZONA'!$A$1:$R$669,17,0),"NO")</f>
        <v>NO</v>
      </c>
    </row>
    <row r="524" spans="1:15">
      <c r="A524" s="7" t="s">
        <v>3909</v>
      </c>
      <c r="B524" s="12" t="s">
        <v>4518</v>
      </c>
      <c r="C524" s="12" t="s">
        <v>130</v>
      </c>
      <c r="D524" s="12" t="s">
        <v>129</v>
      </c>
      <c r="E524" s="12" t="s">
        <v>14</v>
      </c>
      <c r="F524" s="12" t="s">
        <v>5098</v>
      </c>
      <c r="G524" s="13" t="s">
        <v>4436</v>
      </c>
      <c r="H524" s="12" t="s">
        <v>4437</v>
      </c>
      <c r="I524" s="12" t="s">
        <v>4438</v>
      </c>
      <c r="J524" s="15">
        <v>43633</v>
      </c>
      <c r="K524" s="12" t="s">
        <v>4439</v>
      </c>
      <c r="L524" s="12" t="s">
        <v>1440</v>
      </c>
      <c r="M524" s="12" t="s">
        <v>4440</v>
      </c>
      <c r="N524" t="s">
        <v>4441</v>
      </c>
      <c r="O524" s="7" t="str">
        <f>IFERROR(VLOOKUP($D524,'CLIENTES NUEVA ID ZONA'!$A$1:$R$669,17,0),"NO")</f>
        <v>SI</v>
      </c>
    </row>
    <row r="525" spans="1:15">
      <c r="A525" s="7" t="s">
        <v>3909</v>
      </c>
      <c r="B525" s="12" t="s">
        <v>4564</v>
      </c>
      <c r="C525" s="12" t="s">
        <v>630</v>
      </c>
      <c r="D525" s="12" t="s">
        <v>629</v>
      </c>
      <c r="E525" s="12" t="s">
        <v>3623</v>
      </c>
      <c r="F525" s="12" t="s">
        <v>5099</v>
      </c>
      <c r="G525" s="13" t="s">
        <v>4436</v>
      </c>
      <c r="H525" s="12" t="s">
        <v>4463</v>
      </c>
      <c r="I525" s="12" t="s">
        <v>4438</v>
      </c>
      <c r="J525" s="15">
        <v>43630</v>
      </c>
      <c r="K525" s="12" t="s">
        <v>4439</v>
      </c>
      <c r="L525" s="12" t="s">
        <v>4402</v>
      </c>
      <c r="M525" s="12" t="s">
        <v>4440</v>
      </c>
      <c r="N525" t="s">
        <v>4441</v>
      </c>
      <c r="O525" s="7" t="str">
        <f>IFERROR(VLOOKUP($D525,'CLIENTES NUEVA ID ZONA'!$A$1:$R$669,17,0),"NO")</f>
        <v>SI</v>
      </c>
    </row>
    <row r="526" spans="1:15">
      <c r="A526" s="7" t="s">
        <v>3909</v>
      </c>
      <c r="B526" s="12" t="s">
        <v>14</v>
      </c>
      <c r="C526" s="12" t="s">
        <v>822</v>
      </c>
      <c r="D526" s="12" t="s">
        <v>821</v>
      </c>
      <c r="E526" s="12" t="s">
        <v>2253</v>
      </c>
      <c r="F526" s="12" t="s">
        <v>5100</v>
      </c>
      <c r="G526" s="13" t="s">
        <v>4436</v>
      </c>
      <c r="H526" s="12" t="s">
        <v>4444</v>
      </c>
      <c r="I526" s="12" t="s">
        <v>4448</v>
      </c>
      <c r="J526" s="15">
        <v>43630</v>
      </c>
      <c r="K526" s="12" t="s">
        <v>4439</v>
      </c>
      <c r="L526" s="12" t="s">
        <v>1440</v>
      </c>
      <c r="M526" s="12" t="s">
        <v>4440</v>
      </c>
      <c r="N526" t="s">
        <v>4441</v>
      </c>
      <c r="O526" s="7" t="str">
        <f>IFERROR(VLOOKUP($D526,'CLIENTES NUEVA ID ZONA'!$A$1:$R$669,17,0),"NO")</f>
        <v>NO</v>
      </c>
    </row>
    <row r="527" spans="1:15">
      <c r="A527" s="7" t="s">
        <v>3909</v>
      </c>
      <c r="B527" s="12" t="s">
        <v>3623</v>
      </c>
      <c r="C527" s="12" t="s">
        <v>786</v>
      </c>
      <c r="D527" s="12" t="s">
        <v>785</v>
      </c>
      <c r="E527" s="12" t="s">
        <v>2253</v>
      </c>
      <c r="F527" s="12" t="s">
        <v>5101</v>
      </c>
      <c r="G527" s="13" t="s">
        <v>4436</v>
      </c>
      <c r="H527" s="12" t="s">
        <v>4444</v>
      </c>
      <c r="I527" s="12" t="s">
        <v>4448</v>
      </c>
      <c r="J527" s="15">
        <v>43623</v>
      </c>
      <c r="K527" s="12" t="s">
        <v>4439</v>
      </c>
      <c r="L527" s="12" t="s">
        <v>1440</v>
      </c>
      <c r="M527" s="12" t="s">
        <v>4440</v>
      </c>
      <c r="N527" t="s">
        <v>4441</v>
      </c>
      <c r="O527" s="7" t="str">
        <f>IFERROR(VLOOKUP($D527,'CLIENTES NUEVA ID ZONA'!$A$1:$R$669,17,0),"NO")</f>
        <v>NO</v>
      </c>
    </row>
    <row r="528" spans="1:15">
      <c r="A528" s="7" t="s">
        <v>3909</v>
      </c>
      <c r="B528" s="12" t="s">
        <v>4527</v>
      </c>
      <c r="C528" s="12" t="s">
        <v>940</v>
      </c>
      <c r="D528" s="12" t="s">
        <v>939</v>
      </c>
      <c r="E528" s="12" t="s">
        <v>2469</v>
      </c>
      <c r="F528" s="12" t="s">
        <v>5102</v>
      </c>
      <c r="G528" s="13" t="s">
        <v>4436</v>
      </c>
      <c r="H528" s="12" t="s">
        <v>4478</v>
      </c>
      <c r="I528" s="12" t="s">
        <v>4448</v>
      </c>
      <c r="J528" s="15">
        <v>43622</v>
      </c>
      <c r="K528" s="12" t="s">
        <v>4439</v>
      </c>
      <c r="L528" s="12" t="s">
        <v>1440</v>
      </c>
      <c r="M528" s="12" t="s">
        <v>4440</v>
      </c>
      <c r="N528" t="s">
        <v>4441</v>
      </c>
      <c r="O528" s="7" t="str">
        <f>IFERROR(VLOOKUP($D528,'CLIENTES NUEVA ID ZONA'!$A$1:$R$669,17,0),"NO")</f>
        <v>NO</v>
      </c>
    </row>
    <row r="529" spans="1:15">
      <c r="A529" s="7" t="s">
        <v>3909</v>
      </c>
      <c r="B529" s="12" t="s">
        <v>5103</v>
      </c>
      <c r="C529" s="12" t="s">
        <v>76</v>
      </c>
      <c r="D529" s="12" t="s">
        <v>75</v>
      </c>
      <c r="E529" s="12" t="s">
        <v>3623</v>
      </c>
      <c r="F529" s="12" t="s">
        <v>5104</v>
      </c>
      <c r="G529" s="13" t="s">
        <v>4436</v>
      </c>
      <c r="H529" s="12" t="s">
        <v>4688</v>
      </c>
      <c r="I529" s="12" t="s">
        <v>4438</v>
      </c>
      <c r="J529" s="15">
        <v>43616</v>
      </c>
      <c r="K529" s="12" t="s">
        <v>4449</v>
      </c>
      <c r="L529" s="12" t="s">
        <v>867</v>
      </c>
      <c r="M529" s="12" t="s">
        <v>4440</v>
      </c>
      <c r="N529" t="s">
        <v>4441</v>
      </c>
      <c r="O529" s="7" t="str">
        <f>IFERROR(VLOOKUP($D529,'CLIENTES NUEVA ID ZONA'!$A$1:$R$669,17,0),"NO")</f>
        <v>SI</v>
      </c>
    </row>
    <row r="530" spans="1:15">
      <c r="A530" s="7" t="s">
        <v>3909</v>
      </c>
      <c r="B530" s="12" t="s">
        <v>48</v>
      </c>
      <c r="C530" s="12" t="s">
        <v>424</v>
      </c>
      <c r="D530" s="12" t="s">
        <v>423</v>
      </c>
      <c r="E530" s="12" t="s">
        <v>14</v>
      </c>
      <c r="F530" s="12" t="s">
        <v>5105</v>
      </c>
      <c r="G530" s="13" t="s">
        <v>4436</v>
      </c>
      <c r="H530" s="12" t="s">
        <v>4437</v>
      </c>
      <c r="I530" s="12" t="s">
        <v>4438</v>
      </c>
      <c r="J530" s="15">
        <v>43614</v>
      </c>
      <c r="K530" s="12" t="s">
        <v>4439</v>
      </c>
      <c r="L530" s="12" t="s">
        <v>1440</v>
      </c>
      <c r="M530" s="12" t="s">
        <v>4440</v>
      </c>
      <c r="N530" t="s">
        <v>4441</v>
      </c>
      <c r="O530" s="7" t="str">
        <f>IFERROR(VLOOKUP($D530,'CLIENTES NUEVA ID ZONA'!$A$1:$R$669,17,0),"NO")</f>
        <v>NO</v>
      </c>
    </row>
    <row r="531" spans="1:15">
      <c r="A531" s="7" t="s">
        <v>3909</v>
      </c>
      <c r="B531" s="12" t="s">
        <v>80</v>
      </c>
      <c r="C531" s="12" t="s">
        <v>3719</v>
      </c>
      <c r="D531" s="12" t="s">
        <v>273</v>
      </c>
      <c r="E531" s="12" t="s">
        <v>2253</v>
      </c>
      <c r="F531" s="12" t="s">
        <v>5106</v>
      </c>
      <c r="G531" s="13" t="s">
        <v>4436</v>
      </c>
      <c r="H531" s="12" t="s">
        <v>4444</v>
      </c>
      <c r="I531" s="12" t="s">
        <v>4448</v>
      </c>
      <c r="J531" s="15">
        <v>43613</v>
      </c>
      <c r="K531" s="12" t="s">
        <v>4449</v>
      </c>
      <c r="L531" s="12" t="s">
        <v>1440</v>
      </c>
      <c r="M531" s="12" t="s">
        <v>4440</v>
      </c>
      <c r="N531" t="s">
        <v>4441</v>
      </c>
      <c r="O531" s="7" t="str">
        <f>IFERROR(VLOOKUP($D531,'CLIENTES NUEVA ID ZONA'!$A$1:$R$669,17,0),"NO")</f>
        <v>NO</v>
      </c>
    </row>
    <row r="532" spans="1:15">
      <c r="A532" s="7" t="s">
        <v>3909</v>
      </c>
      <c r="B532" s="12" t="s">
        <v>3623</v>
      </c>
      <c r="C532" s="12" t="s">
        <v>786</v>
      </c>
      <c r="D532" s="12" t="s">
        <v>785</v>
      </c>
      <c r="E532" s="12" t="s">
        <v>2253</v>
      </c>
      <c r="F532" s="12" t="s">
        <v>5107</v>
      </c>
      <c r="G532" s="13" t="s">
        <v>4436</v>
      </c>
      <c r="H532" s="12" t="s">
        <v>4444</v>
      </c>
      <c r="I532" s="12" t="s">
        <v>4448</v>
      </c>
      <c r="J532" s="15">
        <v>43605</v>
      </c>
      <c r="K532" s="12" t="s">
        <v>4439</v>
      </c>
      <c r="L532" s="12" t="s">
        <v>1440</v>
      </c>
      <c r="M532" s="12" t="s">
        <v>4440</v>
      </c>
      <c r="N532" t="s">
        <v>5108</v>
      </c>
      <c r="O532" s="7" t="str">
        <f>IFERROR(VLOOKUP($D532,'CLIENTES NUEVA ID ZONA'!$A$1:$R$669,17,0),"NO")</f>
        <v>NO</v>
      </c>
    </row>
    <row r="533" spans="1:15">
      <c r="A533" s="7" t="s">
        <v>3909</v>
      </c>
      <c r="B533" s="12" t="s">
        <v>4527</v>
      </c>
      <c r="C533" s="12" t="s">
        <v>368</v>
      </c>
      <c r="D533" s="12" t="s">
        <v>367</v>
      </c>
      <c r="E533" s="12" t="s">
        <v>2469</v>
      </c>
      <c r="F533" s="12" t="s">
        <v>5109</v>
      </c>
      <c r="G533" s="13" t="s">
        <v>4436</v>
      </c>
      <c r="H533" s="12" t="s">
        <v>4437</v>
      </c>
      <c r="I533" s="12" t="s">
        <v>4448</v>
      </c>
      <c r="J533" s="15">
        <v>43602</v>
      </c>
      <c r="K533" s="12" t="s">
        <v>4439</v>
      </c>
      <c r="L533" s="12" t="s">
        <v>1440</v>
      </c>
      <c r="M533" s="12" t="s">
        <v>4440</v>
      </c>
      <c r="N533" t="s">
        <v>4441</v>
      </c>
      <c r="O533" s="7" t="str">
        <f>IFERROR(VLOOKUP($D533,'CLIENTES NUEVA ID ZONA'!$A$1:$R$669,17,0),"NO")</f>
        <v>NO</v>
      </c>
    </row>
    <row r="534" spans="1:15">
      <c r="A534" s="7" t="s">
        <v>3909</v>
      </c>
      <c r="B534" s="12" t="s">
        <v>3623</v>
      </c>
      <c r="C534" s="12" t="s">
        <v>751</v>
      </c>
      <c r="D534" s="12" t="s">
        <v>750</v>
      </c>
      <c r="E534" s="12" t="s">
        <v>2253</v>
      </c>
      <c r="F534" s="12" t="s">
        <v>5110</v>
      </c>
      <c r="G534" s="13" t="s">
        <v>4436</v>
      </c>
      <c r="H534" s="12" t="s">
        <v>4688</v>
      </c>
      <c r="I534" s="12" t="s">
        <v>4438</v>
      </c>
      <c r="J534" s="15">
        <v>43600</v>
      </c>
      <c r="K534" s="12" t="s">
        <v>4439</v>
      </c>
      <c r="L534" s="12" t="s">
        <v>4400</v>
      </c>
      <c r="M534" s="12" t="s">
        <v>4440</v>
      </c>
      <c r="N534" t="s">
        <v>4441</v>
      </c>
      <c r="O534" s="7" t="str">
        <f>IFERROR(VLOOKUP($D534,'CLIENTES NUEVA ID ZONA'!$A$1:$R$669,17,0),"NO")</f>
        <v>NO</v>
      </c>
    </row>
    <row r="535" spans="1:15">
      <c r="A535" s="7" t="s">
        <v>3909</v>
      </c>
      <c r="B535" s="12" t="s">
        <v>3623</v>
      </c>
      <c r="C535" s="12" t="s">
        <v>534</v>
      </c>
      <c r="D535" s="12" t="s">
        <v>533</v>
      </c>
      <c r="E535" s="12" t="s">
        <v>2253</v>
      </c>
      <c r="F535" s="12" t="s">
        <v>5111</v>
      </c>
      <c r="G535" s="13" t="s">
        <v>4436</v>
      </c>
      <c r="H535" s="12" t="s">
        <v>4437</v>
      </c>
      <c r="I535" s="12" t="s">
        <v>4438</v>
      </c>
      <c r="J535" s="15">
        <v>43600</v>
      </c>
      <c r="K535" s="12" t="s">
        <v>4439</v>
      </c>
      <c r="L535" s="12" t="s">
        <v>1581</v>
      </c>
      <c r="M535" s="12" t="s">
        <v>4440</v>
      </c>
      <c r="N535" t="s">
        <v>4441</v>
      </c>
      <c r="O535" s="7" t="str">
        <f>IFERROR(VLOOKUP($D535,'CLIENTES NUEVA ID ZONA'!$A$1:$R$669,17,0),"NO")</f>
        <v>NO</v>
      </c>
    </row>
    <row r="536" spans="1:15">
      <c r="A536" s="7" t="s">
        <v>3909</v>
      </c>
      <c r="B536" s="12" t="s">
        <v>4535</v>
      </c>
      <c r="C536" s="12" t="s">
        <v>3635</v>
      </c>
      <c r="D536" s="12" t="s">
        <v>1077</v>
      </c>
      <c r="E536" s="12" t="s">
        <v>3623</v>
      </c>
      <c r="F536" s="12" t="s">
        <v>5112</v>
      </c>
      <c r="G536" s="13" t="s">
        <v>4436</v>
      </c>
      <c r="H536" s="12" t="s">
        <v>4444</v>
      </c>
      <c r="I536" s="12" t="s">
        <v>4438</v>
      </c>
      <c r="J536" s="15">
        <v>43594</v>
      </c>
      <c r="K536" s="12" t="s">
        <v>4439</v>
      </c>
      <c r="L536" s="12" t="s">
        <v>1440</v>
      </c>
      <c r="M536" s="12" t="s">
        <v>4440</v>
      </c>
      <c r="N536" t="s">
        <v>4441</v>
      </c>
      <c r="O536" s="7" t="str">
        <f>IFERROR(VLOOKUP($D536,'CLIENTES NUEVA ID ZONA'!$A$1:$R$669,17,0),"NO")</f>
        <v>NO</v>
      </c>
    </row>
    <row r="537" spans="1:15">
      <c r="A537" s="7" t="s">
        <v>3909</v>
      </c>
      <c r="B537" s="12" t="s">
        <v>3623</v>
      </c>
      <c r="C537" s="12" t="s">
        <v>694</v>
      </c>
      <c r="D537" s="12" t="s">
        <v>693</v>
      </c>
      <c r="E537" s="12" t="s">
        <v>3623</v>
      </c>
      <c r="F537" s="12" t="s">
        <v>5113</v>
      </c>
      <c r="G537" s="13" t="s">
        <v>4436</v>
      </c>
      <c r="H537" s="12" t="s">
        <v>4688</v>
      </c>
      <c r="I537" s="12" t="s">
        <v>4438</v>
      </c>
      <c r="J537" s="15">
        <v>43592</v>
      </c>
      <c r="K537" s="12" t="s">
        <v>4439</v>
      </c>
      <c r="L537" s="12" t="s">
        <v>4398</v>
      </c>
      <c r="M537" s="12" t="s">
        <v>4440</v>
      </c>
      <c r="N537" t="s">
        <v>4441</v>
      </c>
      <c r="O537" s="7" t="str">
        <f>IFERROR(VLOOKUP($D537,'CLIENTES NUEVA ID ZONA'!$A$1:$R$669,17,0),"NO")</f>
        <v>NO</v>
      </c>
    </row>
    <row r="538" spans="1:15">
      <c r="A538" s="7" t="s">
        <v>3909</v>
      </c>
      <c r="B538" s="12" t="s">
        <v>4535</v>
      </c>
      <c r="C538" s="12" t="s">
        <v>3783</v>
      </c>
      <c r="D538" s="12" t="s">
        <v>3782</v>
      </c>
      <c r="E538" s="12" t="s">
        <v>3784</v>
      </c>
      <c r="F538" s="12" t="s">
        <v>5114</v>
      </c>
      <c r="G538" s="13" t="s">
        <v>4436</v>
      </c>
      <c r="H538" s="12" t="s">
        <v>4441</v>
      </c>
      <c r="I538" s="12" t="s">
        <v>4438</v>
      </c>
      <c r="J538" s="15">
        <v>43591</v>
      </c>
      <c r="K538" s="12" t="s">
        <v>4441</v>
      </c>
      <c r="L538" s="12" t="s">
        <v>4441</v>
      </c>
      <c r="M538" s="12" t="s">
        <v>4440</v>
      </c>
      <c r="N538" t="s">
        <v>4441</v>
      </c>
      <c r="O538" s="7" t="str">
        <f>IFERROR(VLOOKUP($D538,'CLIENTES NUEVA ID ZONA'!$A$1:$R$669,17,0),"NO")</f>
        <v>NO</v>
      </c>
    </row>
    <row r="539" spans="1:15">
      <c r="A539" s="7" t="s">
        <v>3909</v>
      </c>
      <c r="B539" s="12" t="s">
        <v>4441</v>
      </c>
      <c r="C539" s="12" t="s">
        <v>3788</v>
      </c>
      <c r="D539" s="12" t="s">
        <v>3787</v>
      </c>
      <c r="E539" s="12" t="s">
        <v>3784</v>
      </c>
      <c r="F539" s="12" t="s">
        <v>5115</v>
      </c>
      <c r="G539" s="13" t="s">
        <v>4436</v>
      </c>
      <c r="H539" s="12" t="s">
        <v>4441</v>
      </c>
      <c r="I539" s="12" t="s">
        <v>4438</v>
      </c>
      <c r="J539" s="15">
        <v>43591</v>
      </c>
      <c r="K539" s="12" t="s">
        <v>4441</v>
      </c>
      <c r="L539" s="12" t="s">
        <v>4441</v>
      </c>
      <c r="M539" s="12" t="s">
        <v>4440</v>
      </c>
      <c r="N539" t="s">
        <v>4441</v>
      </c>
      <c r="O539" s="7" t="str">
        <f>IFERROR(VLOOKUP($D539,'CLIENTES NUEVA ID ZONA'!$A$1:$R$669,17,0),"NO")</f>
        <v>NO</v>
      </c>
    </row>
    <row r="540" spans="1:15">
      <c r="A540" s="7" t="s">
        <v>3909</v>
      </c>
      <c r="B540" s="12" t="s">
        <v>48</v>
      </c>
      <c r="C540" s="12" t="s">
        <v>415</v>
      </c>
      <c r="D540" s="12" t="s">
        <v>414</v>
      </c>
      <c r="E540" s="12" t="s">
        <v>2253</v>
      </c>
      <c r="F540" s="12" t="s">
        <v>5116</v>
      </c>
      <c r="G540" s="13" t="s">
        <v>4436</v>
      </c>
      <c r="H540" s="12" t="s">
        <v>4444</v>
      </c>
      <c r="I540" s="12" t="s">
        <v>4448</v>
      </c>
      <c r="J540" s="15">
        <v>43580</v>
      </c>
      <c r="K540" s="12" t="s">
        <v>4439</v>
      </c>
      <c r="L540" s="12" t="s">
        <v>1440</v>
      </c>
      <c r="M540" s="12" t="s">
        <v>4440</v>
      </c>
      <c r="N540" t="s">
        <v>4441</v>
      </c>
      <c r="O540" s="7" t="str">
        <f>IFERROR(VLOOKUP($D540,'CLIENTES NUEVA ID ZONA'!$A$1:$R$669,17,0),"NO")</f>
        <v>NO</v>
      </c>
    </row>
    <row r="541" spans="1:15">
      <c r="A541" s="7" t="s">
        <v>3909</v>
      </c>
      <c r="B541" s="12" t="s">
        <v>4527</v>
      </c>
      <c r="C541" s="12" t="s">
        <v>449</v>
      </c>
      <c r="D541" s="12" t="s">
        <v>448</v>
      </c>
      <c r="E541" s="12" t="s">
        <v>2253</v>
      </c>
      <c r="F541" s="12" t="s">
        <v>5117</v>
      </c>
      <c r="G541" s="13" t="s">
        <v>4436</v>
      </c>
      <c r="H541" s="12" t="s">
        <v>4444</v>
      </c>
      <c r="I541" s="12" t="s">
        <v>4448</v>
      </c>
      <c r="J541" s="15">
        <v>43565</v>
      </c>
      <c r="K541" s="12" t="s">
        <v>4439</v>
      </c>
      <c r="L541" s="12" t="s">
        <v>1440</v>
      </c>
      <c r="M541" s="12" t="s">
        <v>4440</v>
      </c>
      <c r="N541" t="s">
        <v>4441</v>
      </c>
      <c r="O541" s="7" t="str">
        <f>IFERROR(VLOOKUP($D541,'CLIENTES NUEVA ID ZONA'!$A$1:$R$669,17,0),"NO")</f>
        <v>NO</v>
      </c>
    </row>
    <row r="542" spans="1:15">
      <c r="A542" s="7" t="s">
        <v>3909</v>
      </c>
      <c r="B542" s="12" t="s">
        <v>4527</v>
      </c>
      <c r="C542" s="12" t="s">
        <v>964</v>
      </c>
      <c r="D542" s="12" t="s">
        <v>963</v>
      </c>
      <c r="E542" s="12" t="s">
        <v>2253</v>
      </c>
      <c r="F542" s="12" t="s">
        <v>5118</v>
      </c>
      <c r="G542" s="13" t="s">
        <v>4436</v>
      </c>
      <c r="H542" s="12" t="s">
        <v>4444</v>
      </c>
      <c r="I542" s="12" t="s">
        <v>4448</v>
      </c>
      <c r="J542" s="15">
        <v>43553</v>
      </c>
      <c r="K542" s="12" t="s">
        <v>4439</v>
      </c>
      <c r="L542" s="12" t="s">
        <v>1440</v>
      </c>
      <c r="M542" s="12" t="s">
        <v>4440</v>
      </c>
      <c r="N542" t="s">
        <v>4441</v>
      </c>
      <c r="O542" s="7" t="str">
        <f>IFERROR(VLOOKUP($D542,'CLIENTES NUEVA ID ZONA'!$A$1:$R$669,17,0),"NO")</f>
        <v>NO</v>
      </c>
    </row>
    <row r="543" spans="1:15">
      <c r="A543" s="7" t="s">
        <v>3909</v>
      </c>
      <c r="B543" s="12" t="s">
        <v>4412</v>
      </c>
      <c r="C543" s="12" t="s">
        <v>293</v>
      </c>
      <c r="D543" s="12" t="s">
        <v>292</v>
      </c>
      <c r="E543" s="12" t="s">
        <v>3623</v>
      </c>
      <c r="F543" s="12" t="s">
        <v>5119</v>
      </c>
      <c r="G543" s="13" t="s">
        <v>4436</v>
      </c>
      <c r="H543" s="12" t="s">
        <v>4688</v>
      </c>
      <c r="I543" s="12" t="s">
        <v>4438</v>
      </c>
      <c r="J543" s="15">
        <v>43549</v>
      </c>
      <c r="K543" s="12" t="s">
        <v>4439</v>
      </c>
      <c r="L543" s="12" t="s">
        <v>1440</v>
      </c>
      <c r="M543" s="12" t="s">
        <v>4440</v>
      </c>
      <c r="N543" t="s">
        <v>4441</v>
      </c>
      <c r="O543" s="7" t="str">
        <f>IFERROR(VLOOKUP($D543,'CLIENTES NUEVA ID ZONA'!$A$1:$R$669,17,0),"NO")</f>
        <v>NO</v>
      </c>
    </row>
    <row r="544" spans="1:15">
      <c r="A544" s="7" t="s">
        <v>3909</v>
      </c>
      <c r="B544" s="12" t="s">
        <v>4535</v>
      </c>
      <c r="C544" s="12" t="s">
        <v>199</v>
      </c>
      <c r="D544" s="12" t="s">
        <v>198</v>
      </c>
      <c r="E544" s="12" t="s">
        <v>2253</v>
      </c>
      <c r="F544" s="12" t="s">
        <v>5120</v>
      </c>
      <c r="G544" s="13" t="s">
        <v>4436</v>
      </c>
      <c r="H544" s="12" t="s">
        <v>4444</v>
      </c>
      <c r="I544" s="12" t="s">
        <v>4448</v>
      </c>
      <c r="J544" s="15">
        <v>43546</v>
      </c>
      <c r="K544" s="12" t="s">
        <v>4439</v>
      </c>
      <c r="L544" s="12" t="s">
        <v>1440</v>
      </c>
      <c r="M544" s="12" t="s">
        <v>4440</v>
      </c>
      <c r="N544" t="s">
        <v>5108</v>
      </c>
      <c r="O544" s="7" t="str">
        <f>IFERROR(VLOOKUP($D544,'CLIENTES NUEVA ID ZONA'!$A$1:$R$669,17,0),"NO")</f>
        <v>NO</v>
      </c>
    </row>
    <row r="545" spans="1:15">
      <c r="A545" s="7" t="s">
        <v>3909</v>
      </c>
      <c r="B545" s="12" t="s">
        <v>4518</v>
      </c>
      <c r="C545" s="12" t="s">
        <v>896</v>
      </c>
      <c r="D545" s="12" t="s">
        <v>895</v>
      </c>
      <c r="E545" s="12" t="s">
        <v>14</v>
      </c>
      <c r="F545" s="12" t="s">
        <v>5121</v>
      </c>
      <c r="G545" s="13" t="s">
        <v>4436</v>
      </c>
      <c r="H545" s="12" t="s">
        <v>4437</v>
      </c>
      <c r="I545" s="12" t="s">
        <v>4438</v>
      </c>
      <c r="J545" s="15">
        <v>43546</v>
      </c>
      <c r="K545" s="12" t="s">
        <v>4439</v>
      </c>
      <c r="L545" s="12" t="s">
        <v>1440</v>
      </c>
      <c r="M545" s="12" t="s">
        <v>4440</v>
      </c>
      <c r="N545" t="s">
        <v>5122</v>
      </c>
      <c r="O545" s="7" t="str">
        <f>IFERROR(VLOOKUP($D545,'CLIENTES NUEVA ID ZONA'!$A$1:$R$669,17,0),"NO")</f>
        <v>SI</v>
      </c>
    </row>
    <row r="546" spans="1:15">
      <c r="A546" s="7" t="s">
        <v>3909</v>
      </c>
      <c r="B546" s="12" t="s">
        <v>4535</v>
      </c>
      <c r="C546" s="12" t="s">
        <v>1012</v>
      </c>
      <c r="D546" s="12" t="s">
        <v>1011</v>
      </c>
      <c r="E546" s="12" t="s">
        <v>14</v>
      </c>
      <c r="F546" s="12" t="s">
        <v>5123</v>
      </c>
      <c r="G546" s="13" t="s">
        <v>4436</v>
      </c>
      <c r="H546" s="12" t="s">
        <v>4454</v>
      </c>
      <c r="I546" s="12" t="s">
        <v>4438</v>
      </c>
      <c r="J546" s="15">
        <v>43544</v>
      </c>
      <c r="K546" s="12" t="s">
        <v>4439</v>
      </c>
      <c r="L546" s="12" t="s">
        <v>1440</v>
      </c>
      <c r="M546" s="12" t="s">
        <v>4440</v>
      </c>
      <c r="N546" t="s">
        <v>4441</v>
      </c>
      <c r="O546" s="7" t="str">
        <f>IFERROR(VLOOKUP($D546,'CLIENTES NUEVA ID ZONA'!$A$1:$R$669,17,0),"NO")</f>
        <v>NO</v>
      </c>
    </row>
    <row r="547" spans="1:15">
      <c r="A547" s="7" t="s">
        <v>3909</v>
      </c>
      <c r="B547" s="12" t="s">
        <v>4412</v>
      </c>
      <c r="C547" s="12" t="s">
        <v>387</v>
      </c>
      <c r="D547" s="12" t="s">
        <v>386</v>
      </c>
      <c r="E547" s="12" t="s">
        <v>2253</v>
      </c>
      <c r="F547" s="12" t="s">
        <v>5124</v>
      </c>
      <c r="G547" s="13" t="s">
        <v>4436</v>
      </c>
      <c r="H547" s="12" t="s">
        <v>4444</v>
      </c>
      <c r="I547" s="12" t="s">
        <v>4448</v>
      </c>
      <c r="J547" s="15">
        <v>43542</v>
      </c>
      <c r="K547" s="12" t="s">
        <v>4439</v>
      </c>
      <c r="L547" s="12" t="s">
        <v>1440</v>
      </c>
      <c r="M547" s="12" t="s">
        <v>4440</v>
      </c>
      <c r="N547" t="s">
        <v>4750</v>
      </c>
      <c r="O547" s="7" t="str">
        <f>IFERROR(VLOOKUP($D547,'CLIENTES NUEVA ID ZONA'!$A$1:$R$669,17,0),"NO")</f>
        <v>NO</v>
      </c>
    </row>
    <row r="548" spans="1:15">
      <c r="A548" s="7" t="s">
        <v>3909</v>
      </c>
      <c r="B548" s="12" t="s">
        <v>4535</v>
      </c>
      <c r="C548" s="12" t="s">
        <v>125</v>
      </c>
      <c r="D548" s="12" t="s">
        <v>124</v>
      </c>
      <c r="E548" s="12" t="s">
        <v>2253</v>
      </c>
      <c r="F548" s="12" t="s">
        <v>5125</v>
      </c>
      <c r="G548" s="13" t="s">
        <v>4436</v>
      </c>
      <c r="H548" s="12" t="s">
        <v>4444</v>
      </c>
      <c r="I548" s="12" t="s">
        <v>4448</v>
      </c>
      <c r="J548" s="15">
        <v>43542</v>
      </c>
      <c r="K548" s="12" t="s">
        <v>4439</v>
      </c>
      <c r="L548" s="12" t="s">
        <v>1440</v>
      </c>
      <c r="M548" s="12" t="s">
        <v>4440</v>
      </c>
      <c r="N548" t="s">
        <v>4441</v>
      </c>
      <c r="O548" s="7" t="str">
        <f>IFERROR(VLOOKUP($D548,'CLIENTES NUEVA ID ZONA'!$A$1:$R$669,17,0),"NO")</f>
        <v>NO</v>
      </c>
    </row>
    <row r="549" spans="1:15">
      <c r="A549" s="7" t="s">
        <v>3909</v>
      </c>
      <c r="B549" s="12" t="s">
        <v>4518</v>
      </c>
      <c r="C549" s="12" t="s">
        <v>3720</v>
      </c>
      <c r="D549" s="12" t="s">
        <v>689</v>
      </c>
      <c r="E549" s="12" t="s">
        <v>2253</v>
      </c>
      <c r="F549" s="12" t="s">
        <v>5126</v>
      </c>
      <c r="G549" s="13" t="s">
        <v>4436</v>
      </c>
      <c r="H549" s="12" t="s">
        <v>4444</v>
      </c>
      <c r="I549" s="12" t="s">
        <v>4448</v>
      </c>
      <c r="J549" s="15">
        <v>43539</v>
      </c>
      <c r="K549" s="12" t="s">
        <v>4439</v>
      </c>
      <c r="L549" s="12" t="s">
        <v>4398</v>
      </c>
      <c r="M549" s="12" t="s">
        <v>4440</v>
      </c>
      <c r="N549" t="s">
        <v>4441</v>
      </c>
      <c r="O549" s="7" t="str">
        <f>IFERROR(VLOOKUP($D549,'CLIENTES NUEVA ID ZONA'!$A$1:$R$669,17,0),"NO")</f>
        <v>NO</v>
      </c>
    </row>
    <row r="550" spans="1:15">
      <c r="A550" s="7" t="s">
        <v>3909</v>
      </c>
      <c r="B550" s="12" t="s">
        <v>3623</v>
      </c>
      <c r="C550" s="12" t="s">
        <v>3625</v>
      </c>
      <c r="D550" s="12" t="s">
        <v>698</v>
      </c>
      <c r="E550" s="12" t="s">
        <v>2253</v>
      </c>
      <c r="F550" s="12" t="s">
        <v>5127</v>
      </c>
      <c r="G550" s="13" t="s">
        <v>4436</v>
      </c>
      <c r="H550" s="12" t="s">
        <v>4688</v>
      </c>
      <c r="I550" s="12" t="s">
        <v>4438</v>
      </c>
      <c r="J550" s="15">
        <v>43539</v>
      </c>
      <c r="K550" s="12" t="s">
        <v>4439</v>
      </c>
      <c r="L550" s="12" t="s">
        <v>4398</v>
      </c>
      <c r="M550" s="12" t="s">
        <v>4440</v>
      </c>
      <c r="N550" t="s">
        <v>4441</v>
      </c>
      <c r="O550" s="7" t="str">
        <f>IFERROR(VLOOKUP($D550,'CLIENTES NUEVA ID ZONA'!$A$1:$R$669,17,0),"NO")</f>
        <v>NO</v>
      </c>
    </row>
    <row r="551" spans="1:15">
      <c r="A551" s="7" t="s">
        <v>3909</v>
      </c>
      <c r="B551" s="12" t="s">
        <v>2469</v>
      </c>
      <c r="C551" s="12" t="s">
        <v>3738</v>
      </c>
      <c r="D551" s="12" t="s">
        <v>3737</v>
      </c>
      <c r="E551" s="12" t="s">
        <v>2253</v>
      </c>
      <c r="F551" s="12" t="s">
        <v>5128</v>
      </c>
      <c r="G551" s="13" t="s">
        <v>4436</v>
      </c>
      <c r="H551" s="12" t="s">
        <v>4454</v>
      </c>
      <c r="I551" s="12" t="s">
        <v>4448</v>
      </c>
      <c r="J551" s="15">
        <v>43539</v>
      </c>
      <c r="K551" s="12" t="s">
        <v>4449</v>
      </c>
      <c r="L551" s="12" t="s">
        <v>4398</v>
      </c>
      <c r="M551" s="12" t="s">
        <v>4440</v>
      </c>
      <c r="N551" t="s">
        <v>4441</v>
      </c>
      <c r="O551" s="7" t="str">
        <f>IFERROR(VLOOKUP($D551,'CLIENTES NUEVA ID ZONA'!$A$1:$R$669,17,0),"NO")</f>
        <v>NO</v>
      </c>
    </row>
    <row r="552" spans="1:15">
      <c r="A552" s="7" t="s">
        <v>3909</v>
      </c>
      <c r="B552" s="12" t="s">
        <v>3623</v>
      </c>
      <c r="C552" s="12" t="s">
        <v>3617</v>
      </c>
      <c r="D552" s="12" t="s">
        <v>681</v>
      </c>
      <c r="E552" s="12" t="s">
        <v>2253</v>
      </c>
      <c r="F552" s="12" t="s">
        <v>5129</v>
      </c>
      <c r="G552" s="13" t="s">
        <v>4436</v>
      </c>
      <c r="H552" s="12" t="s">
        <v>4688</v>
      </c>
      <c r="I552" s="12" t="s">
        <v>4448</v>
      </c>
      <c r="J552" s="15">
        <v>43539</v>
      </c>
      <c r="K552" s="12" t="s">
        <v>4439</v>
      </c>
      <c r="L552" s="12" t="s">
        <v>4398</v>
      </c>
      <c r="M552" s="12" t="s">
        <v>4440</v>
      </c>
      <c r="N552" t="s">
        <v>4441</v>
      </c>
      <c r="O552" s="7" t="str">
        <f>IFERROR(VLOOKUP($D552,'CLIENTES NUEVA ID ZONA'!$A$1:$R$669,17,0),"NO")</f>
        <v>NO</v>
      </c>
    </row>
    <row r="553" spans="1:15">
      <c r="A553" s="7" t="s">
        <v>3909</v>
      </c>
      <c r="B553" s="12" t="s">
        <v>3623</v>
      </c>
      <c r="C553" s="12" t="s">
        <v>680</v>
      </c>
      <c r="D553" s="12" t="s">
        <v>679</v>
      </c>
      <c r="E553" s="12" t="s">
        <v>2253</v>
      </c>
      <c r="F553" s="12" t="s">
        <v>5130</v>
      </c>
      <c r="G553" s="13" t="s">
        <v>4436</v>
      </c>
      <c r="H553" s="12" t="s">
        <v>4437</v>
      </c>
      <c r="I553" s="12" t="s">
        <v>4438</v>
      </c>
      <c r="J553" s="15">
        <v>43539</v>
      </c>
      <c r="K553" s="12" t="s">
        <v>4439</v>
      </c>
      <c r="L553" s="12" t="s">
        <v>4398</v>
      </c>
      <c r="M553" s="12" t="s">
        <v>4440</v>
      </c>
      <c r="N553" t="s">
        <v>4441</v>
      </c>
      <c r="O553" s="7" t="str">
        <f>IFERROR(VLOOKUP($D553,'CLIENTES NUEVA ID ZONA'!$A$1:$R$669,17,0),"NO")</f>
        <v>NO</v>
      </c>
    </row>
    <row r="554" spans="1:15">
      <c r="A554" s="7" t="s">
        <v>3909</v>
      </c>
      <c r="B554" s="12" t="s">
        <v>3623</v>
      </c>
      <c r="C554" s="12" t="s">
        <v>733</v>
      </c>
      <c r="D554" s="12" t="s">
        <v>732</v>
      </c>
      <c r="E554" s="12" t="s">
        <v>2253</v>
      </c>
      <c r="F554" s="12" t="s">
        <v>5131</v>
      </c>
      <c r="G554" s="13" t="s">
        <v>4436</v>
      </c>
      <c r="H554" s="12" t="s">
        <v>4688</v>
      </c>
      <c r="I554" s="12" t="s">
        <v>4448</v>
      </c>
      <c r="J554" s="15">
        <v>43539</v>
      </c>
      <c r="K554" s="12" t="s">
        <v>4439</v>
      </c>
      <c r="L554" s="12" t="s">
        <v>4398</v>
      </c>
      <c r="M554" s="12" t="s">
        <v>4440</v>
      </c>
      <c r="N554" t="s">
        <v>4441</v>
      </c>
      <c r="O554" s="7" t="str">
        <f>IFERROR(VLOOKUP($D554,'CLIENTES NUEVA ID ZONA'!$A$1:$R$669,17,0),"NO")</f>
        <v>NO</v>
      </c>
    </row>
    <row r="555" spans="1:15">
      <c r="A555" s="7" t="s">
        <v>3909</v>
      </c>
      <c r="B555" s="12" t="s">
        <v>4527</v>
      </c>
      <c r="C555" s="12" t="s">
        <v>280</v>
      </c>
      <c r="D555" s="12" t="s">
        <v>279</v>
      </c>
      <c r="E555" s="12" t="s">
        <v>2253</v>
      </c>
      <c r="F555" s="12" t="s">
        <v>5132</v>
      </c>
      <c r="G555" s="13" t="s">
        <v>4436</v>
      </c>
      <c r="H555" s="12" t="s">
        <v>4444</v>
      </c>
      <c r="I555" s="12" t="s">
        <v>4448</v>
      </c>
      <c r="J555" s="15">
        <v>43531</v>
      </c>
      <c r="K555" s="12" t="s">
        <v>4439</v>
      </c>
      <c r="L555" s="12" t="s">
        <v>1440</v>
      </c>
      <c r="M555" s="12" t="s">
        <v>4440</v>
      </c>
      <c r="N555" t="s">
        <v>4441</v>
      </c>
      <c r="O555" s="7" t="str">
        <f>IFERROR(VLOOKUP($D555,'CLIENTES NUEVA ID ZONA'!$A$1:$R$669,17,0),"NO")</f>
        <v>NO</v>
      </c>
    </row>
    <row r="556" spans="1:15">
      <c r="A556" s="7" t="s">
        <v>3909</v>
      </c>
      <c r="B556" s="12" t="s">
        <v>2469</v>
      </c>
      <c r="C556" s="12" t="s">
        <v>3762</v>
      </c>
      <c r="D556" s="12" t="s">
        <v>3761</v>
      </c>
      <c r="E556" s="12" t="s">
        <v>2253</v>
      </c>
      <c r="F556" s="12" t="s">
        <v>5133</v>
      </c>
      <c r="G556" s="13" t="s">
        <v>4436</v>
      </c>
      <c r="H556" s="12" t="s">
        <v>4454</v>
      </c>
      <c r="I556" s="12" t="s">
        <v>4448</v>
      </c>
      <c r="J556" s="15">
        <v>43530</v>
      </c>
      <c r="K556" s="12" t="s">
        <v>4449</v>
      </c>
      <c r="L556" s="12" t="s">
        <v>4398</v>
      </c>
      <c r="M556" s="12" t="s">
        <v>4440</v>
      </c>
      <c r="N556" t="s">
        <v>4441</v>
      </c>
      <c r="O556" s="7" t="str">
        <f>IFERROR(VLOOKUP($D556,'CLIENTES NUEVA ID ZONA'!$A$1:$R$669,17,0),"NO")</f>
        <v>NO</v>
      </c>
    </row>
    <row r="557" spans="1:15">
      <c r="A557" s="7" t="s">
        <v>3909</v>
      </c>
      <c r="B557" s="12" t="s">
        <v>37</v>
      </c>
      <c r="C557" s="12" t="s">
        <v>743</v>
      </c>
      <c r="D557" s="12" t="s">
        <v>742</v>
      </c>
      <c r="E557" s="12" t="s">
        <v>2253</v>
      </c>
      <c r="F557" s="12" t="s">
        <v>5134</v>
      </c>
      <c r="G557" s="13" t="s">
        <v>4436</v>
      </c>
      <c r="H557" s="12" t="s">
        <v>4437</v>
      </c>
      <c r="I557" s="12" t="s">
        <v>4448</v>
      </c>
      <c r="J557" s="15">
        <v>43524</v>
      </c>
      <c r="K557" s="12" t="s">
        <v>4449</v>
      </c>
      <c r="L557" s="12" t="s">
        <v>4398</v>
      </c>
      <c r="M557" s="12" t="s">
        <v>4506</v>
      </c>
      <c r="N557" t="s">
        <v>4441</v>
      </c>
      <c r="O557" s="7" t="str">
        <f>IFERROR(VLOOKUP($D557,'CLIENTES NUEVA ID ZONA'!$A$1:$R$669,17,0),"NO")</f>
        <v>NO</v>
      </c>
    </row>
    <row r="558" spans="1:15">
      <c r="A558" s="7" t="s">
        <v>3909</v>
      </c>
      <c r="B558" s="12" t="s">
        <v>80</v>
      </c>
      <c r="C558" s="12" t="s">
        <v>276</v>
      </c>
      <c r="D558" s="12" t="s">
        <v>275</v>
      </c>
      <c r="E558" s="12" t="s">
        <v>2253</v>
      </c>
      <c r="F558" s="12" t="s">
        <v>5135</v>
      </c>
      <c r="G558" s="13" t="s">
        <v>4436</v>
      </c>
      <c r="H558" s="12" t="s">
        <v>4444</v>
      </c>
      <c r="I558" s="12" t="s">
        <v>4448</v>
      </c>
      <c r="J558" s="15">
        <v>43523</v>
      </c>
      <c r="K558" s="12" t="s">
        <v>4439</v>
      </c>
      <c r="L558" s="12" t="s">
        <v>1440</v>
      </c>
      <c r="M558" s="12" t="s">
        <v>4440</v>
      </c>
      <c r="N558" t="s">
        <v>4441</v>
      </c>
      <c r="O558" s="7" t="str">
        <f>IFERROR(VLOOKUP($D558,'CLIENTES NUEVA ID ZONA'!$A$1:$R$669,17,0),"NO")</f>
        <v>NO</v>
      </c>
    </row>
    <row r="559" spans="1:15">
      <c r="A559" s="7" t="s">
        <v>3909</v>
      </c>
      <c r="B559" s="12" t="s">
        <v>4518</v>
      </c>
      <c r="C559" s="12" t="s">
        <v>914</v>
      </c>
      <c r="D559" s="12" t="s">
        <v>913</v>
      </c>
      <c r="E559" s="12" t="s">
        <v>2253</v>
      </c>
      <c r="F559" s="12" t="s">
        <v>5136</v>
      </c>
      <c r="G559" s="13" t="s">
        <v>4436</v>
      </c>
      <c r="H559" s="12" t="s">
        <v>4444</v>
      </c>
      <c r="I559" s="12" t="s">
        <v>4438</v>
      </c>
      <c r="J559" s="15">
        <v>43523</v>
      </c>
      <c r="K559" s="12" t="s">
        <v>4439</v>
      </c>
      <c r="L559" s="12" t="s">
        <v>1440</v>
      </c>
      <c r="M559" s="12" t="s">
        <v>4440</v>
      </c>
      <c r="N559" t="s">
        <v>4441</v>
      </c>
      <c r="O559" s="7" t="str">
        <f>IFERROR(VLOOKUP($D559,'CLIENTES NUEVA ID ZONA'!$A$1:$R$669,17,0),"NO")</f>
        <v>NO</v>
      </c>
    </row>
    <row r="560" spans="1:15">
      <c r="A560" s="7" t="s">
        <v>3909</v>
      </c>
      <c r="B560" s="12" t="s">
        <v>3794</v>
      </c>
      <c r="C560" s="12" t="s">
        <v>910</v>
      </c>
      <c r="D560" s="12" t="s">
        <v>909</v>
      </c>
      <c r="E560" s="12" t="s">
        <v>3623</v>
      </c>
      <c r="F560" s="12" t="s">
        <v>5137</v>
      </c>
      <c r="G560" s="13" t="s">
        <v>4436</v>
      </c>
      <c r="H560" s="12" t="s">
        <v>4437</v>
      </c>
      <c r="I560" s="12" t="s">
        <v>4438</v>
      </c>
      <c r="J560" s="15">
        <v>43522</v>
      </c>
      <c r="K560" s="12" t="s">
        <v>4439</v>
      </c>
      <c r="L560" s="12" t="s">
        <v>1440</v>
      </c>
      <c r="M560" s="12" t="s">
        <v>4440</v>
      </c>
      <c r="N560" t="s">
        <v>4441</v>
      </c>
      <c r="O560" s="7" t="str">
        <f>IFERROR(VLOOKUP($D560,'CLIENTES NUEVA ID ZONA'!$A$1:$R$669,17,0),"NO")</f>
        <v>NO</v>
      </c>
    </row>
    <row r="561" spans="1:15">
      <c r="A561" s="7" t="s">
        <v>3909</v>
      </c>
      <c r="B561" s="7" t="s">
        <v>2469</v>
      </c>
      <c r="C561" s="7" t="s">
        <v>3754</v>
      </c>
      <c r="D561" s="7" t="s">
        <v>3753</v>
      </c>
      <c r="E561" s="7" t="s">
        <v>2253</v>
      </c>
      <c r="F561" s="7" t="s">
        <v>5138</v>
      </c>
      <c r="G561" s="9" t="s">
        <v>4436</v>
      </c>
      <c r="H561" s="7" t="s">
        <v>4454</v>
      </c>
      <c r="I561" s="7" t="s">
        <v>4448</v>
      </c>
      <c r="J561" s="10">
        <v>43516</v>
      </c>
      <c r="K561" s="7" t="s">
        <v>4449</v>
      </c>
      <c r="L561" s="7" t="s">
        <v>1455</v>
      </c>
      <c r="M561" s="7" t="s">
        <v>4440</v>
      </c>
      <c r="N561" t="s">
        <v>4441</v>
      </c>
      <c r="O561" s="7" t="str">
        <f>IFERROR(VLOOKUP($D561,'CLIENTES NUEVA ID ZONA'!$A$1:$R$669,17,0),"NO")</f>
        <v>NO</v>
      </c>
    </row>
    <row r="562" spans="1:15">
      <c r="A562" s="7" t="s">
        <v>3909</v>
      </c>
      <c r="B562" s="7" t="s">
        <v>2469</v>
      </c>
      <c r="C562" s="7" t="s">
        <v>688</v>
      </c>
      <c r="D562" s="7" t="s">
        <v>687</v>
      </c>
      <c r="E562" s="7" t="s">
        <v>2253</v>
      </c>
      <c r="F562" s="7" t="s">
        <v>5139</v>
      </c>
      <c r="G562" s="9" t="s">
        <v>4436</v>
      </c>
      <c r="H562" s="7" t="s">
        <v>4444</v>
      </c>
      <c r="I562" s="7" t="s">
        <v>4448</v>
      </c>
      <c r="J562" s="10">
        <v>43515</v>
      </c>
      <c r="K562" s="7" t="s">
        <v>4449</v>
      </c>
      <c r="L562" s="7" t="s">
        <v>4398</v>
      </c>
      <c r="M562" s="7" t="s">
        <v>4440</v>
      </c>
      <c r="N562" t="s">
        <v>4441</v>
      </c>
      <c r="O562" s="7" t="str">
        <f>IFERROR(VLOOKUP($D562,'CLIENTES NUEVA ID ZONA'!$A$1:$R$669,17,0),"NO")</f>
        <v>NO</v>
      </c>
    </row>
    <row r="563" spans="1:15">
      <c r="A563" s="7" t="s">
        <v>3909</v>
      </c>
      <c r="B563" s="7" t="s">
        <v>3623</v>
      </c>
      <c r="C563" s="7" t="s">
        <v>3717</v>
      </c>
      <c r="D563" s="7" t="s">
        <v>1067</v>
      </c>
      <c r="E563" s="7" t="s">
        <v>2253</v>
      </c>
      <c r="F563" s="7" t="s">
        <v>5140</v>
      </c>
      <c r="G563" s="9" t="s">
        <v>5141</v>
      </c>
      <c r="H563" s="7" t="s">
        <v>4444</v>
      </c>
      <c r="I563" s="7" t="s">
        <v>4448</v>
      </c>
      <c r="J563" s="10">
        <v>43514</v>
      </c>
      <c r="K563" s="7" t="s">
        <v>4439</v>
      </c>
      <c r="L563" s="7" t="s">
        <v>1440</v>
      </c>
      <c r="M563" s="7" t="s">
        <v>4440</v>
      </c>
      <c r="N563" t="s">
        <v>4441</v>
      </c>
      <c r="O563" s="7" t="str">
        <f>IFERROR(VLOOKUP($D563,'CLIENTES NUEVA ID ZONA'!$A$1:$R$669,17,0),"NO")</f>
        <v>NO</v>
      </c>
    </row>
    <row r="564" spans="1:15">
      <c r="A564" s="7" t="s">
        <v>3909</v>
      </c>
      <c r="B564" s="7" t="s">
        <v>80</v>
      </c>
      <c r="C564" s="7" t="s">
        <v>3719</v>
      </c>
      <c r="D564" s="7" t="s">
        <v>273</v>
      </c>
      <c r="E564" s="7" t="s">
        <v>2253</v>
      </c>
      <c r="F564" s="7" t="s">
        <v>5142</v>
      </c>
      <c r="G564" s="9" t="s">
        <v>4436</v>
      </c>
      <c r="H564" s="7" t="s">
        <v>4444</v>
      </c>
      <c r="I564" s="7" t="s">
        <v>4448</v>
      </c>
      <c r="J564" s="10">
        <v>43511</v>
      </c>
      <c r="K564" s="7" t="s">
        <v>4449</v>
      </c>
      <c r="L564" s="7" t="s">
        <v>1440</v>
      </c>
      <c r="M564" s="7" t="s">
        <v>4440</v>
      </c>
      <c r="N564" t="s">
        <v>4441</v>
      </c>
      <c r="O564" s="7" t="str">
        <f>IFERROR(VLOOKUP($D564,'CLIENTES NUEVA ID ZONA'!$A$1:$R$669,17,0),"NO")</f>
        <v>NO</v>
      </c>
    </row>
    <row r="565" spans="1:15">
      <c r="A565" s="7" t="s">
        <v>3909</v>
      </c>
      <c r="B565" s="7" t="s">
        <v>4518</v>
      </c>
      <c r="C565" s="7" t="s">
        <v>259</v>
      </c>
      <c r="D565" s="7" t="s">
        <v>258</v>
      </c>
      <c r="E565" s="7" t="s">
        <v>2253</v>
      </c>
      <c r="F565" s="7" t="s">
        <v>5143</v>
      </c>
      <c r="G565" s="9" t="s">
        <v>4436</v>
      </c>
      <c r="H565" s="7" t="s">
        <v>4688</v>
      </c>
      <c r="I565" s="7" t="s">
        <v>4448</v>
      </c>
      <c r="J565" s="10">
        <v>43511</v>
      </c>
      <c r="K565" s="7" t="s">
        <v>4439</v>
      </c>
      <c r="L565" s="7" t="s">
        <v>1440</v>
      </c>
      <c r="M565" s="7" t="s">
        <v>4440</v>
      </c>
      <c r="N565" t="s">
        <v>4441</v>
      </c>
      <c r="O565" s="7" t="str">
        <f>IFERROR(VLOOKUP($D565,'CLIENTES NUEVA ID ZONA'!$A$1:$R$669,17,0),"NO")</f>
        <v>NO</v>
      </c>
    </row>
    <row r="566" spans="1:15">
      <c r="A566" s="7" t="s">
        <v>3909</v>
      </c>
      <c r="B566" s="12" t="s">
        <v>3794</v>
      </c>
      <c r="C566" s="12" t="s">
        <v>361</v>
      </c>
      <c r="D566" s="12" t="s">
        <v>360</v>
      </c>
      <c r="E566" s="12" t="s">
        <v>14</v>
      </c>
      <c r="F566" s="12" t="s">
        <v>5144</v>
      </c>
      <c r="G566" s="13" t="s">
        <v>4436</v>
      </c>
      <c r="H566" s="12" t="s">
        <v>4463</v>
      </c>
      <c r="I566" s="12" t="s">
        <v>4438</v>
      </c>
      <c r="J566" s="15">
        <v>43508</v>
      </c>
      <c r="K566" s="12" t="s">
        <v>4439</v>
      </c>
      <c r="L566" s="12" t="s">
        <v>1440</v>
      </c>
      <c r="M566" s="12" t="s">
        <v>4440</v>
      </c>
      <c r="N566" t="s">
        <v>4441</v>
      </c>
      <c r="O566" s="7" t="str">
        <f>IFERROR(VLOOKUP($D566,'CLIENTES NUEVA ID ZONA'!$A$1:$R$669,17,0),"NO")</f>
        <v>NO</v>
      </c>
    </row>
    <row r="567" spans="1:15">
      <c r="A567" s="7" t="s">
        <v>3909</v>
      </c>
      <c r="B567" s="12" t="s">
        <v>4467</v>
      </c>
      <c r="C567" s="12" t="s">
        <v>1048</v>
      </c>
      <c r="D567" s="12" t="s">
        <v>1047</v>
      </c>
      <c r="E567" s="12" t="s">
        <v>2253</v>
      </c>
      <c r="F567" s="12" t="s">
        <v>5145</v>
      </c>
      <c r="G567" s="13" t="s">
        <v>4436</v>
      </c>
      <c r="H567" s="12" t="s">
        <v>4444</v>
      </c>
      <c r="I567" s="12" t="s">
        <v>4448</v>
      </c>
      <c r="J567" s="15">
        <v>43508</v>
      </c>
      <c r="K567" s="12" t="s">
        <v>4439</v>
      </c>
      <c r="L567" s="12" t="s">
        <v>1440</v>
      </c>
      <c r="M567" s="12" t="s">
        <v>4440</v>
      </c>
      <c r="N567" t="s">
        <v>4441</v>
      </c>
      <c r="O567" s="7" t="str">
        <f>IFERROR(VLOOKUP($D567,'CLIENTES NUEVA ID ZONA'!$A$1:$R$669,17,0),"NO")</f>
        <v>NO</v>
      </c>
    </row>
    <row r="568" spans="1:15">
      <c r="A568" s="7" t="s">
        <v>3909</v>
      </c>
      <c r="B568" s="12" t="s">
        <v>48</v>
      </c>
      <c r="C568" s="12" t="s">
        <v>395</v>
      </c>
      <c r="D568" s="12" t="s">
        <v>394</v>
      </c>
      <c r="E568" s="12" t="s">
        <v>2253</v>
      </c>
      <c r="F568" s="12" t="s">
        <v>5146</v>
      </c>
      <c r="G568" s="13" t="s">
        <v>4436</v>
      </c>
      <c r="H568" s="12" t="s">
        <v>4444</v>
      </c>
      <c r="I568" s="12" t="s">
        <v>4448</v>
      </c>
      <c r="J568" s="15">
        <v>43507</v>
      </c>
      <c r="K568" s="12" t="s">
        <v>4449</v>
      </c>
      <c r="L568" s="12" t="s">
        <v>1440</v>
      </c>
      <c r="M568" s="12" t="s">
        <v>4440</v>
      </c>
      <c r="N568" t="s">
        <v>4441</v>
      </c>
      <c r="O568" s="7" t="str">
        <f>IFERROR(VLOOKUP($D568,'CLIENTES NUEVA ID ZONA'!$A$1:$R$669,17,0),"NO")</f>
        <v>NO</v>
      </c>
    </row>
    <row r="569" spans="1:15">
      <c r="A569" s="7" t="s">
        <v>3909</v>
      </c>
      <c r="B569" s="12" t="s">
        <v>4518</v>
      </c>
      <c r="C569" s="12" t="s">
        <v>836</v>
      </c>
      <c r="D569" s="12" t="s">
        <v>835</v>
      </c>
      <c r="E569" s="12" t="s">
        <v>14</v>
      </c>
      <c r="F569" s="12" t="s">
        <v>5147</v>
      </c>
      <c r="G569" s="13" t="s">
        <v>4436</v>
      </c>
      <c r="H569" s="12" t="s">
        <v>4437</v>
      </c>
      <c r="I569" s="12" t="s">
        <v>4438</v>
      </c>
      <c r="J569" s="15">
        <v>43495</v>
      </c>
      <c r="K569" s="12" t="s">
        <v>4439</v>
      </c>
      <c r="L569" s="12" t="s">
        <v>1440</v>
      </c>
      <c r="M569" s="12" t="s">
        <v>4440</v>
      </c>
      <c r="N569" t="s">
        <v>4441</v>
      </c>
      <c r="O569" s="7" t="str">
        <f>IFERROR(VLOOKUP($D569,'CLIENTES NUEVA ID ZONA'!$A$1:$R$669,17,0),"NO")</f>
        <v>NO</v>
      </c>
    </row>
    <row r="570" spans="1:15">
      <c r="A570" s="7" t="s">
        <v>3909</v>
      </c>
      <c r="B570" s="12" t="s">
        <v>4518</v>
      </c>
      <c r="C570" s="12" t="s">
        <v>946</v>
      </c>
      <c r="D570" s="12" t="s">
        <v>945</v>
      </c>
      <c r="E570" s="12" t="s">
        <v>2253</v>
      </c>
      <c r="F570" s="12" t="s">
        <v>5148</v>
      </c>
      <c r="G570" s="13" t="s">
        <v>4436</v>
      </c>
      <c r="H570" s="12" t="s">
        <v>4444</v>
      </c>
      <c r="I570" s="12" t="s">
        <v>4448</v>
      </c>
      <c r="J570" s="15">
        <v>43486</v>
      </c>
      <c r="K570" s="12" t="s">
        <v>4439</v>
      </c>
      <c r="L570" s="12" t="s">
        <v>1440</v>
      </c>
      <c r="M570" s="12" t="s">
        <v>4440</v>
      </c>
      <c r="N570" t="s">
        <v>4441</v>
      </c>
      <c r="O570" s="7" t="str">
        <f>IFERROR(VLOOKUP($D570,'CLIENTES NUEVA ID ZONA'!$A$1:$R$669,17,0),"NO")</f>
        <v>NO</v>
      </c>
    </row>
    <row r="571" spans="1:15">
      <c r="A571" s="7" t="s">
        <v>3909</v>
      </c>
      <c r="B571" s="12" t="s">
        <v>4527</v>
      </c>
      <c r="C571" s="12" t="s">
        <v>1219</v>
      </c>
      <c r="D571" s="12" t="s">
        <v>1218</v>
      </c>
      <c r="E571" s="12" t="s">
        <v>2253</v>
      </c>
      <c r="F571" s="12" t="s">
        <v>5149</v>
      </c>
      <c r="G571" s="13" t="s">
        <v>4436</v>
      </c>
      <c r="H571" s="12" t="s">
        <v>4444</v>
      </c>
      <c r="I571" s="12" t="s">
        <v>4448</v>
      </c>
      <c r="J571" s="15">
        <v>43486</v>
      </c>
      <c r="K571" s="12" t="s">
        <v>4439</v>
      </c>
      <c r="L571" s="12" t="s">
        <v>1581</v>
      </c>
      <c r="M571" s="12" t="s">
        <v>4440</v>
      </c>
      <c r="N571" t="s">
        <v>4441</v>
      </c>
      <c r="O571" s="7" t="str">
        <f>IFERROR(VLOOKUP($D571,'CLIENTES NUEVA ID ZONA'!$A$1:$R$669,17,0),"NO")</f>
        <v>NO</v>
      </c>
    </row>
    <row r="572" spans="1:15">
      <c r="A572" s="7" t="s">
        <v>3909</v>
      </c>
      <c r="B572" s="12" t="s">
        <v>80</v>
      </c>
      <c r="C572" s="12" t="s">
        <v>309</v>
      </c>
      <c r="D572" s="12" t="s">
        <v>308</v>
      </c>
      <c r="E572" s="12" t="s">
        <v>2469</v>
      </c>
      <c r="F572" s="12" t="s">
        <v>5150</v>
      </c>
      <c r="G572" s="13" t="s">
        <v>4436</v>
      </c>
      <c r="H572" s="12" t="s">
        <v>4437</v>
      </c>
      <c r="I572" s="12" t="s">
        <v>4438</v>
      </c>
      <c r="J572" s="15">
        <v>43434</v>
      </c>
      <c r="K572" s="12" t="s">
        <v>4449</v>
      </c>
      <c r="L572" s="12" t="s">
        <v>1440</v>
      </c>
      <c r="M572" s="12" t="s">
        <v>4440</v>
      </c>
      <c r="N572" t="s">
        <v>4441</v>
      </c>
      <c r="O572" s="7" t="str">
        <f>IFERROR(VLOOKUP($D572,'CLIENTES NUEVA ID ZONA'!$A$1:$R$669,17,0),"NO")</f>
        <v>NO</v>
      </c>
    </row>
    <row r="573" spans="1:15">
      <c r="A573" s="7" t="s">
        <v>3909</v>
      </c>
      <c r="B573" s="12" t="s">
        <v>48</v>
      </c>
      <c r="C573" s="12" t="s">
        <v>1420</v>
      </c>
      <c r="D573" s="12" t="s">
        <v>1419</v>
      </c>
      <c r="E573" s="12" t="s">
        <v>2253</v>
      </c>
      <c r="F573" s="12" t="s">
        <v>5151</v>
      </c>
      <c r="G573" s="13" t="s">
        <v>4436</v>
      </c>
      <c r="H573" s="12" t="s">
        <v>4444</v>
      </c>
      <c r="I573" s="12" t="s">
        <v>4448</v>
      </c>
      <c r="J573" s="15">
        <v>43434</v>
      </c>
      <c r="K573" s="12" t="s">
        <v>4449</v>
      </c>
      <c r="L573" s="12" t="s">
        <v>1440</v>
      </c>
      <c r="M573" s="12" t="s">
        <v>4440</v>
      </c>
      <c r="N573" t="s">
        <v>4441</v>
      </c>
      <c r="O573" s="7" t="str">
        <f>IFERROR(VLOOKUP($D573,'CLIENTES NUEVA ID ZONA'!$A$1:$R$669,17,0),"NO")</f>
        <v>NO</v>
      </c>
    </row>
    <row r="574" spans="1:15">
      <c r="A574" s="7" t="s">
        <v>3909</v>
      </c>
      <c r="B574" s="12" t="s">
        <v>4518</v>
      </c>
      <c r="C574" s="12" t="s">
        <v>3718</v>
      </c>
      <c r="D574" s="12" t="s">
        <v>508</v>
      </c>
      <c r="E574" s="12" t="s">
        <v>2253</v>
      </c>
      <c r="F574" s="12" t="s">
        <v>5152</v>
      </c>
      <c r="G574" s="13" t="s">
        <v>4436</v>
      </c>
      <c r="H574" s="12" t="s">
        <v>4444</v>
      </c>
      <c r="I574" s="12" t="s">
        <v>4448</v>
      </c>
      <c r="J574" s="15">
        <v>43434</v>
      </c>
      <c r="K574" s="12" t="s">
        <v>4439</v>
      </c>
      <c r="L574" s="12" t="s">
        <v>1581</v>
      </c>
      <c r="M574" s="12" t="s">
        <v>4440</v>
      </c>
      <c r="N574" t="s">
        <v>4441</v>
      </c>
      <c r="O574" s="7" t="str">
        <f>IFERROR(VLOOKUP($D574,'CLIENTES NUEVA ID ZONA'!$A$1:$R$669,17,0),"NO")</f>
        <v>NO</v>
      </c>
    </row>
    <row r="575" spans="1:15">
      <c r="A575" s="7" t="s">
        <v>3909</v>
      </c>
      <c r="B575" s="12" t="s">
        <v>4535</v>
      </c>
      <c r="C575" s="12" t="s">
        <v>780</v>
      </c>
      <c r="D575" s="12" t="s">
        <v>779</v>
      </c>
      <c r="E575" s="12" t="s">
        <v>2253</v>
      </c>
      <c r="F575" s="12" t="s">
        <v>5153</v>
      </c>
      <c r="G575" s="13" t="s">
        <v>4436</v>
      </c>
      <c r="H575" s="12" t="s">
        <v>4444</v>
      </c>
      <c r="I575" s="12" t="s">
        <v>4448</v>
      </c>
      <c r="J575" s="15">
        <v>43430</v>
      </c>
      <c r="K575" s="12" t="s">
        <v>4439</v>
      </c>
      <c r="L575" s="12" t="s">
        <v>1440</v>
      </c>
      <c r="M575" s="12" t="s">
        <v>4440</v>
      </c>
      <c r="N575" t="s">
        <v>4441</v>
      </c>
      <c r="O575" s="7" t="str">
        <f>IFERROR(VLOOKUP($D575,'CLIENTES NUEVA ID ZONA'!$A$1:$R$669,17,0),"NO")</f>
        <v>NO</v>
      </c>
    </row>
    <row r="576" spans="1:15">
      <c r="A576" s="7" t="s">
        <v>3909</v>
      </c>
      <c r="B576" s="12" t="s">
        <v>4535</v>
      </c>
      <c r="C576" s="12" t="s">
        <v>29</v>
      </c>
      <c r="D576" s="12" t="s">
        <v>28</v>
      </c>
      <c r="E576" s="12" t="s">
        <v>2253</v>
      </c>
      <c r="F576" s="12" t="s">
        <v>5154</v>
      </c>
      <c r="G576" s="13" t="s">
        <v>4436</v>
      </c>
      <c r="H576" s="12" t="s">
        <v>4444</v>
      </c>
      <c r="I576" s="12" t="s">
        <v>4448</v>
      </c>
      <c r="J576" s="15">
        <v>43427</v>
      </c>
      <c r="K576" s="12" t="s">
        <v>4439</v>
      </c>
      <c r="L576" s="12" t="s">
        <v>1440</v>
      </c>
      <c r="M576" s="12" t="s">
        <v>4440</v>
      </c>
      <c r="N576" t="s">
        <v>5155</v>
      </c>
      <c r="O576" s="7" t="str">
        <f>IFERROR(VLOOKUP($D576,'CLIENTES NUEVA ID ZONA'!$A$1:$R$669,17,0),"NO")</f>
        <v>NO</v>
      </c>
    </row>
    <row r="577" spans="1:15">
      <c r="A577" s="7" t="s">
        <v>3909</v>
      </c>
      <c r="B577" s="12" t="s">
        <v>4527</v>
      </c>
      <c r="C577" s="12" t="s">
        <v>378</v>
      </c>
      <c r="D577" s="12" t="s">
        <v>377</v>
      </c>
      <c r="E577" s="12" t="s">
        <v>2469</v>
      </c>
      <c r="F577" s="12" t="s">
        <v>5156</v>
      </c>
      <c r="G577" s="13" t="s">
        <v>4436</v>
      </c>
      <c r="H577" s="12" t="s">
        <v>4437</v>
      </c>
      <c r="I577" s="12" t="s">
        <v>4438</v>
      </c>
      <c r="J577" s="15">
        <v>43399</v>
      </c>
      <c r="K577" s="12" t="s">
        <v>4439</v>
      </c>
      <c r="L577" s="12" t="s">
        <v>1440</v>
      </c>
      <c r="M577" s="12" t="s">
        <v>4440</v>
      </c>
      <c r="N577" t="s">
        <v>4441</v>
      </c>
      <c r="O577" s="7" t="str">
        <f>IFERROR(VLOOKUP($D577,'CLIENTES NUEVA ID ZONA'!$A$1:$R$669,17,0),"NO")</f>
        <v>NO</v>
      </c>
    </row>
    <row r="578" spans="1:15">
      <c r="A578" s="7" t="s">
        <v>3909</v>
      </c>
      <c r="B578" s="12" t="s">
        <v>48</v>
      </c>
      <c r="C578" s="12" t="s">
        <v>381</v>
      </c>
      <c r="D578" s="12" t="s">
        <v>380</v>
      </c>
      <c r="E578" s="12" t="s">
        <v>2253</v>
      </c>
      <c r="F578" s="12" t="s">
        <v>5157</v>
      </c>
      <c r="G578" s="13" t="s">
        <v>4436</v>
      </c>
      <c r="H578" s="12" t="s">
        <v>4437</v>
      </c>
      <c r="I578" s="12" t="s">
        <v>4448</v>
      </c>
      <c r="J578" s="15">
        <v>43390</v>
      </c>
      <c r="K578" s="12" t="s">
        <v>4439</v>
      </c>
      <c r="L578" s="12" t="s">
        <v>1440</v>
      </c>
      <c r="M578" s="12" t="s">
        <v>4440</v>
      </c>
      <c r="N578" t="s">
        <v>4441</v>
      </c>
      <c r="O578" s="7" t="str">
        <f>IFERROR(VLOOKUP($D578,'CLIENTES NUEVA ID ZONA'!$A$1:$R$669,17,0),"NO")</f>
        <v>NO</v>
      </c>
    </row>
    <row r="579" spans="1:15">
      <c r="A579" s="7" t="s">
        <v>3909</v>
      </c>
      <c r="B579" s="12" t="s">
        <v>14</v>
      </c>
      <c r="C579" s="12" t="s">
        <v>596</v>
      </c>
      <c r="D579" s="12" t="s">
        <v>595</v>
      </c>
      <c r="E579" s="12" t="s">
        <v>3623</v>
      </c>
      <c r="F579" s="12" t="s">
        <v>5158</v>
      </c>
      <c r="G579" s="13" t="s">
        <v>4436</v>
      </c>
      <c r="H579" s="12" t="s">
        <v>4444</v>
      </c>
      <c r="I579" s="12" t="s">
        <v>4438</v>
      </c>
      <c r="J579" s="15">
        <v>43389</v>
      </c>
      <c r="K579" s="12" t="s">
        <v>4439</v>
      </c>
      <c r="L579" s="12" t="s">
        <v>1440</v>
      </c>
      <c r="M579" s="12" t="s">
        <v>4440</v>
      </c>
      <c r="N579" t="s">
        <v>4441</v>
      </c>
      <c r="O579" s="7" t="str">
        <f>IFERROR(VLOOKUP($D579,'CLIENTES NUEVA ID ZONA'!$A$1:$R$669,17,0),"NO")</f>
        <v>NO</v>
      </c>
    </row>
    <row r="580" spans="1:15">
      <c r="A580" s="7" t="s">
        <v>3909</v>
      </c>
      <c r="B580" s="12" t="s">
        <v>80</v>
      </c>
      <c r="C580" s="12" t="s">
        <v>350</v>
      </c>
      <c r="D580" s="12" t="s">
        <v>349</v>
      </c>
      <c r="E580" s="12" t="s">
        <v>2253</v>
      </c>
      <c r="F580" s="12" t="s">
        <v>5159</v>
      </c>
      <c r="G580" s="13" t="s">
        <v>4436</v>
      </c>
      <c r="H580" s="12" t="s">
        <v>4444</v>
      </c>
      <c r="I580" s="12" t="s">
        <v>4448</v>
      </c>
      <c r="J580" s="15">
        <v>43382</v>
      </c>
      <c r="K580" s="12" t="s">
        <v>4449</v>
      </c>
      <c r="L580" s="12" t="s">
        <v>1581</v>
      </c>
      <c r="M580" s="12" t="s">
        <v>4440</v>
      </c>
      <c r="N580" t="s">
        <v>4441</v>
      </c>
      <c r="O580" s="7" t="str">
        <f>IFERROR(VLOOKUP($D580,'CLIENTES NUEVA ID ZONA'!$A$1:$R$669,17,0),"NO")</f>
        <v>NO</v>
      </c>
    </row>
    <row r="581" spans="1:15">
      <c r="A581" s="7" t="s">
        <v>3909</v>
      </c>
      <c r="B581" s="12" t="s">
        <v>80</v>
      </c>
      <c r="C581" s="12" t="s">
        <v>545</v>
      </c>
      <c r="D581" s="12" t="s">
        <v>544</v>
      </c>
      <c r="E581" s="12" t="s">
        <v>3623</v>
      </c>
      <c r="F581" s="12" t="s">
        <v>5160</v>
      </c>
      <c r="G581" s="13" t="s">
        <v>4436</v>
      </c>
      <c r="H581" s="12" t="s">
        <v>4437</v>
      </c>
      <c r="I581" s="12" t="s">
        <v>4448</v>
      </c>
      <c r="J581" s="15">
        <v>43378</v>
      </c>
      <c r="K581" s="12" t="s">
        <v>4449</v>
      </c>
      <c r="L581" s="12" t="s">
        <v>1581</v>
      </c>
      <c r="M581" s="12" t="s">
        <v>4440</v>
      </c>
      <c r="N581" t="s">
        <v>4441</v>
      </c>
      <c r="O581" s="7" t="str">
        <f>IFERROR(VLOOKUP($D581,'CLIENTES NUEVA ID ZONA'!$A$1:$R$669,17,0),"NO")</f>
        <v>NO</v>
      </c>
    </row>
    <row r="582" spans="1:15">
      <c r="A582" s="7" t="s">
        <v>3909</v>
      </c>
      <c r="B582" s="12" t="s">
        <v>4527</v>
      </c>
      <c r="C582" s="12" t="s">
        <v>536</v>
      </c>
      <c r="D582" s="12" t="s">
        <v>535</v>
      </c>
      <c r="E582" s="12" t="s">
        <v>3623</v>
      </c>
      <c r="F582" s="12" t="s">
        <v>5161</v>
      </c>
      <c r="G582" s="13" t="s">
        <v>4436</v>
      </c>
      <c r="H582" s="12" t="s">
        <v>4437</v>
      </c>
      <c r="I582" s="12" t="s">
        <v>4438</v>
      </c>
      <c r="J582" s="15">
        <v>43378</v>
      </c>
      <c r="K582" s="12" t="s">
        <v>4439</v>
      </c>
      <c r="L582" s="12" t="s">
        <v>1581</v>
      </c>
      <c r="M582" s="12" t="s">
        <v>4440</v>
      </c>
      <c r="N582" t="s">
        <v>4441</v>
      </c>
      <c r="O582" s="7" t="str">
        <f>IFERROR(VLOOKUP($D582,'CLIENTES NUEVA ID ZONA'!$A$1:$R$669,17,0),"NO")</f>
        <v>NO</v>
      </c>
    </row>
    <row r="583" spans="1:15">
      <c r="A583" s="7" t="s">
        <v>3909</v>
      </c>
      <c r="B583" s="12" t="s">
        <v>4564</v>
      </c>
      <c r="C583" s="12" t="s">
        <v>559</v>
      </c>
      <c r="D583" s="12" t="s">
        <v>558</v>
      </c>
      <c r="E583" s="12" t="s">
        <v>3618</v>
      </c>
      <c r="F583" s="12" t="s">
        <v>5162</v>
      </c>
      <c r="G583" s="13" t="s">
        <v>4436</v>
      </c>
      <c r="H583" s="12" t="s">
        <v>4437</v>
      </c>
      <c r="I583" s="12" t="s">
        <v>4438</v>
      </c>
      <c r="J583" s="15">
        <v>43377</v>
      </c>
      <c r="K583" s="12" t="s">
        <v>4439</v>
      </c>
      <c r="L583" s="12" t="s">
        <v>1581</v>
      </c>
      <c r="M583" s="12" t="s">
        <v>4440</v>
      </c>
      <c r="N583" t="s">
        <v>4441</v>
      </c>
      <c r="O583" s="7" t="str">
        <f>IFERROR(VLOOKUP($D583,'CLIENTES NUEVA ID ZONA'!$A$1:$R$669,17,0),"NO")</f>
        <v>NO</v>
      </c>
    </row>
    <row r="584" spans="1:15">
      <c r="A584" s="7" t="s">
        <v>3909</v>
      </c>
      <c r="B584" s="12" t="s">
        <v>60</v>
      </c>
      <c r="C584" s="12" t="s">
        <v>1322</v>
      </c>
      <c r="D584" s="12" t="s">
        <v>1321</v>
      </c>
      <c r="E584" s="12" t="s">
        <v>2253</v>
      </c>
      <c r="F584" s="12" t="s">
        <v>5163</v>
      </c>
      <c r="G584" s="13" t="s">
        <v>4436</v>
      </c>
      <c r="H584" s="12" t="s">
        <v>4444</v>
      </c>
      <c r="I584" s="12" t="s">
        <v>4438</v>
      </c>
      <c r="J584" s="15">
        <v>43370</v>
      </c>
      <c r="K584" s="12" t="s">
        <v>4449</v>
      </c>
      <c r="L584" s="12" t="s">
        <v>4409</v>
      </c>
      <c r="M584" s="12" t="s">
        <v>4440</v>
      </c>
      <c r="N584" t="s">
        <v>4441</v>
      </c>
      <c r="O584" s="7" t="str">
        <f>IFERROR(VLOOKUP($D584,'CLIENTES NUEVA ID ZONA'!$A$1:$R$669,17,0),"NO")</f>
        <v>NO</v>
      </c>
    </row>
    <row r="585" spans="1:15">
      <c r="A585" s="7" t="s">
        <v>3909</v>
      </c>
      <c r="B585" s="12" t="s">
        <v>80</v>
      </c>
      <c r="C585" s="12" t="s">
        <v>205</v>
      </c>
      <c r="D585" s="12" t="s">
        <v>204</v>
      </c>
      <c r="E585" s="12" t="s">
        <v>3623</v>
      </c>
      <c r="F585" s="12" t="s">
        <v>5164</v>
      </c>
      <c r="G585" s="13" t="s">
        <v>4436</v>
      </c>
      <c r="H585" s="12" t="s">
        <v>4437</v>
      </c>
      <c r="I585" s="12" t="s">
        <v>4438</v>
      </c>
      <c r="J585" s="15">
        <v>43362</v>
      </c>
      <c r="K585" s="12" t="s">
        <v>4449</v>
      </c>
      <c r="L585" s="12" t="s">
        <v>867</v>
      </c>
      <c r="M585" s="12" t="s">
        <v>4440</v>
      </c>
      <c r="N585" t="s">
        <v>4441</v>
      </c>
      <c r="O585" s="7" t="str">
        <f>IFERROR(VLOOKUP($D585,'CLIENTES NUEVA ID ZONA'!$A$1:$R$669,17,0),"NO")</f>
        <v>NO</v>
      </c>
    </row>
    <row r="586" spans="1:15">
      <c r="A586" s="7" t="s">
        <v>3909</v>
      </c>
      <c r="B586" s="12" t="s">
        <v>4564</v>
      </c>
      <c r="C586" s="12" t="s">
        <v>363</v>
      </c>
      <c r="D586" s="12" t="s">
        <v>362</v>
      </c>
      <c r="E586" s="12" t="s">
        <v>2253</v>
      </c>
      <c r="F586" s="12" t="s">
        <v>5165</v>
      </c>
      <c r="G586" s="13" t="s">
        <v>4436</v>
      </c>
      <c r="H586" s="12" t="s">
        <v>4444</v>
      </c>
      <c r="I586" s="12" t="s">
        <v>4448</v>
      </c>
      <c r="J586" s="15">
        <v>43361</v>
      </c>
      <c r="K586" s="12" t="s">
        <v>4439</v>
      </c>
      <c r="L586" s="12" t="s">
        <v>4418</v>
      </c>
      <c r="M586" s="12" t="s">
        <v>4440</v>
      </c>
      <c r="N586" t="s">
        <v>4441</v>
      </c>
      <c r="O586" s="7" t="str">
        <f>IFERROR(VLOOKUP($D586,'CLIENTES NUEVA ID ZONA'!$A$1:$R$669,17,0),"NO")</f>
        <v>NO</v>
      </c>
    </row>
    <row r="587" spans="1:15">
      <c r="A587" s="7" t="s">
        <v>3909</v>
      </c>
      <c r="B587" s="12" t="s">
        <v>4535</v>
      </c>
      <c r="C587" s="12" t="s">
        <v>3722</v>
      </c>
      <c r="D587" s="12" t="s">
        <v>3721</v>
      </c>
      <c r="E587" s="12" t="s">
        <v>2253</v>
      </c>
      <c r="F587" s="12" t="s">
        <v>5166</v>
      </c>
      <c r="G587" s="13" t="s">
        <v>4436</v>
      </c>
      <c r="H587" s="12" t="s">
        <v>4454</v>
      </c>
      <c r="I587" s="12" t="s">
        <v>4448</v>
      </c>
      <c r="J587" s="15">
        <v>43326</v>
      </c>
      <c r="K587" s="12" t="s">
        <v>4449</v>
      </c>
      <c r="L587" s="12" t="s">
        <v>4409</v>
      </c>
      <c r="M587" s="12" t="s">
        <v>4440</v>
      </c>
      <c r="N587" t="s">
        <v>5167</v>
      </c>
      <c r="O587" s="7" t="str">
        <f>IFERROR(VLOOKUP($D587,'CLIENTES NUEVA ID ZONA'!$A$1:$R$669,17,0),"NO")</f>
        <v>NO</v>
      </c>
    </row>
    <row r="588" spans="1:15">
      <c r="A588" s="7" t="s">
        <v>3909</v>
      </c>
      <c r="B588" s="12" t="s">
        <v>14</v>
      </c>
      <c r="C588" s="12" t="s">
        <v>578</v>
      </c>
      <c r="D588" s="12" t="s">
        <v>577</v>
      </c>
      <c r="E588" s="12" t="s">
        <v>2253</v>
      </c>
      <c r="F588" s="12" t="s">
        <v>5168</v>
      </c>
      <c r="G588" s="13" t="s">
        <v>4436</v>
      </c>
      <c r="H588" s="12" t="s">
        <v>4688</v>
      </c>
      <c r="I588" s="12" t="s">
        <v>4438</v>
      </c>
      <c r="J588" s="15">
        <v>43325</v>
      </c>
      <c r="K588" s="12" t="s">
        <v>4439</v>
      </c>
      <c r="L588" s="12" t="s">
        <v>1581</v>
      </c>
      <c r="M588" s="12" t="s">
        <v>4440</v>
      </c>
      <c r="N588" t="s">
        <v>5169</v>
      </c>
      <c r="O588" s="7" t="str">
        <f>IFERROR(VLOOKUP($D588,'CLIENTES NUEVA ID ZONA'!$A$1:$R$669,17,0),"NO")</f>
        <v>NO</v>
      </c>
    </row>
    <row r="589" spans="1:15">
      <c r="A589" s="7" t="s">
        <v>3909</v>
      </c>
      <c r="B589" s="12" t="s">
        <v>4527</v>
      </c>
      <c r="C589" s="12" t="s">
        <v>3760</v>
      </c>
      <c r="D589" s="12" t="s">
        <v>3759</v>
      </c>
      <c r="E589" s="12" t="s">
        <v>2253</v>
      </c>
      <c r="F589" s="12" t="s">
        <v>5170</v>
      </c>
      <c r="G589" s="13" t="s">
        <v>4436</v>
      </c>
      <c r="H589" s="12" t="s">
        <v>4454</v>
      </c>
      <c r="I589" s="12" t="s">
        <v>4448</v>
      </c>
      <c r="J589" s="15">
        <v>43322</v>
      </c>
      <c r="K589" s="12" t="s">
        <v>4439</v>
      </c>
      <c r="L589" s="12" t="s">
        <v>1581</v>
      </c>
      <c r="M589" s="12" t="s">
        <v>4440</v>
      </c>
      <c r="N589" t="s">
        <v>4441</v>
      </c>
      <c r="O589" s="7" t="str">
        <f>IFERROR(VLOOKUP($D589,'CLIENTES NUEVA ID ZONA'!$A$1:$R$669,17,0),"NO")</f>
        <v>NO</v>
      </c>
    </row>
    <row r="590" spans="1:15">
      <c r="A590" s="7" t="s">
        <v>3909</v>
      </c>
      <c r="B590" s="12" t="s">
        <v>4535</v>
      </c>
      <c r="C590" s="12" t="s">
        <v>816</v>
      </c>
      <c r="D590" s="12" t="s">
        <v>815</v>
      </c>
      <c r="E590" s="12" t="s">
        <v>2253</v>
      </c>
      <c r="F590" s="12" t="s">
        <v>5171</v>
      </c>
      <c r="G590" s="13" t="s">
        <v>4436</v>
      </c>
      <c r="H590" s="12" t="s">
        <v>4454</v>
      </c>
      <c r="I590" s="12" t="s">
        <v>4448</v>
      </c>
      <c r="J590" s="15">
        <v>43319</v>
      </c>
      <c r="K590" s="12" t="s">
        <v>4441</v>
      </c>
      <c r="L590" s="12" t="s">
        <v>4411</v>
      </c>
      <c r="M590" s="12" t="s">
        <v>4440</v>
      </c>
      <c r="N590" t="s">
        <v>4441</v>
      </c>
      <c r="O590" s="7" t="str">
        <f>IFERROR(VLOOKUP($D590,'CLIENTES NUEVA ID ZONA'!$A$1:$R$669,17,0),"NO")</f>
        <v>NO</v>
      </c>
    </row>
    <row r="591" spans="1:15">
      <c r="A591" s="7" t="s">
        <v>3909</v>
      </c>
      <c r="B591" s="12" t="s">
        <v>4527</v>
      </c>
      <c r="C591" s="12" t="s">
        <v>3740</v>
      </c>
      <c r="D591" s="12" t="s">
        <v>3739</v>
      </c>
      <c r="E591" s="12" t="s">
        <v>2253</v>
      </c>
      <c r="F591" s="12" t="s">
        <v>5172</v>
      </c>
      <c r="G591" s="13" t="s">
        <v>4436</v>
      </c>
      <c r="H591" s="12" t="s">
        <v>4454</v>
      </c>
      <c r="I591" s="12" t="s">
        <v>4448</v>
      </c>
      <c r="J591" s="15">
        <v>43318</v>
      </c>
      <c r="K591" s="12" t="s">
        <v>4439</v>
      </c>
      <c r="L591" s="12" t="s">
        <v>1581</v>
      </c>
      <c r="M591" s="12" t="s">
        <v>4440</v>
      </c>
      <c r="N591" t="s">
        <v>4441</v>
      </c>
      <c r="O591" s="7" t="str">
        <f>IFERROR(VLOOKUP($D591,'CLIENTES NUEVA ID ZONA'!$A$1:$R$669,17,0),"NO")</f>
        <v>NO</v>
      </c>
    </row>
    <row r="592" spans="1:15">
      <c r="A592" s="7" t="s">
        <v>3909</v>
      </c>
      <c r="B592" s="12" t="s">
        <v>26</v>
      </c>
      <c r="C592" s="12" t="s">
        <v>267</v>
      </c>
      <c r="D592" s="12" t="s">
        <v>266</v>
      </c>
      <c r="E592" s="12" t="s">
        <v>2253</v>
      </c>
      <c r="F592" s="12" t="s">
        <v>5173</v>
      </c>
      <c r="G592" s="13" t="s">
        <v>4436</v>
      </c>
      <c r="H592" s="12" t="s">
        <v>4444</v>
      </c>
      <c r="I592" s="12" t="s">
        <v>4448</v>
      </c>
      <c r="J592" s="15">
        <v>43313</v>
      </c>
      <c r="K592" s="12" t="s">
        <v>4439</v>
      </c>
      <c r="L592" s="12" t="s">
        <v>1440</v>
      </c>
      <c r="M592" s="12" t="s">
        <v>4440</v>
      </c>
      <c r="N592" t="s">
        <v>4441</v>
      </c>
      <c r="O592" s="7" t="str">
        <f>IFERROR(VLOOKUP($D592,'CLIENTES NUEVA ID ZONA'!$A$1:$R$669,17,0),"NO")</f>
        <v>NO</v>
      </c>
    </row>
    <row r="593" spans="1:15">
      <c r="A593" s="7" t="s">
        <v>3909</v>
      </c>
      <c r="B593" s="12" t="s">
        <v>4518</v>
      </c>
      <c r="C593" s="12" t="s">
        <v>1008</v>
      </c>
      <c r="D593" s="12" t="s">
        <v>1007</v>
      </c>
      <c r="E593" s="12" t="s">
        <v>2253</v>
      </c>
      <c r="F593" s="12" t="s">
        <v>5174</v>
      </c>
      <c r="G593" s="13" t="s">
        <v>4436</v>
      </c>
      <c r="H593" s="12" t="s">
        <v>4437</v>
      </c>
      <c r="I593" s="12" t="s">
        <v>4438</v>
      </c>
      <c r="J593" s="15">
        <v>43311</v>
      </c>
      <c r="K593" s="12" t="s">
        <v>4439</v>
      </c>
      <c r="L593" s="12" t="s">
        <v>1440</v>
      </c>
      <c r="M593" s="12" t="s">
        <v>4440</v>
      </c>
      <c r="N593" t="s">
        <v>4441</v>
      </c>
      <c r="O593" s="7" t="str">
        <f>IFERROR(VLOOKUP($D593,'CLIENTES NUEVA ID ZONA'!$A$1:$R$669,17,0),"NO")</f>
        <v>SI</v>
      </c>
    </row>
    <row r="594" spans="1:15">
      <c r="A594" s="7" t="s">
        <v>3909</v>
      </c>
      <c r="B594" s="12" t="s">
        <v>4535</v>
      </c>
      <c r="C594" s="12" t="s">
        <v>3736</v>
      </c>
      <c r="D594" s="12" t="s">
        <v>3735</v>
      </c>
      <c r="E594" s="12" t="s">
        <v>2253</v>
      </c>
      <c r="F594" s="12" t="s">
        <v>5175</v>
      </c>
      <c r="G594" s="13" t="s">
        <v>4436</v>
      </c>
      <c r="H594" s="12" t="s">
        <v>4454</v>
      </c>
      <c r="I594" s="12" t="s">
        <v>4448</v>
      </c>
      <c r="J594" s="15">
        <v>43308</v>
      </c>
      <c r="K594" s="12" t="s">
        <v>4439</v>
      </c>
      <c r="L594" s="12" t="s">
        <v>1440</v>
      </c>
      <c r="M594" s="12" t="s">
        <v>4440</v>
      </c>
      <c r="N594" t="s">
        <v>4441</v>
      </c>
      <c r="O594" s="7" t="str">
        <f>IFERROR(VLOOKUP($D594,'CLIENTES NUEVA ID ZONA'!$A$1:$R$669,17,0),"NO")</f>
        <v>NO</v>
      </c>
    </row>
    <row r="595" spans="1:15">
      <c r="A595" s="7" t="s">
        <v>3909</v>
      </c>
      <c r="B595" s="12" t="s">
        <v>4564</v>
      </c>
      <c r="C595" s="12" t="s">
        <v>559</v>
      </c>
      <c r="D595" s="12" t="s">
        <v>558</v>
      </c>
      <c r="E595" s="12" t="s">
        <v>3618</v>
      </c>
      <c r="F595" s="12" t="s">
        <v>5176</v>
      </c>
      <c r="G595" s="13" t="s">
        <v>4436</v>
      </c>
      <c r="H595" s="12" t="s">
        <v>4437</v>
      </c>
      <c r="I595" s="12" t="s">
        <v>4438</v>
      </c>
      <c r="J595" s="15">
        <v>43307</v>
      </c>
      <c r="K595" s="12" t="s">
        <v>4439</v>
      </c>
      <c r="L595" s="12" t="s">
        <v>1581</v>
      </c>
      <c r="M595" s="12" t="s">
        <v>4440</v>
      </c>
      <c r="N595" t="s">
        <v>4441</v>
      </c>
      <c r="O595" s="7" t="str">
        <f>IFERROR(VLOOKUP($D595,'CLIENTES NUEVA ID ZONA'!$A$1:$R$669,17,0),"NO")</f>
        <v>NO</v>
      </c>
    </row>
    <row r="596" spans="1:15">
      <c r="A596" s="7" t="s">
        <v>3909</v>
      </c>
      <c r="B596" s="12" t="s">
        <v>80</v>
      </c>
      <c r="C596" s="12" t="s">
        <v>403</v>
      </c>
      <c r="D596" s="12" t="s">
        <v>402</v>
      </c>
      <c r="E596" s="12" t="s">
        <v>14</v>
      </c>
      <c r="F596" s="12" t="s">
        <v>5177</v>
      </c>
      <c r="G596" s="13" t="s">
        <v>4436</v>
      </c>
      <c r="H596" s="12" t="s">
        <v>4437</v>
      </c>
      <c r="I596" s="12" t="s">
        <v>4438</v>
      </c>
      <c r="J596" s="15">
        <v>43301</v>
      </c>
      <c r="K596" s="12" t="s">
        <v>4449</v>
      </c>
      <c r="L596" s="12" t="s">
        <v>4404</v>
      </c>
      <c r="M596" s="12" t="s">
        <v>4440</v>
      </c>
      <c r="N596" t="s">
        <v>4441</v>
      </c>
      <c r="O596" s="7" t="str">
        <f>IFERROR(VLOOKUP($D596,'CLIENTES NUEVA ID ZONA'!$A$1:$R$669,17,0),"NO")</f>
        <v>SI</v>
      </c>
    </row>
    <row r="597" spans="1:15">
      <c r="A597" s="7" t="s">
        <v>3909</v>
      </c>
      <c r="B597" s="12" t="s">
        <v>4412</v>
      </c>
      <c r="C597" s="12" t="s">
        <v>320</v>
      </c>
      <c r="D597" s="12" t="s">
        <v>319</v>
      </c>
      <c r="E597" s="12" t="s">
        <v>2253</v>
      </c>
      <c r="F597" s="12" t="s">
        <v>5178</v>
      </c>
      <c r="G597" s="13" t="s">
        <v>4436</v>
      </c>
      <c r="H597" s="12" t="s">
        <v>4688</v>
      </c>
      <c r="I597" s="12" t="s">
        <v>4448</v>
      </c>
      <c r="J597" s="15">
        <v>43300</v>
      </c>
      <c r="K597" s="12" t="s">
        <v>4439</v>
      </c>
      <c r="L597" s="12" t="s">
        <v>4418</v>
      </c>
      <c r="M597" s="12" t="s">
        <v>4440</v>
      </c>
      <c r="N597" t="s">
        <v>4441</v>
      </c>
      <c r="O597" s="7" t="str">
        <f>IFERROR(VLOOKUP($D597,'CLIENTES NUEVA ID ZONA'!$A$1:$R$669,17,0),"NO")</f>
        <v>NO</v>
      </c>
    </row>
    <row r="598" spans="1:15">
      <c r="A598" s="7" t="s">
        <v>3909</v>
      </c>
      <c r="B598" s="12" t="s">
        <v>4564</v>
      </c>
      <c r="C598" s="12" t="s">
        <v>630</v>
      </c>
      <c r="D598" s="12" t="s">
        <v>629</v>
      </c>
      <c r="E598" s="12" t="s">
        <v>3623</v>
      </c>
      <c r="F598" s="12" t="s">
        <v>5179</v>
      </c>
      <c r="G598" s="13" t="s">
        <v>4436</v>
      </c>
      <c r="H598" s="12" t="s">
        <v>4463</v>
      </c>
      <c r="I598" s="12" t="s">
        <v>4438</v>
      </c>
      <c r="J598" s="15">
        <v>43299</v>
      </c>
      <c r="K598" s="12" t="s">
        <v>4439</v>
      </c>
      <c r="L598" s="12" t="s">
        <v>4402</v>
      </c>
      <c r="M598" s="12" t="s">
        <v>4440</v>
      </c>
      <c r="N598" t="s">
        <v>4441</v>
      </c>
      <c r="O598" s="7" t="str">
        <f>IFERROR(VLOOKUP($D598,'CLIENTES NUEVA ID ZONA'!$A$1:$R$669,17,0),"NO")</f>
        <v>SI</v>
      </c>
    </row>
    <row r="599" spans="1:15">
      <c r="A599" s="7" t="s">
        <v>3909</v>
      </c>
      <c r="B599" s="12" t="s">
        <v>4412</v>
      </c>
      <c r="C599" s="12" t="s">
        <v>1138</v>
      </c>
      <c r="D599" s="12" t="s">
        <v>1137</v>
      </c>
      <c r="E599" s="12" t="s">
        <v>14</v>
      </c>
      <c r="F599" s="12" t="s">
        <v>5180</v>
      </c>
      <c r="G599" s="13" t="s">
        <v>4436</v>
      </c>
      <c r="H599" s="12" t="s">
        <v>4444</v>
      </c>
      <c r="I599" s="12" t="s">
        <v>4438</v>
      </c>
      <c r="J599" s="15">
        <v>43299</v>
      </c>
      <c r="K599" s="12" t="s">
        <v>4439</v>
      </c>
      <c r="L599" s="12" t="s">
        <v>1440</v>
      </c>
      <c r="M599" s="12" t="s">
        <v>4440</v>
      </c>
      <c r="N599" t="s">
        <v>4441</v>
      </c>
      <c r="O599" s="7" t="str">
        <f>IFERROR(VLOOKUP($D599,'CLIENTES NUEVA ID ZONA'!$A$1:$R$669,17,0),"NO")</f>
        <v>NO</v>
      </c>
    </row>
    <row r="600" spans="1:15">
      <c r="A600" s="7" t="s">
        <v>3909</v>
      </c>
      <c r="B600" s="12" t="s">
        <v>4535</v>
      </c>
      <c r="C600" s="12" t="s">
        <v>3728</v>
      </c>
      <c r="D600" s="12" t="s">
        <v>3727</v>
      </c>
      <c r="E600" s="12" t="s">
        <v>2253</v>
      </c>
      <c r="F600" s="12" t="s">
        <v>5181</v>
      </c>
      <c r="G600" s="13" t="s">
        <v>4436</v>
      </c>
      <c r="H600" s="12" t="s">
        <v>4454</v>
      </c>
      <c r="I600" s="12" t="s">
        <v>4448</v>
      </c>
      <c r="J600" s="15">
        <v>43271</v>
      </c>
      <c r="K600" s="12" t="s">
        <v>4439</v>
      </c>
      <c r="L600" s="12" t="s">
        <v>1581</v>
      </c>
      <c r="M600" s="12" t="s">
        <v>4440</v>
      </c>
      <c r="N600" t="s">
        <v>4441</v>
      </c>
      <c r="O600" s="7" t="str">
        <f>IFERROR(VLOOKUP($D600,'CLIENTES NUEVA ID ZONA'!$A$1:$R$669,17,0),"NO")</f>
        <v>NO</v>
      </c>
    </row>
    <row r="601" spans="1:15">
      <c r="A601" s="7" t="s">
        <v>3909</v>
      </c>
      <c r="B601" s="12" t="s">
        <v>4433</v>
      </c>
      <c r="C601" s="12" t="s">
        <v>298</v>
      </c>
      <c r="D601" s="12" t="s">
        <v>297</v>
      </c>
      <c r="E601" s="12" t="s">
        <v>2278</v>
      </c>
      <c r="F601" s="12" t="s">
        <v>5182</v>
      </c>
      <c r="G601" s="13" t="s">
        <v>4436</v>
      </c>
      <c r="H601" s="12" t="s">
        <v>4437</v>
      </c>
      <c r="I601" s="12" t="s">
        <v>4438</v>
      </c>
      <c r="J601" s="15">
        <v>43270</v>
      </c>
      <c r="K601" s="12" t="s">
        <v>4439</v>
      </c>
      <c r="L601" s="12" t="s">
        <v>1581</v>
      </c>
      <c r="M601" s="12" t="s">
        <v>4440</v>
      </c>
      <c r="N601" t="s">
        <v>4441</v>
      </c>
      <c r="O601" s="7" t="str">
        <f>IFERROR(VLOOKUP($D601,'CLIENTES NUEVA ID ZONA'!$A$1:$R$669,17,0),"NO")</f>
        <v>NO</v>
      </c>
    </row>
    <row r="602" spans="1:15">
      <c r="A602" s="7" t="s">
        <v>3909</v>
      </c>
      <c r="B602" s="12" t="s">
        <v>4433</v>
      </c>
      <c r="C602" s="12" t="s">
        <v>298</v>
      </c>
      <c r="D602" s="12" t="s">
        <v>297</v>
      </c>
      <c r="E602" s="12" t="s">
        <v>2278</v>
      </c>
      <c r="F602" s="12" t="s">
        <v>5183</v>
      </c>
      <c r="G602" s="13" t="s">
        <v>4436</v>
      </c>
      <c r="H602" s="12" t="s">
        <v>4437</v>
      </c>
      <c r="I602" s="12" t="s">
        <v>4438</v>
      </c>
      <c r="J602" s="15">
        <v>43270</v>
      </c>
      <c r="K602" s="12" t="s">
        <v>5184</v>
      </c>
      <c r="L602" s="12" t="s">
        <v>1581</v>
      </c>
      <c r="M602" s="12" t="s">
        <v>4440</v>
      </c>
      <c r="N602" t="s">
        <v>5185</v>
      </c>
      <c r="O602" s="7" t="str">
        <f>IFERROR(VLOOKUP($D602,'CLIENTES NUEVA ID ZONA'!$A$1:$R$669,17,0),"NO")</f>
        <v>NO</v>
      </c>
    </row>
    <row r="603" spans="1:15">
      <c r="A603" s="7" t="s">
        <v>3909</v>
      </c>
      <c r="B603" s="12" t="s">
        <v>48</v>
      </c>
      <c r="C603" s="12" t="s">
        <v>737</v>
      </c>
      <c r="D603" s="12" t="s">
        <v>736</v>
      </c>
      <c r="E603" s="12" t="s">
        <v>2253</v>
      </c>
      <c r="F603" s="12" t="s">
        <v>5186</v>
      </c>
      <c r="G603" s="13" t="s">
        <v>4436</v>
      </c>
      <c r="H603" s="12" t="s">
        <v>4688</v>
      </c>
      <c r="I603" s="12" t="s">
        <v>4448</v>
      </c>
      <c r="J603" s="15">
        <v>43270</v>
      </c>
      <c r="K603" s="12" t="s">
        <v>4439</v>
      </c>
      <c r="L603" s="12" t="s">
        <v>1455</v>
      </c>
      <c r="M603" s="12" t="s">
        <v>4440</v>
      </c>
      <c r="N603" t="s">
        <v>4441</v>
      </c>
      <c r="O603" s="7" t="str">
        <f>IFERROR(VLOOKUP($D603,'CLIENTES NUEVA ID ZONA'!$A$1:$R$669,17,0),"NO")</f>
        <v>NO</v>
      </c>
    </row>
    <row r="604" spans="1:15">
      <c r="A604" s="7" t="s">
        <v>3909</v>
      </c>
      <c r="B604" s="12" t="s">
        <v>48</v>
      </c>
      <c r="C604" s="12" t="s">
        <v>737</v>
      </c>
      <c r="D604" s="12" t="s">
        <v>736</v>
      </c>
      <c r="E604" s="12" t="s">
        <v>2253</v>
      </c>
      <c r="F604" s="12" t="s">
        <v>5187</v>
      </c>
      <c r="G604" s="13" t="s">
        <v>4436</v>
      </c>
      <c r="H604" s="12" t="s">
        <v>4688</v>
      </c>
      <c r="I604" s="12" t="s">
        <v>4448</v>
      </c>
      <c r="J604" s="15">
        <v>43270</v>
      </c>
      <c r="K604" s="12" t="s">
        <v>4439</v>
      </c>
      <c r="L604" s="12" t="s">
        <v>1455</v>
      </c>
      <c r="M604" s="12" t="s">
        <v>4440</v>
      </c>
      <c r="N604" t="s">
        <v>4441</v>
      </c>
      <c r="O604" s="7" t="str">
        <f>IFERROR(VLOOKUP($D604,'CLIENTES NUEVA ID ZONA'!$A$1:$R$669,17,0),"NO")</f>
        <v>NO</v>
      </c>
    </row>
    <row r="605" spans="1:15">
      <c r="A605" s="7" t="s">
        <v>3909</v>
      </c>
      <c r="B605" s="12" t="s">
        <v>48</v>
      </c>
      <c r="C605" s="12" t="s">
        <v>737</v>
      </c>
      <c r="D605" s="12" t="s">
        <v>736</v>
      </c>
      <c r="E605" s="12" t="s">
        <v>2253</v>
      </c>
      <c r="F605" s="12" t="s">
        <v>5188</v>
      </c>
      <c r="G605" s="13" t="s">
        <v>4436</v>
      </c>
      <c r="H605" s="12" t="s">
        <v>4688</v>
      </c>
      <c r="I605" s="12" t="s">
        <v>4448</v>
      </c>
      <c r="J605" s="15">
        <v>43270</v>
      </c>
      <c r="K605" s="12" t="s">
        <v>4439</v>
      </c>
      <c r="L605" s="12" t="s">
        <v>1455</v>
      </c>
      <c r="M605" s="12" t="s">
        <v>4440</v>
      </c>
      <c r="N605" t="s">
        <v>4441</v>
      </c>
      <c r="O605" s="7" t="str">
        <f>IFERROR(VLOOKUP($D605,'CLIENTES NUEVA ID ZONA'!$A$1:$R$669,17,0),"NO")</f>
        <v>NO</v>
      </c>
    </row>
    <row r="606" spans="1:15">
      <c r="A606" s="7" t="s">
        <v>3909</v>
      </c>
      <c r="B606" s="12" t="s">
        <v>48</v>
      </c>
      <c r="C606" s="12" t="s">
        <v>737</v>
      </c>
      <c r="D606" s="12" t="s">
        <v>736</v>
      </c>
      <c r="E606" s="12" t="s">
        <v>2253</v>
      </c>
      <c r="F606" s="12" t="s">
        <v>5189</v>
      </c>
      <c r="G606" s="13" t="s">
        <v>4436</v>
      </c>
      <c r="H606" s="12" t="s">
        <v>4688</v>
      </c>
      <c r="I606" s="12" t="s">
        <v>4448</v>
      </c>
      <c r="J606" s="15">
        <v>43266</v>
      </c>
      <c r="K606" s="12" t="s">
        <v>4439</v>
      </c>
      <c r="L606" s="12" t="s">
        <v>1455</v>
      </c>
      <c r="M606" s="12" t="s">
        <v>4440</v>
      </c>
      <c r="N606" t="s">
        <v>4441</v>
      </c>
      <c r="O606" s="7" t="str">
        <f>IFERROR(VLOOKUP($D606,'CLIENTES NUEVA ID ZONA'!$A$1:$R$669,17,0),"NO")</f>
        <v>NO</v>
      </c>
    </row>
    <row r="607" spans="1:15">
      <c r="A607" s="7" t="s">
        <v>3909</v>
      </c>
      <c r="B607" s="12" t="s">
        <v>80</v>
      </c>
      <c r="C607" s="12" t="s">
        <v>501</v>
      </c>
      <c r="D607" s="12" t="s">
        <v>500</v>
      </c>
      <c r="E607" s="12" t="s">
        <v>3618</v>
      </c>
      <c r="F607" s="12" t="s">
        <v>5190</v>
      </c>
      <c r="G607" s="13" t="s">
        <v>4436</v>
      </c>
      <c r="H607" s="12" t="s">
        <v>4437</v>
      </c>
      <c r="I607" s="12" t="s">
        <v>4438</v>
      </c>
      <c r="J607" s="15">
        <v>43262</v>
      </c>
      <c r="K607" s="12" t="s">
        <v>4449</v>
      </c>
      <c r="L607" s="12" t="s">
        <v>1581</v>
      </c>
      <c r="M607" s="12" t="s">
        <v>4440</v>
      </c>
      <c r="N607" t="s">
        <v>5191</v>
      </c>
      <c r="O607" s="7" t="str">
        <f>IFERROR(VLOOKUP($D607,'CLIENTES NUEVA ID ZONA'!$A$1:$R$669,17,0),"NO")</f>
        <v>NO</v>
      </c>
    </row>
    <row r="608" spans="1:15">
      <c r="A608" s="7" t="s">
        <v>3909</v>
      </c>
      <c r="B608" s="12" t="s">
        <v>48</v>
      </c>
      <c r="C608" s="12" t="s">
        <v>497</v>
      </c>
      <c r="D608" s="12" t="s">
        <v>496</v>
      </c>
      <c r="E608" s="12" t="s">
        <v>3623</v>
      </c>
      <c r="F608" s="12" t="s">
        <v>5192</v>
      </c>
      <c r="G608" s="13" t="s">
        <v>4436</v>
      </c>
      <c r="H608" s="12" t="s">
        <v>4688</v>
      </c>
      <c r="I608" s="12" t="s">
        <v>4438</v>
      </c>
      <c r="J608" s="15">
        <v>43252</v>
      </c>
      <c r="K608" s="12" t="s">
        <v>4439</v>
      </c>
      <c r="L608" s="12" t="s">
        <v>1581</v>
      </c>
      <c r="M608" s="12" t="s">
        <v>4440</v>
      </c>
      <c r="N608" t="s">
        <v>4441</v>
      </c>
      <c r="O608" s="7" t="str">
        <f>IFERROR(VLOOKUP($D608,'CLIENTES NUEVA ID ZONA'!$A$1:$R$669,17,0),"NO")</f>
        <v>NO</v>
      </c>
    </row>
    <row r="609" spans="1:15">
      <c r="A609" s="7" t="s">
        <v>3909</v>
      </c>
      <c r="B609" s="12" t="s">
        <v>4535</v>
      </c>
      <c r="C609" s="12" t="s">
        <v>890</v>
      </c>
      <c r="D609" s="12" t="s">
        <v>889</v>
      </c>
      <c r="E609" s="12" t="s">
        <v>2469</v>
      </c>
      <c r="F609" s="12" t="s">
        <v>5193</v>
      </c>
      <c r="G609" s="13" t="s">
        <v>4436</v>
      </c>
      <c r="H609" s="12" t="s">
        <v>4444</v>
      </c>
      <c r="I609" s="12" t="s">
        <v>4448</v>
      </c>
      <c r="J609" s="15">
        <v>43245</v>
      </c>
      <c r="K609" s="12" t="s">
        <v>4449</v>
      </c>
      <c r="L609" s="12" t="s">
        <v>4415</v>
      </c>
      <c r="M609" s="12" t="s">
        <v>4440</v>
      </c>
      <c r="N609" t="s">
        <v>5194</v>
      </c>
      <c r="O609" s="7" t="str">
        <f>IFERROR(VLOOKUP($D609,'CLIENTES NUEVA ID ZONA'!$A$1:$R$669,17,0),"NO")</f>
        <v>NO</v>
      </c>
    </row>
    <row r="610" spans="1:15">
      <c r="A610" s="7" t="s">
        <v>3909</v>
      </c>
      <c r="B610" s="12" t="s">
        <v>48</v>
      </c>
      <c r="C610" s="12" t="s">
        <v>539</v>
      </c>
      <c r="D610" s="12" t="s">
        <v>538</v>
      </c>
      <c r="E610" s="12" t="s">
        <v>2253</v>
      </c>
      <c r="F610" s="12" t="s">
        <v>5195</v>
      </c>
      <c r="G610" s="13" t="s">
        <v>4436</v>
      </c>
      <c r="H610" s="12" t="s">
        <v>4444</v>
      </c>
      <c r="I610" s="12" t="s">
        <v>4448</v>
      </c>
      <c r="J610" s="15">
        <v>43243</v>
      </c>
      <c r="K610" s="12" t="s">
        <v>4449</v>
      </c>
      <c r="L610" s="12" t="s">
        <v>1581</v>
      </c>
      <c r="M610" s="12" t="s">
        <v>4440</v>
      </c>
      <c r="N610" t="s">
        <v>4441</v>
      </c>
      <c r="O610" s="7" t="str">
        <f>IFERROR(VLOOKUP($D610,'CLIENTES NUEVA ID ZONA'!$A$1:$R$669,17,0),"NO")</f>
        <v>NO</v>
      </c>
    </row>
    <row r="611" spans="1:15">
      <c r="A611" s="7" t="s">
        <v>3909</v>
      </c>
      <c r="B611" s="12" t="s">
        <v>4535</v>
      </c>
      <c r="C611" s="12" t="s">
        <v>1205</v>
      </c>
      <c r="D611" s="12" t="s">
        <v>1204</v>
      </c>
      <c r="E611" s="12" t="s">
        <v>2253</v>
      </c>
      <c r="F611" s="12" t="s">
        <v>5196</v>
      </c>
      <c r="G611" s="13" t="s">
        <v>4436</v>
      </c>
      <c r="H611" s="12" t="s">
        <v>4454</v>
      </c>
      <c r="I611" s="12" t="s">
        <v>4448</v>
      </c>
      <c r="J611" s="15">
        <v>43242</v>
      </c>
      <c r="K611" s="12" t="s">
        <v>4441</v>
      </c>
      <c r="L611" s="12" t="s">
        <v>4409</v>
      </c>
      <c r="M611" s="12" t="s">
        <v>4440</v>
      </c>
      <c r="N611" t="s">
        <v>4441</v>
      </c>
      <c r="O611" s="7" t="str">
        <f>IFERROR(VLOOKUP($D611,'CLIENTES NUEVA ID ZONA'!$A$1:$R$669,17,0),"NO")</f>
        <v>NO</v>
      </c>
    </row>
    <row r="612" spans="1:15">
      <c r="A612" s="7" t="s">
        <v>3909</v>
      </c>
      <c r="B612" s="12" t="s">
        <v>4535</v>
      </c>
      <c r="C612" s="12" t="s">
        <v>43</v>
      </c>
      <c r="D612" s="12" t="s">
        <v>42</v>
      </c>
      <c r="E612" s="12" t="s">
        <v>2253</v>
      </c>
      <c r="F612" s="12" t="s">
        <v>5197</v>
      </c>
      <c r="G612" s="13" t="s">
        <v>4436</v>
      </c>
      <c r="H612" s="12" t="s">
        <v>4444</v>
      </c>
      <c r="I612" s="12" t="s">
        <v>4448</v>
      </c>
      <c r="J612" s="15">
        <v>43237</v>
      </c>
      <c r="K612" s="12" t="s">
        <v>4439</v>
      </c>
      <c r="L612" s="12" t="s">
        <v>1440</v>
      </c>
      <c r="M612" s="12" t="s">
        <v>4440</v>
      </c>
      <c r="N612" t="s">
        <v>5198</v>
      </c>
      <c r="O612" s="7" t="str">
        <f>IFERROR(VLOOKUP($D612,'CLIENTES NUEVA ID ZONA'!$A$1:$R$669,17,0),"NO")</f>
        <v>NO</v>
      </c>
    </row>
    <row r="613" spans="1:15">
      <c r="A613" s="7" t="s">
        <v>3909</v>
      </c>
      <c r="B613" s="12" t="s">
        <v>4535</v>
      </c>
      <c r="C613" s="12" t="s">
        <v>564</v>
      </c>
      <c r="D613" s="12" t="s">
        <v>563</v>
      </c>
      <c r="E613" s="12" t="s">
        <v>2253</v>
      </c>
      <c r="F613" s="12" t="s">
        <v>5199</v>
      </c>
      <c r="G613" s="13" t="s">
        <v>4436</v>
      </c>
      <c r="H613" s="12" t="s">
        <v>4688</v>
      </c>
      <c r="I613" s="12" t="s">
        <v>4448</v>
      </c>
      <c r="J613" s="15">
        <v>43220</v>
      </c>
      <c r="K613" s="12" t="s">
        <v>4439</v>
      </c>
      <c r="L613" s="12" t="s">
        <v>1581</v>
      </c>
      <c r="M613" s="12" t="s">
        <v>4440</v>
      </c>
      <c r="N613" t="s">
        <v>4441</v>
      </c>
      <c r="O613" s="7" t="str">
        <f>IFERROR(VLOOKUP($D613,'CLIENTES NUEVA ID ZONA'!$A$1:$R$669,17,0),"NO")</f>
        <v>NO</v>
      </c>
    </row>
    <row r="614" spans="1:15">
      <c r="A614" s="7" t="s">
        <v>3909</v>
      </c>
      <c r="B614" s="12" t="s">
        <v>80</v>
      </c>
      <c r="C614" s="12" t="s">
        <v>517</v>
      </c>
      <c r="D614" s="12" t="s">
        <v>516</v>
      </c>
      <c r="E614" s="12" t="s">
        <v>2253</v>
      </c>
      <c r="F614" s="12" t="s">
        <v>5200</v>
      </c>
      <c r="G614" s="13" t="s">
        <v>4436</v>
      </c>
      <c r="H614" s="12" t="s">
        <v>4688</v>
      </c>
      <c r="I614" s="12" t="s">
        <v>4438</v>
      </c>
      <c r="J614" s="15">
        <v>43202</v>
      </c>
      <c r="K614" s="12" t="s">
        <v>4449</v>
      </c>
      <c r="L614" s="12" t="s">
        <v>1581</v>
      </c>
      <c r="M614" s="12" t="s">
        <v>4440</v>
      </c>
      <c r="N614" t="s">
        <v>4441</v>
      </c>
      <c r="O614" s="7" t="str">
        <f>IFERROR(VLOOKUP($D614,'CLIENTES NUEVA ID ZONA'!$A$1:$R$669,17,0),"NO")</f>
        <v>NO</v>
      </c>
    </row>
    <row r="615" spans="1:15">
      <c r="A615" s="7" t="s">
        <v>3909</v>
      </c>
      <c r="B615" s="12" t="s">
        <v>4535</v>
      </c>
      <c r="C615" s="12" t="s">
        <v>948</v>
      </c>
      <c r="D615" s="12" t="s">
        <v>947</v>
      </c>
      <c r="E615" s="12" t="s">
        <v>3623</v>
      </c>
      <c r="F615" s="12" t="s">
        <v>5201</v>
      </c>
      <c r="G615" s="13" t="s">
        <v>4436</v>
      </c>
      <c r="H615" s="12" t="s">
        <v>4444</v>
      </c>
      <c r="I615" s="12" t="s">
        <v>4438</v>
      </c>
      <c r="J615" s="15">
        <v>43202</v>
      </c>
      <c r="K615" s="12" t="s">
        <v>4441</v>
      </c>
      <c r="L615" s="12" t="s">
        <v>4409</v>
      </c>
      <c r="M615" s="12" t="s">
        <v>4440</v>
      </c>
      <c r="N615" t="s">
        <v>5202</v>
      </c>
      <c r="O615" s="7" t="str">
        <f>IFERROR(VLOOKUP($D615,'CLIENTES NUEVA ID ZONA'!$A$1:$R$669,17,0),"NO")</f>
        <v>OFICINA</v>
      </c>
    </row>
    <row r="616" spans="1:15">
      <c r="A616" s="7" t="s">
        <v>3909</v>
      </c>
      <c r="B616" s="12" t="s">
        <v>4527</v>
      </c>
      <c r="C616" s="12" t="s">
        <v>956</v>
      </c>
      <c r="D616" s="12" t="s">
        <v>955</v>
      </c>
      <c r="E616" s="12" t="s">
        <v>2469</v>
      </c>
      <c r="F616" s="12" t="s">
        <v>5203</v>
      </c>
      <c r="G616" s="13" t="s">
        <v>4436</v>
      </c>
      <c r="H616" s="12" t="s">
        <v>4437</v>
      </c>
      <c r="I616" s="12" t="s">
        <v>4438</v>
      </c>
      <c r="J616" s="15">
        <v>43195</v>
      </c>
      <c r="K616" s="12" t="s">
        <v>4439</v>
      </c>
      <c r="L616" s="12" t="s">
        <v>1440</v>
      </c>
      <c r="M616" s="12" t="s">
        <v>4440</v>
      </c>
      <c r="N616" t="s">
        <v>4441</v>
      </c>
      <c r="O616" s="7" t="str">
        <f>IFERROR(VLOOKUP($D616,'CLIENTES NUEVA ID ZONA'!$A$1:$R$669,17,0),"NO")</f>
        <v>NO</v>
      </c>
    </row>
    <row r="617" spans="1:15">
      <c r="A617" s="7" t="s">
        <v>3909</v>
      </c>
      <c r="B617" s="12" t="s">
        <v>4535</v>
      </c>
      <c r="C617" s="12" t="s">
        <v>1304</v>
      </c>
      <c r="D617" s="12" t="s">
        <v>1303</v>
      </c>
      <c r="E617" s="12" t="s">
        <v>2253</v>
      </c>
      <c r="F617" s="12" t="s">
        <v>5204</v>
      </c>
      <c r="G617" s="13" t="s">
        <v>4436</v>
      </c>
      <c r="H617" s="12" t="s">
        <v>4444</v>
      </c>
      <c r="I617" s="12" t="s">
        <v>4448</v>
      </c>
      <c r="J617" s="15">
        <v>43194</v>
      </c>
      <c r="K617" s="12" t="s">
        <v>4441</v>
      </c>
      <c r="L617" s="12" t="s">
        <v>4409</v>
      </c>
      <c r="M617" s="12" t="s">
        <v>4440</v>
      </c>
      <c r="N617" t="s">
        <v>4441</v>
      </c>
      <c r="O617" s="7" t="str">
        <f>IFERROR(VLOOKUP($D617,'CLIENTES NUEVA ID ZONA'!$A$1:$R$669,17,0),"NO")</f>
        <v>NO</v>
      </c>
    </row>
    <row r="618" spans="1:15">
      <c r="A618" s="7" t="s">
        <v>3909</v>
      </c>
      <c r="B618" s="12" t="s">
        <v>4535</v>
      </c>
      <c r="C618" s="12" t="s">
        <v>150</v>
      </c>
      <c r="D618" s="12" t="s">
        <v>149</v>
      </c>
      <c r="E618" s="12" t="s">
        <v>2253</v>
      </c>
      <c r="F618" s="12" t="s">
        <v>5205</v>
      </c>
      <c r="G618" s="13" t="s">
        <v>4436</v>
      </c>
      <c r="H618" s="12" t="s">
        <v>4444</v>
      </c>
      <c r="I618" s="12" t="s">
        <v>4448</v>
      </c>
      <c r="J618" s="15">
        <v>43181</v>
      </c>
      <c r="K618" s="12" t="s">
        <v>4449</v>
      </c>
      <c r="L618" s="12" t="s">
        <v>121</v>
      </c>
      <c r="M618" s="12" t="s">
        <v>4440</v>
      </c>
      <c r="N618" t="s">
        <v>4441</v>
      </c>
      <c r="O618" s="7" t="str">
        <f>IFERROR(VLOOKUP($D618,'CLIENTES NUEVA ID ZONA'!$A$1:$R$669,17,0),"NO")</f>
        <v>NO</v>
      </c>
    </row>
    <row r="619" spans="1:15">
      <c r="A619" s="7" t="s">
        <v>3909</v>
      </c>
      <c r="B619" s="12" t="s">
        <v>4535</v>
      </c>
      <c r="C619" s="12" t="s">
        <v>53</v>
      </c>
      <c r="D619" s="12" t="s">
        <v>52</v>
      </c>
      <c r="E619" s="12" t="s">
        <v>2253</v>
      </c>
      <c r="F619" s="12" t="s">
        <v>5206</v>
      </c>
      <c r="G619" s="13" t="s">
        <v>4436</v>
      </c>
      <c r="H619" s="12" t="s">
        <v>4444</v>
      </c>
      <c r="I619" s="12" t="s">
        <v>4448</v>
      </c>
      <c r="J619" s="15">
        <v>43180</v>
      </c>
      <c r="K619" s="12" t="s">
        <v>4449</v>
      </c>
      <c r="L619" s="12" t="s">
        <v>121</v>
      </c>
      <c r="M619" s="12" t="s">
        <v>4440</v>
      </c>
      <c r="N619" t="s">
        <v>4441</v>
      </c>
      <c r="O619" s="7" t="str">
        <f>IFERROR(VLOOKUP($D619,'CLIENTES NUEVA ID ZONA'!$A$1:$R$669,17,0),"NO")</f>
        <v>NO</v>
      </c>
    </row>
    <row r="620" spans="1:15">
      <c r="A620" s="7" t="s">
        <v>3909</v>
      </c>
      <c r="B620" s="12" t="s">
        <v>32</v>
      </c>
      <c r="C620" s="12" t="s">
        <v>470</v>
      </c>
      <c r="D620" s="12" t="s">
        <v>469</v>
      </c>
      <c r="E620" s="12" t="s">
        <v>2253</v>
      </c>
      <c r="F620" s="12" t="s">
        <v>5207</v>
      </c>
      <c r="G620" s="13" t="s">
        <v>4436</v>
      </c>
      <c r="H620" s="12" t="s">
        <v>4444</v>
      </c>
      <c r="I620" s="12" t="s">
        <v>4448</v>
      </c>
      <c r="J620" s="15">
        <v>43158</v>
      </c>
      <c r="K620" s="12" t="s">
        <v>4439</v>
      </c>
      <c r="L620" s="12" t="s">
        <v>1440</v>
      </c>
      <c r="M620" s="12" t="s">
        <v>4440</v>
      </c>
      <c r="N620" t="s">
        <v>4441</v>
      </c>
      <c r="O620" s="7" t="str">
        <f>IFERROR(VLOOKUP($D620,'CLIENTES NUEVA ID ZONA'!$A$1:$R$669,17,0),"NO")</f>
        <v>NO</v>
      </c>
    </row>
    <row r="621" spans="1:15">
      <c r="A621" s="7" t="s">
        <v>3909</v>
      </c>
      <c r="B621" s="12" t="s">
        <v>4535</v>
      </c>
      <c r="C621" s="12" t="s">
        <v>1070</v>
      </c>
      <c r="D621" s="12" t="s">
        <v>1069</v>
      </c>
      <c r="E621" s="12" t="s">
        <v>3623</v>
      </c>
      <c r="F621" s="12" t="s">
        <v>5208</v>
      </c>
      <c r="G621" s="13" t="s">
        <v>4436</v>
      </c>
      <c r="H621" s="12" t="s">
        <v>4444</v>
      </c>
      <c r="I621" s="12" t="s">
        <v>4438</v>
      </c>
      <c r="J621" s="15">
        <v>43157</v>
      </c>
      <c r="K621" s="12" t="s">
        <v>4441</v>
      </c>
      <c r="L621" s="12" t="s">
        <v>4409</v>
      </c>
      <c r="M621" s="12" t="s">
        <v>4440</v>
      </c>
      <c r="N621" t="s">
        <v>4441</v>
      </c>
      <c r="O621" s="7" t="str">
        <f>IFERROR(VLOOKUP($D621,'CLIENTES NUEVA ID ZONA'!$A$1:$R$669,17,0),"NO")</f>
        <v>OFICINA</v>
      </c>
    </row>
    <row r="622" spans="1:15">
      <c r="A622" s="7" t="s">
        <v>3909</v>
      </c>
      <c r="B622" s="12" t="s">
        <v>60</v>
      </c>
      <c r="C622" s="12" t="s">
        <v>249</v>
      </c>
      <c r="D622" s="12" t="s">
        <v>248</v>
      </c>
      <c r="E622" s="12" t="s">
        <v>2253</v>
      </c>
      <c r="F622" s="12" t="s">
        <v>5209</v>
      </c>
      <c r="G622" s="13" t="s">
        <v>4436</v>
      </c>
      <c r="H622" s="12" t="s">
        <v>4444</v>
      </c>
      <c r="I622" s="12" t="s">
        <v>4448</v>
      </c>
      <c r="J622" s="15">
        <v>43152</v>
      </c>
      <c r="K622" s="12" t="s">
        <v>4439</v>
      </c>
      <c r="L622" s="12" t="s">
        <v>1440</v>
      </c>
      <c r="M622" s="12" t="s">
        <v>4440</v>
      </c>
      <c r="N622" t="s">
        <v>4441</v>
      </c>
      <c r="O622" s="7" t="str">
        <f>IFERROR(VLOOKUP($D622,'CLIENTES NUEVA ID ZONA'!$A$1:$R$669,17,0),"NO")</f>
        <v>NO</v>
      </c>
    </row>
    <row r="623" spans="1:15">
      <c r="A623" s="7" t="s">
        <v>3909</v>
      </c>
      <c r="B623" s="12" t="s">
        <v>4535</v>
      </c>
      <c r="C623" s="12" t="s">
        <v>1240</v>
      </c>
      <c r="D623" s="12" t="s">
        <v>1239</v>
      </c>
      <c r="E623" s="12" t="s">
        <v>2253</v>
      </c>
      <c r="F623" s="12" t="s">
        <v>5210</v>
      </c>
      <c r="G623" s="13" t="s">
        <v>4436</v>
      </c>
      <c r="H623" s="12" t="s">
        <v>4444</v>
      </c>
      <c r="I623" s="12" t="s">
        <v>4448</v>
      </c>
      <c r="J623" s="15">
        <v>43152</v>
      </c>
      <c r="K623" s="12" t="s">
        <v>4439</v>
      </c>
      <c r="L623" s="12" t="s">
        <v>1440</v>
      </c>
      <c r="M623" s="12" t="s">
        <v>4440</v>
      </c>
      <c r="N623" t="s">
        <v>4441</v>
      </c>
      <c r="O623" s="7" t="str">
        <f>IFERROR(VLOOKUP($D623,'CLIENTES NUEVA ID ZONA'!$A$1:$R$669,17,0),"NO")</f>
        <v>NO</v>
      </c>
    </row>
    <row r="624" spans="1:15">
      <c r="A624" s="7" t="s">
        <v>3909</v>
      </c>
      <c r="B624" s="12" t="s">
        <v>26</v>
      </c>
      <c r="C624" s="12" t="s">
        <v>435</v>
      </c>
      <c r="D624" s="12" t="s">
        <v>434</v>
      </c>
      <c r="E624" s="12" t="s">
        <v>2253</v>
      </c>
      <c r="F624" s="12" t="s">
        <v>5211</v>
      </c>
      <c r="G624" s="13" t="s">
        <v>4436</v>
      </c>
      <c r="H624" s="12" t="s">
        <v>4444</v>
      </c>
      <c r="I624" s="12" t="s">
        <v>4448</v>
      </c>
      <c r="J624" s="15">
        <v>43152</v>
      </c>
      <c r="K624" s="12" t="s">
        <v>4439</v>
      </c>
      <c r="L624" s="12" t="s">
        <v>1440</v>
      </c>
      <c r="M624" s="12" t="s">
        <v>4440</v>
      </c>
      <c r="N624" t="s">
        <v>4441</v>
      </c>
      <c r="O624" s="7" t="str">
        <f>IFERROR(VLOOKUP($D624,'CLIENTES NUEVA ID ZONA'!$A$1:$R$669,17,0),"NO")</f>
        <v>NO</v>
      </c>
    </row>
    <row r="625" spans="1:15">
      <c r="A625" s="7" t="s">
        <v>3909</v>
      </c>
      <c r="B625" s="12" t="s">
        <v>4433</v>
      </c>
      <c r="C625" s="12" t="s">
        <v>551</v>
      </c>
      <c r="D625" s="12" t="s">
        <v>550</v>
      </c>
      <c r="E625" s="12" t="s">
        <v>2278</v>
      </c>
      <c r="F625" s="12" t="s">
        <v>5212</v>
      </c>
      <c r="G625" s="13" t="s">
        <v>4436</v>
      </c>
      <c r="H625" s="12" t="s">
        <v>4437</v>
      </c>
      <c r="I625" s="12" t="s">
        <v>4438</v>
      </c>
      <c r="J625" s="15">
        <v>43150</v>
      </c>
      <c r="K625" s="12" t="s">
        <v>4439</v>
      </c>
      <c r="L625" s="12" t="s">
        <v>1581</v>
      </c>
      <c r="M625" s="12" t="s">
        <v>4440</v>
      </c>
      <c r="N625" t="s">
        <v>4441</v>
      </c>
      <c r="O625" s="7" t="str">
        <f>IFERROR(VLOOKUP($D625,'CLIENTES NUEVA ID ZONA'!$A$1:$R$669,17,0),"NO")</f>
        <v>SI</v>
      </c>
    </row>
    <row r="626" spans="1:15">
      <c r="A626" s="7" t="s">
        <v>3909</v>
      </c>
      <c r="B626" s="12" t="s">
        <v>4433</v>
      </c>
      <c r="C626" s="12" t="s">
        <v>608</v>
      </c>
      <c r="D626" s="12" t="s">
        <v>607</v>
      </c>
      <c r="E626" s="12" t="s">
        <v>2253</v>
      </c>
      <c r="F626" s="12" t="s">
        <v>5213</v>
      </c>
      <c r="G626" s="13" t="s">
        <v>4436</v>
      </c>
      <c r="H626" s="12" t="s">
        <v>4444</v>
      </c>
      <c r="I626" s="12" t="s">
        <v>4448</v>
      </c>
      <c r="J626" s="15">
        <v>43146</v>
      </c>
      <c r="K626" s="12" t="s">
        <v>4439</v>
      </c>
      <c r="L626" s="12" t="s">
        <v>1440</v>
      </c>
      <c r="M626" s="12" t="s">
        <v>4440</v>
      </c>
      <c r="N626" t="s">
        <v>4441</v>
      </c>
      <c r="O626" s="7" t="str">
        <f>IFERROR(VLOOKUP($D626,'CLIENTES NUEVA ID ZONA'!$A$1:$R$669,17,0),"NO")</f>
        <v>NO</v>
      </c>
    </row>
    <row r="627" spans="1:15">
      <c r="A627" s="7" t="s">
        <v>3909</v>
      </c>
      <c r="B627" s="12" t="s">
        <v>4535</v>
      </c>
      <c r="C627" s="12" t="s">
        <v>383</v>
      </c>
      <c r="D627" s="12" t="s">
        <v>382</v>
      </c>
      <c r="E627" s="12" t="s">
        <v>3623</v>
      </c>
      <c r="F627" s="12" t="s">
        <v>5214</v>
      </c>
      <c r="G627" s="13" t="s">
        <v>4436</v>
      </c>
      <c r="H627" s="12" t="s">
        <v>4444</v>
      </c>
      <c r="I627" s="12" t="s">
        <v>4448</v>
      </c>
      <c r="J627" s="15">
        <v>43140</v>
      </c>
      <c r="K627" s="12" t="s">
        <v>4439</v>
      </c>
      <c r="L627" s="12" t="s">
        <v>1440</v>
      </c>
      <c r="M627" s="12" t="s">
        <v>4440</v>
      </c>
      <c r="N627" t="s">
        <v>4441</v>
      </c>
      <c r="O627" s="7" t="str">
        <f>IFERROR(VLOOKUP($D627,'CLIENTES NUEVA ID ZONA'!$A$1:$R$669,17,0),"NO")</f>
        <v>NO</v>
      </c>
    </row>
    <row r="628" spans="1:15">
      <c r="A628" s="7" t="s">
        <v>3909</v>
      </c>
      <c r="B628" s="12" t="s">
        <v>4535</v>
      </c>
      <c r="C628" s="12" t="s">
        <v>69</v>
      </c>
      <c r="D628" s="12" t="s">
        <v>68</v>
      </c>
      <c r="E628" s="12" t="s">
        <v>2253</v>
      </c>
      <c r="F628" s="12" t="s">
        <v>5215</v>
      </c>
      <c r="G628" s="13" t="s">
        <v>4436</v>
      </c>
      <c r="H628" s="12" t="s">
        <v>4444</v>
      </c>
      <c r="I628" s="12" t="s">
        <v>4448</v>
      </c>
      <c r="J628" s="15">
        <v>43138</v>
      </c>
      <c r="K628" s="12" t="s">
        <v>4439</v>
      </c>
      <c r="L628" s="12" t="s">
        <v>867</v>
      </c>
      <c r="M628" s="12" t="s">
        <v>4440</v>
      </c>
      <c r="N628" t="s">
        <v>4441</v>
      </c>
      <c r="O628" s="7" t="str">
        <f>IFERROR(VLOOKUP($D628,'CLIENTES NUEVA ID ZONA'!$A$1:$R$669,17,0),"NO")</f>
        <v>NO</v>
      </c>
    </row>
    <row r="629" spans="1:15">
      <c r="A629" s="7" t="s">
        <v>3909</v>
      </c>
      <c r="B629" s="12" t="s">
        <v>4535</v>
      </c>
      <c r="C629" s="12" t="s">
        <v>69</v>
      </c>
      <c r="D629" s="12" t="s">
        <v>68</v>
      </c>
      <c r="E629" s="12" t="s">
        <v>2253</v>
      </c>
      <c r="F629" s="12" t="s">
        <v>5216</v>
      </c>
      <c r="G629" s="13" t="s">
        <v>4436</v>
      </c>
      <c r="H629" s="12" t="s">
        <v>4444</v>
      </c>
      <c r="I629" s="12" t="s">
        <v>4448</v>
      </c>
      <c r="J629" s="15">
        <v>43138</v>
      </c>
      <c r="K629" s="12" t="s">
        <v>4439</v>
      </c>
      <c r="L629" s="12" t="s">
        <v>867</v>
      </c>
      <c r="M629" s="12" t="s">
        <v>4440</v>
      </c>
      <c r="N629" t="s">
        <v>4441</v>
      </c>
      <c r="O629" s="7" t="str">
        <f>IFERROR(VLOOKUP($D629,'CLIENTES NUEVA ID ZONA'!$A$1:$R$669,17,0),"NO")</f>
        <v>NO</v>
      </c>
    </row>
    <row r="630" spans="1:15">
      <c r="A630" s="7" t="s">
        <v>3909</v>
      </c>
      <c r="B630" s="12" t="s">
        <v>80</v>
      </c>
      <c r="C630" s="12" t="s">
        <v>610</v>
      </c>
      <c r="D630" s="12" t="s">
        <v>609</v>
      </c>
      <c r="E630" s="12" t="s">
        <v>14</v>
      </c>
      <c r="F630" s="12" t="s">
        <v>5217</v>
      </c>
      <c r="G630" s="13" t="s">
        <v>4436</v>
      </c>
      <c r="H630" s="12" t="s">
        <v>4437</v>
      </c>
      <c r="I630" s="12" t="s">
        <v>4448</v>
      </c>
      <c r="J630" s="15">
        <v>43137</v>
      </c>
      <c r="K630" s="12" t="s">
        <v>4449</v>
      </c>
      <c r="L630" s="12" t="s">
        <v>1440</v>
      </c>
      <c r="M630" s="12" t="s">
        <v>4440</v>
      </c>
      <c r="N630" t="s">
        <v>4441</v>
      </c>
      <c r="O630" s="7" t="str">
        <f>IFERROR(VLOOKUP($D630,'CLIENTES NUEVA ID ZONA'!$A$1:$R$669,17,0),"NO")</f>
        <v>NO</v>
      </c>
    </row>
    <row r="631" spans="1:15">
      <c r="A631" s="7" t="s">
        <v>3909</v>
      </c>
      <c r="B631" s="12" t="s">
        <v>4535</v>
      </c>
      <c r="C631" s="12" t="s">
        <v>99</v>
      </c>
      <c r="D631" s="12" t="s">
        <v>98</v>
      </c>
      <c r="E631" s="12" t="s">
        <v>2253</v>
      </c>
      <c r="F631" s="12" t="s">
        <v>5218</v>
      </c>
      <c r="G631" s="13" t="s">
        <v>4436</v>
      </c>
      <c r="H631" s="12" t="s">
        <v>4444</v>
      </c>
      <c r="I631" s="12" t="s">
        <v>4448</v>
      </c>
      <c r="J631" s="15">
        <v>43124</v>
      </c>
      <c r="K631" s="12" t="s">
        <v>4439</v>
      </c>
      <c r="L631" s="12" t="s">
        <v>867</v>
      </c>
      <c r="M631" s="12" t="s">
        <v>4440</v>
      </c>
      <c r="N631" t="s">
        <v>4441</v>
      </c>
      <c r="O631" s="7" t="str">
        <f>IFERROR(VLOOKUP($D631,'CLIENTES NUEVA ID ZONA'!$A$1:$R$669,17,0),"NO")</f>
        <v>NO</v>
      </c>
    </row>
    <row r="632" spans="1:15">
      <c r="A632" s="7" t="s">
        <v>3909</v>
      </c>
      <c r="B632" s="12" t="s">
        <v>4535</v>
      </c>
      <c r="C632" s="12" t="s">
        <v>97</v>
      </c>
      <c r="D632" s="12" t="s">
        <v>96</v>
      </c>
      <c r="E632" s="12" t="s">
        <v>2253</v>
      </c>
      <c r="F632" s="12" t="s">
        <v>5219</v>
      </c>
      <c r="G632" s="13" t="s">
        <v>4436</v>
      </c>
      <c r="H632" s="12" t="s">
        <v>4437</v>
      </c>
      <c r="I632" s="12" t="s">
        <v>4448</v>
      </c>
      <c r="J632" s="15">
        <v>43124</v>
      </c>
      <c r="K632" s="12" t="s">
        <v>4439</v>
      </c>
      <c r="L632" s="12" t="s">
        <v>4402</v>
      </c>
      <c r="M632" s="12" t="s">
        <v>4440</v>
      </c>
      <c r="N632" t="s">
        <v>4441</v>
      </c>
      <c r="O632" s="7" t="str">
        <f>IFERROR(VLOOKUP($D632,'CLIENTES NUEVA ID ZONA'!$A$1:$R$669,17,0),"NO")</f>
        <v>NO</v>
      </c>
    </row>
    <row r="633" spans="1:15">
      <c r="A633" s="7" t="s">
        <v>3909</v>
      </c>
      <c r="B633" s="12" t="s">
        <v>32</v>
      </c>
      <c r="C633" s="12" t="s">
        <v>928</v>
      </c>
      <c r="D633" s="12" t="s">
        <v>927</v>
      </c>
      <c r="E633" s="12" t="s">
        <v>2253</v>
      </c>
      <c r="F633" s="12" t="s">
        <v>5220</v>
      </c>
      <c r="G633" s="13" t="s">
        <v>4436</v>
      </c>
      <c r="H633" s="12" t="s">
        <v>4444</v>
      </c>
      <c r="I633" s="12" t="s">
        <v>4448</v>
      </c>
      <c r="J633" s="15">
        <v>43123</v>
      </c>
      <c r="K633" s="12" t="s">
        <v>4439</v>
      </c>
      <c r="L633" s="12" t="s">
        <v>1440</v>
      </c>
      <c r="M633" s="12" t="s">
        <v>4440</v>
      </c>
      <c r="N633" t="s">
        <v>4441</v>
      </c>
      <c r="O633" s="7" t="str">
        <f>IFERROR(VLOOKUP($D633,'CLIENTES NUEVA ID ZONA'!$A$1:$R$669,17,0),"NO")</f>
        <v>NO</v>
      </c>
    </row>
    <row r="634" spans="1:15">
      <c r="A634" s="7" t="s">
        <v>3909</v>
      </c>
      <c r="B634" s="12" t="s">
        <v>4433</v>
      </c>
      <c r="C634" s="12" t="s">
        <v>482</v>
      </c>
      <c r="D634" s="12" t="s">
        <v>481</v>
      </c>
      <c r="E634" s="12" t="s">
        <v>2278</v>
      </c>
      <c r="F634" s="12" t="s">
        <v>5221</v>
      </c>
      <c r="G634" s="13" t="s">
        <v>4436</v>
      </c>
      <c r="H634" s="12" t="s">
        <v>4498</v>
      </c>
      <c r="I634" s="12" t="s">
        <v>4438</v>
      </c>
      <c r="J634" s="15">
        <v>43074</v>
      </c>
      <c r="K634" s="12" t="s">
        <v>4439</v>
      </c>
      <c r="L634" s="12" t="s">
        <v>1581</v>
      </c>
      <c r="M634" s="12" t="s">
        <v>4440</v>
      </c>
      <c r="N634" t="s">
        <v>4441</v>
      </c>
      <c r="O634" s="7" t="str">
        <f>IFERROR(VLOOKUP($D634,'CLIENTES NUEVA ID ZONA'!$A$1:$R$669,17,0),"NO")</f>
        <v>SI</v>
      </c>
    </row>
    <row r="635" spans="1:15">
      <c r="A635" s="7" t="s">
        <v>3909</v>
      </c>
      <c r="B635" s="7" t="s">
        <v>4535</v>
      </c>
      <c r="C635" s="7" t="s">
        <v>1092</v>
      </c>
      <c r="D635" s="7" t="s">
        <v>1091</v>
      </c>
      <c r="E635" s="7" t="s">
        <v>2253</v>
      </c>
      <c r="F635" s="7" t="s">
        <v>5222</v>
      </c>
      <c r="G635" s="9" t="s">
        <v>4436</v>
      </c>
      <c r="H635" s="7" t="s">
        <v>4444</v>
      </c>
      <c r="I635" s="7" t="s">
        <v>4448</v>
      </c>
      <c r="J635" s="10">
        <v>43066</v>
      </c>
      <c r="K635" s="7" t="s">
        <v>4449</v>
      </c>
      <c r="L635" s="7" t="s">
        <v>121</v>
      </c>
      <c r="M635" s="7" t="s">
        <v>4440</v>
      </c>
      <c r="N635" t="s">
        <v>4441</v>
      </c>
      <c r="O635" s="7" t="str">
        <f>IFERROR(VLOOKUP($D635,'CLIENTES NUEVA ID ZONA'!$A$1:$R$669,17,0),"NO")</f>
        <v>NO</v>
      </c>
    </row>
    <row r="636" spans="1:15">
      <c r="A636" s="7" t="s">
        <v>3909</v>
      </c>
      <c r="B636" s="12" t="s">
        <v>4412</v>
      </c>
      <c r="C636" s="12" t="s">
        <v>860</v>
      </c>
      <c r="D636" s="12" t="s">
        <v>859</v>
      </c>
      <c r="E636" s="12" t="s">
        <v>3623</v>
      </c>
      <c r="F636" s="12" t="s">
        <v>5223</v>
      </c>
      <c r="G636" s="13" t="s">
        <v>4436</v>
      </c>
      <c r="H636" s="12" t="s">
        <v>4463</v>
      </c>
      <c r="I636" s="12" t="s">
        <v>4438</v>
      </c>
      <c r="J636" s="15">
        <v>43059</v>
      </c>
      <c r="K636" s="12" t="s">
        <v>4439</v>
      </c>
      <c r="L636" s="12" t="s">
        <v>4402</v>
      </c>
      <c r="M636" s="12" t="s">
        <v>4440</v>
      </c>
      <c r="N636" t="s">
        <v>4441</v>
      </c>
      <c r="O636" s="7" t="str">
        <f>IFERROR(VLOOKUP($D636,'CLIENTES NUEVA ID ZONA'!$A$1:$R$669,17,0),"NO")</f>
        <v>NO</v>
      </c>
    </row>
    <row r="637" spans="1:15">
      <c r="A637" s="7" t="s">
        <v>3909</v>
      </c>
      <c r="B637" s="12" t="s">
        <v>4564</v>
      </c>
      <c r="C637" s="12" t="s">
        <v>692</v>
      </c>
      <c r="D637" s="12" t="s">
        <v>691</v>
      </c>
      <c r="E637" s="12" t="s">
        <v>2253</v>
      </c>
      <c r="F637" s="12" t="s">
        <v>5224</v>
      </c>
      <c r="G637" s="13" t="s">
        <v>4436</v>
      </c>
      <c r="H637" s="12" t="s">
        <v>4688</v>
      </c>
      <c r="I637" s="12" t="s">
        <v>4448</v>
      </c>
      <c r="J637" s="15">
        <v>43047</v>
      </c>
      <c r="K637" s="12" t="s">
        <v>4439</v>
      </c>
      <c r="L637" s="12" t="s">
        <v>1581</v>
      </c>
      <c r="M637" s="12" t="s">
        <v>4440</v>
      </c>
      <c r="N637" t="s">
        <v>4441</v>
      </c>
      <c r="O637" s="7" t="str">
        <f>IFERROR(VLOOKUP($D637,'CLIENTES NUEVA ID ZONA'!$A$1:$R$669,17,0),"NO")</f>
        <v>NO</v>
      </c>
    </row>
    <row r="638" spans="1:15">
      <c r="A638" s="7" t="s">
        <v>3909</v>
      </c>
      <c r="B638" s="12" t="s">
        <v>3794</v>
      </c>
      <c r="C638" s="12" t="s">
        <v>590</v>
      </c>
      <c r="D638" s="12" t="s">
        <v>589</v>
      </c>
      <c r="E638" s="12" t="s">
        <v>14</v>
      </c>
      <c r="F638" s="12" t="s">
        <v>5225</v>
      </c>
      <c r="G638" s="13" t="s">
        <v>4436</v>
      </c>
      <c r="H638" s="12" t="s">
        <v>4437</v>
      </c>
      <c r="I638" s="12" t="s">
        <v>4438</v>
      </c>
      <c r="J638" s="15">
        <v>43041</v>
      </c>
      <c r="K638" s="12" t="s">
        <v>4439</v>
      </c>
      <c r="L638" s="12" t="s">
        <v>1440</v>
      </c>
      <c r="M638" s="12" t="s">
        <v>4440</v>
      </c>
      <c r="N638" t="s">
        <v>4750</v>
      </c>
      <c r="O638" s="7" t="str">
        <f>IFERROR(VLOOKUP($D638,'CLIENTES NUEVA ID ZONA'!$A$1:$R$669,17,0),"NO")</f>
        <v>NO</v>
      </c>
    </row>
    <row r="639" spans="1:15">
      <c r="A639" s="7" t="s">
        <v>3909</v>
      </c>
      <c r="B639" s="12" t="s">
        <v>3794</v>
      </c>
      <c r="C639" s="12" t="s">
        <v>422</v>
      </c>
      <c r="D639" s="12" t="s">
        <v>421</v>
      </c>
      <c r="E639" s="12" t="s">
        <v>3623</v>
      </c>
      <c r="F639" s="12" t="s">
        <v>5226</v>
      </c>
      <c r="G639" s="13" t="s">
        <v>4436</v>
      </c>
      <c r="H639" s="12" t="s">
        <v>4437</v>
      </c>
      <c r="I639" s="12" t="s">
        <v>4438</v>
      </c>
      <c r="J639" s="15">
        <v>43026</v>
      </c>
      <c r="K639" s="12" t="s">
        <v>4439</v>
      </c>
      <c r="L639" s="12" t="s">
        <v>4404</v>
      </c>
      <c r="M639" s="12" t="s">
        <v>4440</v>
      </c>
      <c r="N639" t="s">
        <v>4441</v>
      </c>
      <c r="O639" s="7" t="str">
        <f>IFERROR(VLOOKUP($D639,'CLIENTES NUEVA ID ZONA'!$A$1:$R$669,17,0),"NO")</f>
        <v>SI</v>
      </c>
    </row>
    <row r="640" spans="1:15">
      <c r="A640" s="7" t="s">
        <v>3909</v>
      </c>
      <c r="B640" s="12" t="s">
        <v>4412</v>
      </c>
      <c r="C640" s="12" t="s">
        <v>348</v>
      </c>
      <c r="D640" s="12" t="s">
        <v>347</v>
      </c>
      <c r="E640" s="12" t="s">
        <v>2253</v>
      </c>
      <c r="F640" s="12" t="s">
        <v>5227</v>
      </c>
      <c r="G640" s="13" t="s">
        <v>4436</v>
      </c>
      <c r="H640" s="12" t="s">
        <v>4437</v>
      </c>
      <c r="I640" s="12" t="s">
        <v>4438</v>
      </c>
      <c r="J640" s="15">
        <v>43025</v>
      </c>
      <c r="K640" s="12" t="s">
        <v>4439</v>
      </c>
      <c r="L640" s="12" t="s">
        <v>4404</v>
      </c>
      <c r="M640" s="12" t="s">
        <v>4440</v>
      </c>
      <c r="N640" t="s">
        <v>4441</v>
      </c>
      <c r="O640" s="7" t="str">
        <f>IFERROR(VLOOKUP($D640,'CLIENTES NUEVA ID ZONA'!$A$1:$R$669,17,0),"NO")</f>
        <v>NO</v>
      </c>
    </row>
    <row r="641" spans="1:15">
      <c r="A641" s="7" t="s">
        <v>3909</v>
      </c>
      <c r="B641" s="12" t="s">
        <v>4535</v>
      </c>
      <c r="C641" s="12" t="s">
        <v>158</v>
      </c>
      <c r="D641" s="12" t="s">
        <v>157</v>
      </c>
      <c r="E641" s="12" t="s">
        <v>2253</v>
      </c>
      <c r="F641" s="12" t="s">
        <v>5228</v>
      </c>
      <c r="G641" s="13" t="s">
        <v>4436</v>
      </c>
      <c r="H641" s="12" t="s">
        <v>4444</v>
      </c>
      <c r="I641" s="12" t="s">
        <v>4448</v>
      </c>
      <c r="J641" s="15">
        <v>43021</v>
      </c>
      <c r="K641" s="12" t="s">
        <v>4439</v>
      </c>
      <c r="L641" s="12" t="s">
        <v>1440</v>
      </c>
      <c r="M641" s="12" t="s">
        <v>4440</v>
      </c>
      <c r="N641" t="s">
        <v>4441</v>
      </c>
      <c r="O641" s="7" t="str">
        <f>IFERROR(VLOOKUP($D641,'CLIENTES NUEVA ID ZONA'!$A$1:$R$669,17,0),"NO")</f>
        <v>NO</v>
      </c>
    </row>
    <row r="642" spans="1:15">
      <c r="A642" s="7" t="s">
        <v>3909</v>
      </c>
      <c r="B642" s="12" t="s">
        <v>80</v>
      </c>
      <c r="C642" s="12" t="s">
        <v>296</v>
      </c>
      <c r="D642" s="12" t="s">
        <v>295</v>
      </c>
      <c r="E642" s="12" t="s">
        <v>3623</v>
      </c>
      <c r="F642" s="12" t="s">
        <v>5229</v>
      </c>
      <c r="G642" s="13" t="s">
        <v>4436</v>
      </c>
      <c r="H642" s="12" t="s">
        <v>4437</v>
      </c>
      <c r="I642" s="12" t="s">
        <v>4448</v>
      </c>
      <c r="J642" s="15">
        <v>43017</v>
      </c>
      <c r="K642" s="12" t="s">
        <v>4449</v>
      </c>
      <c r="L642" s="12" t="s">
        <v>1440</v>
      </c>
      <c r="M642" s="12" t="s">
        <v>4440</v>
      </c>
      <c r="N642" t="s">
        <v>4441</v>
      </c>
      <c r="O642" s="7" t="str">
        <f>IFERROR(VLOOKUP($D642,'CLIENTES NUEVA ID ZONA'!$A$1:$R$669,17,0),"NO")</f>
        <v>NO</v>
      </c>
    </row>
    <row r="643" spans="1:15">
      <c r="A643" s="7" t="s">
        <v>3909</v>
      </c>
      <c r="B643" s="12" t="s">
        <v>4535</v>
      </c>
      <c r="C643" s="12" t="s">
        <v>984</v>
      </c>
      <c r="D643" s="12" t="s">
        <v>983</v>
      </c>
      <c r="E643" s="12" t="s">
        <v>2253</v>
      </c>
      <c r="F643" s="12" t="s">
        <v>5230</v>
      </c>
      <c r="G643" s="13" t="s">
        <v>4436</v>
      </c>
      <c r="H643" s="12" t="s">
        <v>4444</v>
      </c>
      <c r="I643" s="12" t="s">
        <v>4448</v>
      </c>
      <c r="J643" s="15">
        <v>43012</v>
      </c>
      <c r="K643" s="12" t="s">
        <v>4439</v>
      </c>
      <c r="L643" s="12" t="s">
        <v>1440</v>
      </c>
      <c r="M643" s="12" t="s">
        <v>4440</v>
      </c>
      <c r="N643" t="s">
        <v>4441</v>
      </c>
      <c r="O643" s="7" t="str">
        <f>IFERROR(VLOOKUP($D643,'CLIENTES NUEVA ID ZONA'!$A$1:$R$669,17,0),"NO")</f>
        <v>NO</v>
      </c>
    </row>
    <row r="644" spans="1:15">
      <c r="A644" s="7" t="s">
        <v>3909</v>
      </c>
      <c r="B644" s="12" t="s">
        <v>48</v>
      </c>
      <c r="C644" s="12" t="s">
        <v>582</v>
      </c>
      <c r="D644" s="12" t="s">
        <v>581</v>
      </c>
      <c r="E644" s="12" t="s">
        <v>14</v>
      </c>
      <c r="F644" s="12" t="s">
        <v>5231</v>
      </c>
      <c r="G644" s="13" t="s">
        <v>4436</v>
      </c>
      <c r="H644" s="12" t="s">
        <v>4437</v>
      </c>
      <c r="I644" s="12" t="s">
        <v>4438</v>
      </c>
      <c r="J644" s="15">
        <v>43011</v>
      </c>
      <c r="K644" s="12" t="s">
        <v>4439</v>
      </c>
      <c r="L644" s="12" t="s">
        <v>1581</v>
      </c>
      <c r="M644" s="12" t="s">
        <v>4440</v>
      </c>
      <c r="N644" t="s">
        <v>4441</v>
      </c>
      <c r="O644" s="7" t="str">
        <f>IFERROR(VLOOKUP($D644,'CLIENTES NUEVA ID ZONA'!$A$1:$R$669,17,0),"NO")</f>
        <v>NO</v>
      </c>
    </row>
    <row r="645" spans="1:15">
      <c r="A645" s="7" t="s">
        <v>3909</v>
      </c>
      <c r="B645" s="12" t="s">
        <v>4535</v>
      </c>
      <c r="C645" s="12" t="s">
        <v>584</v>
      </c>
      <c r="D645" s="12" t="s">
        <v>583</v>
      </c>
      <c r="E645" s="12" t="s">
        <v>2253</v>
      </c>
      <c r="F645" s="12" t="s">
        <v>5232</v>
      </c>
      <c r="G645" s="13" t="s">
        <v>4436</v>
      </c>
      <c r="H645" s="12" t="s">
        <v>4444</v>
      </c>
      <c r="I645" s="12" t="s">
        <v>4448</v>
      </c>
      <c r="J645" s="15">
        <v>43011</v>
      </c>
      <c r="K645" s="12" t="s">
        <v>4439</v>
      </c>
      <c r="L645" s="12" t="s">
        <v>1440</v>
      </c>
      <c r="M645" s="12" t="s">
        <v>4440</v>
      </c>
      <c r="N645" t="s">
        <v>4441</v>
      </c>
      <c r="O645" s="7" t="str">
        <f>IFERROR(VLOOKUP($D645,'CLIENTES NUEVA ID ZONA'!$A$1:$R$669,17,0),"NO")</f>
        <v>NO</v>
      </c>
    </row>
    <row r="646" spans="1:15">
      <c r="A646" s="7" t="s">
        <v>3909</v>
      </c>
      <c r="B646" s="12" t="s">
        <v>4535</v>
      </c>
      <c r="C646" s="12" t="s">
        <v>1046</v>
      </c>
      <c r="D646" s="12" t="s">
        <v>1045</v>
      </c>
      <c r="E646" s="12" t="s">
        <v>2253</v>
      </c>
      <c r="F646" s="12" t="s">
        <v>5233</v>
      </c>
      <c r="G646" s="13" t="s">
        <v>4436</v>
      </c>
      <c r="H646" s="12" t="s">
        <v>4454</v>
      </c>
      <c r="I646" s="12" t="s">
        <v>4448</v>
      </c>
      <c r="J646" s="15">
        <v>43010</v>
      </c>
      <c r="K646" s="12" t="s">
        <v>4449</v>
      </c>
      <c r="L646" s="12" t="s">
        <v>121</v>
      </c>
      <c r="M646" s="12" t="s">
        <v>4440</v>
      </c>
      <c r="N646" t="s">
        <v>4441</v>
      </c>
      <c r="O646" s="7" t="str">
        <f>IFERROR(VLOOKUP($D646,'CLIENTES NUEVA ID ZONA'!$A$1:$R$669,17,0),"NO")</f>
        <v>NO</v>
      </c>
    </row>
    <row r="647" spans="1:15">
      <c r="A647" s="7" t="s">
        <v>3909</v>
      </c>
      <c r="B647" s="12" t="s">
        <v>4535</v>
      </c>
      <c r="C647" s="12" t="s">
        <v>289</v>
      </c>
      <c r="D647" s="12" t="s">
        <v>288</v>
      </c>
      <c r="E647" s="12" t="s">
        <v>2253</v>
      </c>
      <c r="F647" s="12" t="s">
        <v>5234</v>
      </c>
      <c r="G647" s="13" t="s">
        <v>4436</v>
      </c>
      <c r="H647" s="12" t="s">
        <v>4441</v>
      </c>
      <c r="I647" s="12" t="s">
        <v>4448</v>
      </c>
      <c r="J647" s="15">
        <v>43004</v>
      </c>
      <c r="K647" s="12" t="s">
        <v>4449</v>
      </c>
      <c r="L647" s="12" t="s">
        <v>4416</v>
      </c>
      <c r="M647" s="12" t="s">
        <v>4440</v>
      </c>
      <c r="N647" t="s">
        <v>4441</v>
      </c>
      <c r="O647" s="7" t="str">
        <f>IFERROR(VLOOKUP($D647,'CLIENTES NUEVA ID ZONA'!$A$1:$R$669,17,0),"NO")</f>
        <v>NO</v>
      </c>
    </row>
    <row r="648" spans="1:15">
      <c r="A648" s="7" t="s">
        <v>3909</v>
      </c>
      <c r="B648" s="12" t="s">
        <v>4535</v>
      </c>
      <c r="C648" s="12" t="s">
        <v>1251</v>
      </c>
      <c r="D648" s="12" t="s">
        <v>1250</v>
      </c>
      <c r="E648" s="12" t="s">
        <v>3623</v>
      </c>
      <c r="F648" s="12" t="s">
        <v>5235</v>
      </c>
      <c r="G648" s="13" t="s">
        <v>4436</v>
      </c>
      <c r="H648" s="12" t="s">
        <v>4463</v>
      </c>
      <c r="I648" s="12" t="s">
        <v>4438</v>
      </c>
      <c r="J648" s="15">
        <v>43003</v>
      </c>
      <c r="K648" s="12" t="s">
        <v>4449</v>
      </c>
      <c r="L648" s="12" t="s">
        <v>4402</v>
      </c>
      <c r="M648" s="12" t="s">
        <v>4440</v>
      </c>
      <c r="N648" t="s">
        <v>4441</v>
      </c>
      <c r="O648" s="7" t="str">
        <f>IFERROR(VLOOKUP($D648,'CLIENTES NUEVA ID ZONA'!$A$1:$R$669,17,0),"NO")</f>
        <v>NO</v>
      </c>
    </row>
    <row r="649" spans="1:15">
      <c r="A649" s="7" t="s">
        <v>3909</v>
      </c>
      <c r="B649" s="12" t="s">
        <v>4535</v>
      </c>
      <c r="C649" s="12" t="s">
        <v>986</v>
      </c>
      <c r="D649" s="12" t="s">
        <v>985</v>
      </c>
      <c r="E649" s="12" t="s">
        <v>2253</v>
      </c>
      <c r="F649" s="12" t="s">
        <v>5236</v>
      </c>
      <c r="G649" s="13" t="s">
        <v>4436</v>
      </c>
      <c r="H649" s="12" t="s">
        <v>4444</v>
      </c>
      <c r="I649" s="12" t="s">
        <v>4448</v>
      </c>
      <c r="J649" s="15">
        <v>43000</v>
      </c>
      <c r="K649" s="12" t="s">
        <v>4441</v>
      </c>
      <c r="L649" s="12" t="s">
        <v>4409</v>
      </c>
      <c r="M649" s="12" t="s">
        <v>4440</v>
      </c>
      <c r="N649" t="s">
        <v>4441</v>
      </c>
      <c r="O649" s="7" t="str">
        <f>IFERROR(VLOOKUP($D649,'CLIENTES NUEVA ID ZONA'!$A$1:$R$669,17,0),"NO")</f>
        <v>NO</v>
      </c>
    </row>
    <row r="650" spans="1:15">
      <c r="A650" s="7" t="s">
        <v>3909</v>
      </c>
      <c r="B650" s="12" t="s">
        <v>4412</v>
      </c>
      <c r="C650" s="12" t="s">
        <v>312</v>
      </c>
      <c r="D650" s="12" t="s">
        <v>311</v>
      </c>
      <c r="E650" s="12" t="s">
        <v>3623</v>
      </c>
      <c r="F650" s="12" t="s">
        <v>5237</v>
      </c>
      <c r="G650" s="13" t="s">
        <v>4436</v>
      </c>
      <c r="H650" s="12" t="s">
        <v>4437</v>
      </c>
      <c r="I650" s="12" t="s">
        <v>4438</v>
      </c>
      <c r="J650" s="15">
        <v>42999</v>
      </c>
      <c r="K650" s="12" t="s">
        <v>4439</v>
      </c>
      <c r="L650" s="12" t="s">
        <v>1440</v>
      </c>
      <c r="M650" s="12" t="s">
        <v>4440</v>
      </c>
      <c r="N650" t="s">
        <v>4441</v>
      </c>
      <c r="O650" s="7" t="str">
        <f>IFERROR(VLOOKUP($D650,'CLIENTES NUEVA ID ZONA'!$A$1:$R$669,17,0),"NO")</f>
        <v>NO</v>
      </c>
    </row>
    <row r="651" spans="1:15">
      <c r="A651" s="7" t="s">
        <v>3909</v>
      </c>
      <c r="B651" s="12" t="s">
        <v>4535</v>
      </c>
      <c r="C651" s="12" t="s">
        <v>770</v>
      </c>
      <c r="D651" s="12" t="s">
        <v>769</v>
      </c>
      <c r="E651" s="12" t="s">
        <v>2253</v>
      </c>
      <c r="F651" s="12" t="s">
        <v>5238</v>
      </c>
      <c r="G651" s="13" t="s">
        <v>4436</v>
      </c>
      <c r="H651" s="12" t="s">
        <v>4444</v>
      </c>
      <c r="I651" s="12" t="s">
        <v>4448</v>
      </c>
      <c r="J651" s="15">
        <v>42999</v>
      </c>
      <c r="K651" s="12" t="s">
        <v>4439</v>
      </c>
      <c r="L651" s="12" t="s">
        <v>1440</v>
      </c>
      <c r="M651" s="12" t="s">
        <v>4440</v>
      </c>
      <c r="N651" t="s">
        <v>4441</v>
      </c>
      <c r="O651" s="7" t="str">
        <f>IFERROR(VLOOKUP($D651,'CLIENTES NUEVA ID ZONA'!$A$1:$R$669,17,0),"NO")</f>
        <v>NO</v>
      </c>
    </row>
    <row r="652" spans="1:15">
      <c r="A652" s="7" t="s">
        <v>3909</v>
      </c>
      <c r="B652" s="7" t="s">
        <v>4535</v>
      </c>
      <c r="C652" s="7" t="s">
        <v>570</v>
      </c>
      <c r="D652" s="7" t="s">
        <v>569</v>
      </c>
      <c r="E652" s="7" t="s">
        <v>2253</v>
      </c>
      <c r="F652" s="7" t="s">
        <v>5239</v>
      </c>
      <c r="G652" s="9" t="s">
        <v>4436</v>
      </c>
      <c r="H652" s="7" t="s">
        <v>4454</v>
      </c>
      <c r="I652" s="7" t="s">
        <v>4448</v>
      </c>
      <c r="J652" s="10">
        <v>42993</v>
      </c>
      <c r="K652" s="7" t="s">
        <v>4439</v>
      </c>
      <c r="L652" s="7" t="s">
        <v>1581</v>
      </c>
      <c r="M652" s="7" t="s">
        <v>4440</v>
      </c>
      <c r="N652" t="s">
        <v>4441</v>
      </c>
      <c r="O652" s="7" t="str">
        <f>IFERROR(VLOOKUP($D652,'CLIENTES NUEVA ID ZONA'!$A$1:$R$669,17,0),"NO")</f>
        <v>NO</v>
      </c>
    </row>
    <row r="653" spans="1:15">
      <c r="A653" s="7" t="s">
        <v>3909</v>
      </c>
      <c r="B653" s="7" t="s">
        <v>14</v>
      </c>
      <c r="C653" s="7" t="s">
        <v>566</v>
      </c>
      <c r="D653" s="7" t="s">
        <v>565</v>
      </c>
      <c r="E653" s="7" t="s">
        <v>3618</v>
      </c>
      <c r="F653" s="7" t="s">
        <v>5240</v>
      </c>
      <c r="G653" s="9" t="s">
        <v>4436</v>
      </c>
      <c r="H653" s="7" t="s">
        <v>4688</v>
      </c>
      <c r="I653" s="7" t="s">
        <v>4438</v>
      </c>
      <c r="J653" s="10">
        <v>42993</v>
      </c>
      <c r="K653" s="7" t="s">
        <v>4439</v>
      </c>
      <c r="L653" s="7" t="s">
        <v>1581</v>
      </c>
      <c r="M653" s="7" t="s">
        <v>4440</v>
      </c>
      <c r="N653" t="s">
        <v>4441</v>
      </c>
      <c r="O653" s="7" t="str">
        <f>IFERROR(VLOOKUP($D653,'CLIENTES NUEVA ID ZONA'!$A$1:$R$669,17,0),"NO")</f>
        <v>SI</v>
      </c>
    </row>
    <row r="654" spans="1:15">
      <c r="A654" s="7" t="s">
        <v>3909</v>
      </c>
      <c r="B654" s="7" t="s">
        <v>4511</v>
      </c>
      <c r="C654" s="7" t="s">
        <v>94</v>
      </c>
      <c r="D654" s="7" t="s">
        <v>93</v>
      </c>
      <c r="E654" s="7" t="s">
        <v>3623</v>
      </c>
      <c r="F654" s="7" t="s">
        <v>5241</v>
      </c>
      <c r="G654" s="9" t="s">
        <v>4436</v>
      </c>
      <c r="H654" s="7" t="s">
        <v>4513</v>
      </c>
      <c r="I654" s="7" t="s">
        <v>4438</v>
      </c>
      <c r="J654" s="10">
        <v>42993</v>
      </c>
      <c r="K654" s="7" t="s">
        <v>4439</v>
      </c>
      <c r="L654" s="7" t="s">
        <v>4402</v>
      </c>
      <c r="M654" s="7" t="s">
        <v>4440</v>
      </c>
      <c r="N654" t="s">
        <v>4441</v>
      </c>
      <c r="O654" s="7" t="str">
        <f>IFERROR(VLOOKUP($D654,'CLIENTES NUEVA ID ZONA'!$A$1:$R$669,17,0),"NO")</f>
        <v>SI</v>
      </c>
    </row>
    <row r="655" spans="1:15">
      <c r="A655" s="7" t="s">
        <v>3909</v>
      </c>
      <c r="B655" s="7" t="s">
        <v>4535</v>
      </c>
      <c r="C655" s="7" t="s">
        <v>466</v>
      </c>
      <c r="D655" s="7" t="s">
        <v>465</v>
      </c>
      <c r="E655" s="7" t="s">
        <v>2253</v>
      </c>
      <c r="F655" s="7" t="s">
        <v>5242</v>
      </c>
      <c r="G655" s="9" t="s">
        <v>4436</v>
      </c>
      <c r="H655" s="7" t="s">
        <v>4444</v>
      </c>
      <c r="I655" s="7" t="s">
        <v>4448</v>
      </c>
      <c r="J655" s="10">
        <v>42993</v>
      </c>
      <c r="K655" s="7" t="s">
        <v>4449</v>
      </c>
      <c r="L655" s="7" t="s">
        <v>1440</v>
      </c>
      <c r="M655" s="7" t="s">
        <v>4440</v>
      </c>
      <c r="N655" t="s">
        <v>4441</v>
      </c>
      <c r="O655" s="7" t="str">
        <f>IFERROR(VLOOKUP($D655,'CLIENTES NUEVA ID ZONA'!$A$1:$R$669,17,0),"NO")</f>
        <v>NO</v>
      </c>
    </row>
    <row r="656" spans="1:15">
      <c r="A656" s="7" t="s">
        <v>3909</v>
      </c>
      <c r="B656" s="7" t="s">
        <v>4535</v>
      </c>
      <c r="C656" s="7" t="s">
        <v>1352</v>
      </c>
      <c r="D656" s="7" t="s">
        <v>1351</v>
      </c>
      <c r="E656" s="7" t="s">
        <v>2253</v>
      </c>
      <c r="F656" s="7" t="s">
        <v>5243</v>
      </c>
      <c r="G656" s="9" t="s">
        <v>4436</v>
      </c>
      <c r="H656" s="7" t="s">
        <v>4454</v>
      </c>
      <c r="I656" s="7" t="s">
        <v>4448</v>
      </c>
      <c r="J656" s="10">
        <v>42990</v>
      </c>
      <c r="K656" s="7" t="s">
        <v>4449</v>
      </c>
      <c r="L656" s="7" t="s">
        <v>121</v>
      </c>
      <c r="M656" s="7" t="s">
        <v>4440</v>
      </c>
      <c r="N656" t="s">
        <v>4441</v>
      </c>
      <c r="O656" s="7" t="str">
        <f>IFERROR(VLOOKUP($D656,'CLIENTES NUEVA ID ZONA'!$A$1:$R$669,17,0),"NO")</f>
        <v>NO</v>
      </c>
    </row>
    <row r="657" spans="1:15">
      <c r="A657" s="7" t="s">
        <v>3909</v>
      </c>
      <c r="B657" s="7" t="s">
        <v>32</v>
      </c>
      <c r="C657" s="7" t="s">
        <v>374</v>
      </c>
      <c r="D657" s="7" t="s">
        <v>373</v>
      </c>
      <c r="E657" s="7" t="s">
        <v>2253</v>
      </c>
      <c r="F657" s="7" t="s">
        <v>5244</v>
      </c>
      <c r="G657" s="9" t="s">
        <v>4436</v>
      </c>
      <c r="H657" s="7" t="s">
        <v>4444</v>
      </c>
      <c r="I657" s="7" t="s">
        <v>4448</v>
      </c>
      <c r="J657" s="10">
        <v>42984</v>
      </c>
      <c r="K657" s="7" t="s">
        <v>4439</v>
      </c>
      <c r="L657" s="7" t="s">
        <v>1440</v>
      </c>
      <c r="M657" s="7" t="s">
        <v>4440</v>
      </c>
      <c r="N657" t="s">
        <v>4441</v>
      </c>
      <c r="O657" s="7" t="str">
        <f>IFERROR(VLOOKUP($D657,'CLIENTES NUEVA ID ZONA'!$A$1:$R$669,17,0),"NO")</f>
        <v>NO</v>
      </c>
    </row>
    <row r="658" spans="1:15">
      <c r="A658" s="7" t="s">
        <v>3909</v>
      </c>
      <c r="B658" s="12" t="s">
        <v>4518</v>
      </c>
      <c r="C658" s="12" t="s">
        <v>287</v>
      </c>
      <c r="D658" s="12" t="s">
        <v>286</v>
      </c>
      <c r="E658" s="12" t="s">
        <v>14</v>
      </c>
      <c r="F658" s="12" t="s">
        <v>5245</v>
      </c>
      <c r="G658" s="13" t="s">
        <v>4436</v>
      </c>
      <c r="H658" s="12" t="s">
        <v>4498</v>
      </c>
      <c r="I658" s="12" t="s">
        <v>4438</v>
      </c>
      <c r="J658" s="15">
        <v>42978</v>
      </c>
      <c r="K658" s="12" t="s">
        <v>4439</v>
      </c>
      <c r="L658" s="12" t="s">
        <v>1440</v>
      </c>
      <c r="M658" s="12" t="s">
        <v>4440</v>
      </c>
      <c r="N658" t="s">
        <v>4441</v>
      </c>
      <c r="O658" s="7" t="str">
        <f>IFERROR(VLOOKUP($D658,'CLIENTES NUEVA ID ZONA'!$A$1:$R$669,17,0),"NO")</f>
        <v>SI</v>
      </c>
    </row>
    <row r="659" spans="1:15">
      <c r="A659" s="7" t="s">
        <v>3909</v>
      </c>
      <c r="B659" s="12" t="s">
        <v>4535</v>
      </c>
      <c r="C659" s="12" t="s">
        <v>894</v>
      </c>
      <c r="D659" s="12" t="s">
        <v>893</v>
      </c>
      <c r="E659" s="12" t="s">
        <v>2253</v>
      </c>
      <c r="F659" s="12" t="s">
        <v>5246</v>
      </c>
      <c r="G659" s="13" t="s">
        <v>4436</v>
      </c>
      <c r="H659" s="12" t="s">
        <v>4454</v>
      </c>
      <c r="I659" s="12" t="s">
        <v>4448</v>
      </c>
      <c r="J659" s="15">
        <v>42976</v>
      </c>
      <c r="K659" s="12" t="s">
        <v>4449</v>
      </c>
      <c r="L659" s="12" t="s">
        <v>4416</v>
      </c>
      <c r="M659" s="12" t="s">
        <v>4440</v>
      </c>
      <c r="N659" t="s">
        <v>4441</v>
      </c>
      <c r="O659" s="7" t="str">
        <f>IFERROR(VLOOKUP($D659,'CLIENTES NUEVA ID ZONA'!$A$1:$R$669,17,0),"NO")</f>
        <v>NO</v>
      </c>
    </row>
    <row r="660" spans="1:15">
      <c r="A660" s="7" t="s">
        <v>3909</v>
      </c>
      <c r="B660" s="12" t="s">
        <v>3794</v>
      </c>
      <c r="C660" s="12" t="s">
        <v>576</v>
      </c>
      <c r="D660" s="12" t="s">
        <v>575</v>
      </c>
      <c r="E660" s="12" t="s">
        <v>3618</v>
      </c>
      <c r="F660" s="12" t="s">
        <v>5247</v>
      </c>
      <c r="G660" s="13" t="s">
        <v>4436</v>
      </c>
      <c r="H660" s="12" t="s">
        <v>4437</v>
      </c>
      <c r="I660" s="12" t="s">
        <v>4438</v>
      </c>
      <c r="J660" s="15">
        <v>42976</v>
      </c>
      <c r="K660" s="12" t="s">
        <v>4439</v>
      </c>
      <c r="L660" s="12" t="s">
        <v>1581</v>
      </c>
      <c r="M660" s="12" t="s">
        <v>4440</v>
      </c>
      <c r="N660" t="s">
        <v>4441</v>
      </c>
      <c r="O660" s="7" t="str">
        <f>IFERROR(VLOOKUP($D660,'CLIENTES NUEVA ID ZONA'!$A$1:$R$669,17,0),"NO")</f>
        <v>SI</v>
      </c>
    </row>
    <row r="661" spans="1:15">
      <c r="A661" s="7" t="s">
        <v>3909</v>
      </c>
      <c r="B661" s="12" t="s">
        <v>4535</v>
      </c>
      <c r="C661" s="12" t="s">
        <v>322</v>
      </c>
      <c r="D661" s="12" t="s">
        <v>321</v>
      </c>
      <c r="E661" s="12" t="s">
        <v>2253</v>
      </c>
      <c r="F661" s="12" t="s">
        <v>5248</v>
      </c>
      <c r="G661" s="13" t="s">
        <v>4436</v>
      </c>
      <c r="H661" s="12" t="s">
        <v>4454</v>
      </c>
      <c r="I661" s="12" t="s">
        <v>4448</v>
      </c>
      <c r="J661" s="15">
        <v>42971</v>
      </c>
      <c r="K661" s="12" t="s">
        <v>4449</v>
      </c>
      <c r="L661" s="12" t="s">
        <v>121</v>
      </c>
      <c r="M661" s="12" t="s">
        <v>4440</v>
      </c>
      <c r="N661" t="s">
        <v>4441</v>
      </c>
      <c r="O661" s="7" t="str">
        <f>IFERROR(VLOOKUP($D661,'CLIENTES NUEVA ID ZONA'!$A$1:$R$669,17,0),"NO")</f>
        <v>NO</v>
      </c>
    </row>
    <row r="662" spans="1:15">
      <c r="A662" s="7" t="s">
        <v>3909</v>
      </c>
      <c r="B662" s="12" t="s">
        <v>3794</v>
      </c>
      <c r="C662" s="12" t="s">
        <v>1020</v>
      </c>
      <c r="D662" s="12" t="s">
        <v>1019</v>
      </c>
      <c r="E662" s="12" t="s">
        <v>2253</v>
      </c>
      <c r="F662" s="12" t="s">
        <v>5249</v>
      </c>
      <c r="G662" s="13" t="s">
        <v>4436</v>
      </c>
      <c r="H662" s="12" t="s">
        <v>4444</v>
      </c>
      <c r="I662" s="12" t="s">
        <v>4448</v>
      </c>
      <c r="J662" s="15">
        <v>42970</v>
      </c>
      <c r="K662" s="12" t="s">
        <v>4439</v>
      </c>
      <c r="L662" s="12" t="s">
        <v>1581</v>
      </c>
      <c r="M662" s="12" t="s">
        <v>4440</v>
      </c>
      <c r="N662" t="s">
        <v>4441</v>
      </c>
      <c r="O662" s="7" t="str">
        <f>IFERROR(VLOOKUP($D662,'CLIENTES NUEVA ID ZONA'!$A$1:$R$669,17,0),"NO")</f>
        <v>NO</v>
      </c>
    </row>
    <row r="663" spans="1:15">
      <c r="A663" s="7" t="s">
        <v>3909</v>
      </c>
      <c r="B663" s="12" t="s">
        <v>4518</v>
      </c>
      <c r="C663" s="12" t="s">
        <v>1201</v>
      </c>
      <c r="D663" s="12" t="s">
        <v>1200</v>
      </c>
      <c r="E663" s="12" t="s">
        <v>14</v>
      </c>
      <c r="F663" s="12" t="s">
        <v>5250</v>
      </c>
      <c r="G663" s="13" t="s">
        <v>4436</v>
      </c>
      <c r="H663" s="12" t="s">
        <v>4688</v>
      </c>
      <c r="I663" s="12" t="s">
        <v>4438</v>
      </c>
      <c r="J663" s="15">
        <v>42970</v>
      </c>
      <c r="K663" s="12" t="s">
        <v>4439</v>
      </c>
      <c r="L663" s="12" t="s">
        <v>1440</v>
      </c>
      <c r="M663" s="12" t="s">
        <v>4440</v>
      </c>
      <c r="N663" t="s">
        <v>4441</v>
      </c>
      <c r="O663" s="7" t="str">
        <f>IFERROR(VLOOKUP($D663,'CLIENTES NUEVA ID ZONA'!$A$1:$R$669,17,0),"NO")</f>
        <v>NO</v>
      </c>
    </row>
    <row r="664" spans="1:15">
      <c r="A664" s="7" t="s">
        <v>3909</v>
      </c>
      <c r="B664" s="12" t="s">
        <v>4535</v>
      </c>
      <c r="C664" s="12" t="s">
        <v>120</v>
      </c>
      <c r="D664" s="12" t="s">
        <v>119</v>
      </c>
      <c r="E664" s="12" t="s">
        <v>2253</v>
      </c>
      <c r="F664" s="12" t="s">
        <v>5251</v>
      </c>
      <c r="G664" s="13" t="s">
        <v>4436</v>
      </c>
      <c r="H664" s="12" t="s">
        <v>4454</v>
      </c>
      <c r="I664" s="12" t="s">
        <v>4448</v>
      </c>
      <c r="J664" s="15">
        <v>42965</v>
      </c>
      <c r="K664" s="12" t="s">
        <v>4449</v>
      </c>
      <c r="L664" s="12" t="s">
        <v>121</v>
      </c>
      <c r="M664" s="12" t="s">
        <v>4440</v>
      </c>
      <c r="N664" t="s">
        <v>5252</v>
      </c>
      <c r="O664" s="7" t="str">
        <f>IFERROR(VLOOKUP($D664,'CLIENTES NUEVA ID ZONA'!$A$1:$R$669,17,0),"NO")</f>
        <v>NO</v>
      </c>
    </row>
    <row r="665" spans="1:15">
      <c r="A665" s="7" t="s">
        <v>3909</v>
      </c>
      <c r="B665" s="12" t="s">
        <v>4535</v>
      </c>
      <c r="C665" s="12" t="s">
        <v>970</v>
      </c>
      <c r="D665" s="12" t="s">
        <v>969</v>
      </c>
      <c r="E665" s="12" t="s">
        <v>2253</v>
      </c>
      <c r="F665" s="12" t="s">
        <v>5253</v>
      </c>
      <c r="G665" s="13" t="s">
        <v>4436</v>
      </c>
      <c r="H665" s="12" t="s">
        <v>4454</v>
      </c>
      <c r="I665" s="12" t="s">
        <v>4448</v>
      </c>
      <c r="J665" s="15">
        <v>42965</v>
      </c>
      <c r="K665" s="12" t="s">
        <v>4449</v>
      </c>
      <c r="L665" s="12" t="s">
        <v>121</v>
      </c>
      <c r="M665" s="12" t="s">
        <v>4440</v>
      </c>
      <c r="N665" t="s">
        <v>4441</v>
      </c>
      <c r="O665" s="7" t="str">
        <f>IFERROR(VLOOKUP($D665,'CLIENTES NUEVA ID ZONA'!$A$1:$R$669,17,0),"NO")</f>
        <v>NO</v>
      </c>
    </row>
    <row r="666" spans="1:15">
      <c r="A666" s="7" t="s">
        <v>3909</v>
      </c>
      <c r="B666" s="12" t="s">
        <v>3794</v>
      </c>
      <c r="C666" s="12" t="s">
        <v>1084</v>
      </c>
      <c r="D666" s="12" t="s">
        <v>1083</v>
      </c>
      <c r="E666" s="12" t="s">
        <v>3623</v>
      </c>
      <c r="F666" s="12" t="s">
        <v>5254</v>
      </c>
      <c r="G666" s="13" t="s">
        <v>4436</v>
      </c>
      <c r="H666" s="12" t="s">
        <v>4437</v>
      </c>
      <c r="I666" s="12" t="s">
        <v>4438</v>
      </c>
      <c r="J666" s="15">
        <v>42964</v>
      </c>
      <c r="K666" s="12" t="s">
        <v>4439</v>
      </c>
      <c r="L666" s="12" t="s">
        <v>1440</v>
      </c>
      <c r="M666" s="12" t="s">
        <v>4440</v>
      </c>
      <c r="N666" t="s">
        <v>4441</v>
      </c>
      <c r="O666" s="7" t="str">
        <f>IFERROR(VLOOKUP($D666,'CLIENTES NUEVA ID ZONA'!$A$1:$R$669,17,0),"NO")</f>
        <v>NO</v>
      </c>
    </row>
    <row r="667" spans="1:15">
      <c r="A667" s="7" t="s">
        <v>3909</v>
      </c>
      <c r="B667" s="12" t="s">
        <v>4535</v>
      </c>
      <c r="C667" s="12" t="s">
        <v>46</v>
      </c>
      <c r="D667" s="12" t="s">
        <v>45</v>
      </c>
      <c r="E667" s="12" t="s">
        <v>2253</v>
      </c>
      <c r="F667" s="12" t="s">
        <v>5255</v>
      </c>
      <c r="G667" s="13" t="s">
        <v>4436</v>
      </c>
      <c r="H667" s="12" t="s">
        <v>4454</v>
      </c>
      <c r="I667" s="12" t="s">
        <v>4448</v>
      </c>
      <c r="J667" s="15">
        <v>42964</v>
      </c>
      <c r="K667" s="12" t="s">
        <v>4449</v>
      </c>
      <c r="L667" s="12" t="s">
        <v>121</v>
      </c>
      <c r="M667" s="12" t="s">
        <v>4440</v>
      </c>
      <c r="N667" t="s">
        <v>4441</v>
      </c>
      <c r="O667" s="7" t="str">
        <f>IFERROR(VLOOKUP($D667,'CLIENTES NUEVA ID ZONA'!$A$1:$R$669,17,0),"NO")</f>
        <v>NO</v>
      </c>
    </row>
    <row r="668" spans="1:15">
      <c r="A668" s="7" t="s">
        <v>3909</v>
      </c>
      <c r="B668" s="12" t="s">
        <v>4527</v>
      </c>
      <c r="C668" s="12" t="s">
        <v>503</v>
      </c>
      <c r="D668" s="12" t="s">
        <v>502</v>
      </c>
      <c r="E668" s="12" t="s">
        <v>2253</v>
      </c>
      <c r="F668" s="12" t="s">
        <v>5256</v>
      </c>
      <c r="G668" s="13" t="s">
        <v>4436</v>
      </c>
      <c r="H668" s="12" t="s">
        <v>4688</v>
      </c>
      <c r="I668" s="12" t="s">
        <v>4448</v>
      </c>
      <c r="J668" s="15">
        <v>42963</v>
      </c>
      <c r="K668" s="12" t="s">
        <v>4439</v>
      </c>
      <c r="L668" s="12" t="s">
        <v>1581</v>
      </c>
      <c r="M668" s="12" t="s">
        <v>4440</v>
      </c>
      <c r="N668" t="s">
        <v>4441</v>
      </c>
      <c r="O668" s="7" t="str">
        <f>IFERROR(VLOOKUP($D668,'CLIENTES NUEVA ID ZONA'!$A$1:$R$669,17,0),"NO")</f>
        <v>NO</v>
      </c>
    </row>
    <row r="669" spans="1:15">
      <c r="A669" s="7" t="s">
        <v>3909</v>
      </c>
      <c r="B669" s="12" t="s">
        <v>4535</v>
      </c>
      <c r="C669" s="12" t="s">
        <v>918</v>
      </c>
      <c r="D669" s="12" t="s">
        <v>917</v>
      </c>
      <c r="E669" s="12" t="s">
        <v>2253</v>
      </c>
      <c r="F669" s="12" t="s">
        <v>5257</v>
      </c>
      <c r="G669" s="13" t="s">
        <v>4436</v>
      </c>
      <c r="H669" s="12" t="s">
        <v>4444</v>
      </c>
      <c r="I669" s="12" t="s">
        <v>4448</v>
      </c>
      <c r="J669" s="15">
        <v>42954</v>
      </c>
      <c r="K669" s="12" t="s">
        <v>4449</v>
      </c>
      <c r="L669" s="12" t="s">
        <v>4398</v>
      </c>
      <c r="M669" s="12" t="s">
        <v>4440</v>
      </c>
      <c r="N669" t="s">
        <v>4441</v>
      </c>
      <c r="O669" s="7" t="str">
        <f>IFERROR(VLOOKUP($D669,'CLIENTES NUEVA ID ZONA'!$A$1:$R$669,17,0),"NO")</f>
        <v>NO</v>
      </c>
    </row>
    <row r="670" spans="1:15">
      <c r="A670" s="7" t="s">
        <v>3909</v>
      </c>
      <c r="B670" s="12" t="s">
        <v>4535</v>
      </c>
      <c r="C670" s="12" t="s">
        <v>824</v>
      </c>
      <c r="D670" s="12" t="s">
        <v>823</v>
      </c>
      <c r="E670" s="12" t="s">
        <v>2253</v>
      </c>
      <c r="F670" s="12" t="s">
        <v>5258</v>
      </c>
      <c r="G670" s="13" t="s">
        <v>4436</v>
      </c>
      <c r="H670" s="12" t="s">
        <v>4444</v>
      </c>
      <c r="I670" s="12" t="s">
        <v>4448</v>
      </c>
      <c r="J670" s="15">
        <v>42954</v>
      </c>
      <c r="K670" s="12" t="s">
        <v>4439</v>
      </c>
      <c r="L670" s="12" t="s">
        <v>1440</v>
      </c>
      <c r="M670" s="12" t="s">
        <v>4440</v>
      </c>
      <c r="N670" t="s">
        <v>4441</v>
      </c>
      <c r="O670" s="7" t="str">
        <f>IFERROR(VLOOKUP($D670,'CLIENTES NUEVA ID ZONA'!$A$1:$R$669,17,0),"NO")</f>
        <v>NO</v>
      </c>
    </row>
    <row r="671" spans="1:15">
      <c r="A671" s="7" t="s">
        <v>3909</v>
      </c>
      <c r="B671" s="7" t="s">
        <v>4535</v>
      </c>
      <c r="C671" s="7" t="s">
        <v>824</v>
      </c>
      <c r="D671" s="7" t="s">
        <v>823</v>
      </c>
      <c r="E671" s="7" t="s">
        <v>2253</v>
      </c>
      <c r="F671" s="7" t="s">
        <v>5259</v>
      </c>
      <c r="G671" s="9" t="s">
        <v>4436</v>
      </c>
      <c r="H671" s="7" t="s">
        <v>4444</v>
      </c>
      <c r="I671" s="7" t="s">
        <v>4448</v>
      </c>
      <c r="J671" s="10">
        <v>42954</v>
      </c>
      <c r="K671" s="7" t="s">
        <v>4439</v>
      </c>
      <c r="L671" s="7" t="s">
        <v>1440</v>
      </c>
      <c r="M671" s="7" t="s">
        <v>4440</v>
      </c>
      <c r="N671" t="s">
        <v>4441</v>
      </c>
      <c r="O671" s="7" t="str">
        <f>IFERROR(VLOOKUP($D671,'CLIENTES NUEVA ID ZONA'!$A$1:$R$669,17,0),"NO")</f>
        <v>NO</v>
      </c>
    </row>
    <row r="672" spans="1:15">
      <c r="A672" s="7" t="s">
        <v>3909</v>
      </c>
      <c r="B672" s="7" t="s">
        <v>4535</v>
      </c>
      <c r="C672" s="7" t="s">
        <v>824</v>
      </c>
      <c r="D672" s="7" t="s">
        <v>823</v>
      </c>
      <c r="E672" s="7" t="s">
        <v>2253</v>
      </c>
      <c r="F672" s="7" t="s">
        <v>5260</v>
      </c>
      <c r="G672" s="9" t="s">
        <v>4436</v>
      </c>
      <c r="H672" s="7" t="s">
        <v>4444</v>
      </c>
      <c r="I672" s="7" t="s">
        <v>4448</v>
      </c>
      <c r="J672" s="10">
        <v>42954</v>
      </c>
      <c r="K672" s="7" t="s">
        <v>4439</v>
      </c>
      <c r="L672" s="7" t="s">
        <v>1440</v>
      </c>
      <c r="M672" s="7" t="s">
        <v>4440</v>
      </c>
      <c r="N672" t="s">
        <v>4441</v>
      </c>
      <c r="O672" s="7" t="str">
        <f>IFERROR(VLOOKUP($D672,'CLIENTES NUEVA ID ZONA'!$A$1:$R$669,17,0),"NO")</f>
        <v>NO</v>
      </c>
    </row>
    <row r="673" spans="1:15">
      <c r="A673" s="7" t="s">
        <v>3909</v>
      </c>
      <c r="B673" s="7" t="s">
        <v>4535</v>
      </c>
      <c r="C673" s="7" t="s">
        <v>285</v>
      </c>
      <c r="D673" s="7" t="s">
        <v>284</v>
      </c>
      <c r="E673" s="7" t="s">
        <v>2253</v>
      </c>
      <c r="F673" s="7" t="s">
        <v>5261</v>
      </c>
      <c r="G673" s="9" t="s">
        <v>4436</v>
      </c>
      <c r="H673" s="7" t="s">
        <v>4454</v>
      </c>
      <c r="I673" s="7" t="s">
        <v>4448</v>
      </c>
      <c r="J673" s="10">
        <v>42951</v>
      </c>
      <c r="K673" s="7" t="s">
        <v>4449</v>
      </c>
      <c r="L673" s="7" t="s">
        <v>121</v>
      </c>
      <c r="M673" s="7" t="s">
        <v>4440</v>
      </c>
      <c r="N673" t="s">
        <v>4441</v>
      </c>
      <c r="O673" s="7" t="str">
        <f>IFERROR(VLOOKUP($D673,'CLIENTES NUEVA ID ZONA'!$A$1:$R$669,17,0),"NO")</f>
        <v>NO</v>
      </c>
    </row>
    <row r="674" spans="1:15">
      <c r="A674" s="7" t="s">
        <v>3909</v>
      </c>
      <c r="B674" s="7" t="s">
        <v>4535</v>
      </c>
      <c r="C674" s="7" t="s">
        <v>522</v>
      </c>
      <c r="D674" s="7" t="s">
        <v>521</v>
      </c>
      <c r="E674" s="7" t="s">
        <v>2253</v>
      </c>
      <c r="F674" s="7" t="s">
        <v>5262</v>
      </c>
      <c r="G674" s="9" t="s">
        <v>4436</v>
      </c>
      <c r="H674" s="7" t="s">
        <v>4444</v>
      </c>
      <c r="I674" s="7" t="s">
        <v>4448</v>
      </c>
      <c r="J674" s="10">
        <v>42948</v>
      </c>
      <c r="K674" s="7" t="s">
        <v>4449</v>
      </c>
      <c r="L674" s="7" t="s">
        <v>1581</v>
      </c>
      <c r="M674" s="7" t="s">
        <v>4440</v>
      </c>
      <c r="N674" t="s">
        <v>4441</v>
      </c>
      <c r="O674" s="7" t="str">
        <f>IFERROR(VLOOKUP($D674,'CLIENTES NUEVA ID ZONA'!$A$1:$R$669,17,0),"NO")</f>
        <v>NO</v>
      </c>
    </row>
    <row r="675" spans="1:15">
      <c r="A675" s="7" t="s">
        <v>3909</v>
      </c>
      <c r="B675" s="7" t="s">
        <v>4535</v>
      </c>
      <c r="C675" s="7" t="s">
        <v>110</v>
      </c>
      <c r="D675" s="7" t="s">
        <v>109</v>
      </c>
      <c r="E675" s="7" t="s">
        <v>2253</v>
      </c>
      <c r="F675" s="7" t="s">
        <v>5263</v>
      </c>
      <c r="G675" s="9" t="s">
        <v>4436</v>
      </c>
      <c r="H675" s="7" t="s">
        <v>4454</v>
      </c>
      <c r="I675" s="7" t="s">
        <v>4448</v>
      </c>
      <c r="J675" s="10">
        <v>42941</v>
      </c>
      <c r="K675" s="7" t="s">
        <v>4449</v>
      </c>
      <c r="L675" s="7" t="s">
        <v>121</v>
      </c>
      <c r="M675" s="7" t="s">
        <v>4440</v>
      </c>
      <c r="N675" t="s">
        <v>4441</v>
      </c>
      <c r="O675" s="7" t="str">
        <f>IFERROR(VLOOKUP($D675,'CLIENTES NUEVA ID ZONA'!$A$1:$R$669,17,0),"NO")</f>
        <v>NO</v>
      </c>
    </row>
    <row r="676" spans="1:15">
      <c r="A676" s="7" t="s">
        <v>3909</v>
      </c>
      <c r="B676" s="7" t="s">
        <v>4535</v>
      </c>
      <c r="C676" s="7" t="s">
        <v>1207</v>
      </c>
      <c r="D676" s="7" t="s">
        <v>1206</v>
      </c>
      <c r="E676" s="7" t="s">
        <v>2253</v>
      </c>
      <c r="F676" s="7" t="s">
        <v>5264</v>
      </c>
      <c r="G676" s="9" t="s">
        <v>4436</v>
      </c>
      <c r="H676" s="7" t="s">
        <v>4454</v>
      </c>
      <c r="I676" s="7" t="s">
        <v>4448</v>
      </c>
      <c r="J676" s="10">
        <v>42941</v>
      </c>
      <c r="K676" s="7" t="s">
        <v>4449</v>
      </c>
      <c r="L676" s="7" t="s">
        <v>121</v>
      </c>
      <c r="M676" s="7" t="s">
        <v>4440</v>
      </c>
      <c r="N676" t="s">
        <v>4441</v>
      </c>
      <c r="O676" s="7" t="str">
        <f>IFERROR(VLOOKUP($D676,'CLIENTES NUEVA ID ZONA'!$A$1:$R$669,17,0),"NO")</f>
        <v>NO</v>
      </c>
    </row>
    <row r="677" spans="1:15">
      <c r="A677" s="7" t="s">
        <v>3909</v>
      </c>
      <c r="B677" s="12" t="s">
        <v>4535</v>
      </c>
      <c r="C677" s="12" t="s">
        <v>658</v>
      </c>
      <c r="D677" s="12" t="s">
        <v>657</v>
      </c>
      <c r="E677" s="12" t="s">
        <v>2253</v>
      </c>
      <c r="F677" s="12" t="s">
        <v>5265</v>
      </c>
      <c r="G677" s="13" t="s">
        <v>4436</v>
      </c>
      <c r="H677" s="12" t="s">
        <v>4454</v>
      </c>
      <c r="I677" s="12" t="s">
        <v>4448</v>
      </c>
      <c r="J677" s="15">
        <v>42941</v>
      </c>
      <c r="K677" s="12" t="s">
        <v>4449</v>
      </c>
      <c r="L677" s="12" t="s">
        <v>121</v>
      </c>
      <c r="M677" s="12" t="s">
        <v>4440</v>
      </c>
      <c r="N677" t="s">
        <v>4441</v>
      </c>
      <c r="O677" s="7" t="str">
        <f>IFERROR(VLOOKUP($D677,'CLIENTES NUEVA ID ZONA'!$A$1:$R$669,17,0),"NO")</f>
        <v>NO</v>
      </c>
    </row>
    <row r="678" spans="1:15">
      <c r="A678" s="7" t="s">
        <v>3909</v>
      </c>
      <c r="B678" s="12" t="s">
        <v>60</v>
      </c>
      <c r="C678" s="12" t="s">
        <v>892</v>
      </c>
      <c r="D678" s="12" t="s">
        <v>891</v>
      </c>
      <c r="E678" s="12" t="s">
        <v>2253</v>
      </c>
      <c r="F678" s="12" t="s">
        <v>5266</v>
      </c>
      <c r="G678" s="13" t="s">
        <v>4436</v>
      </c>
      <c r="H678" s="12" t="s">
        <v>4444</v>
      </c>
      <c r="I678" s="12" t="s">
        <v>4438</v>
      </c>
      <c r="J678" s="15">
        <v>42941</v>
      </c>
      <c r="K678" s="12" t="s">
        <v>4526</v>
      </c>
      <c r="L678" s="12" t="s">
        <v>1440</v>
      </c>
      <c r="M678" s="12" t="s">
        <v>4440</v>
      </c>
      <c r="N678" t="s">
        <v>4441</v>
      </c>
      <c r="O678" s="7" t="str">
        <f>IFERROR(VLOOKUP($D678,'CLIENTES NUEVA ID ZONA'!$A$1:$R$669,17,0),"NO")</f>
        <v>NO</v>
      </c>
    </row>
    <row r="679" spans="1:15">
      <c r="A679" s="7" t="s">
        <v>3909</v>
      </c>
      <c r="B679" s="7" t="s">
        <v>4535</v>
      </c>
      <c r="C679" s="7" t="s">
        <v>148</v>
      </c>
      <c r="D679" s="7" t="s">
        <v>147</v>
      </c>
      <c r="E679" s="7" t="s">
        <v>2253</v>
      </c>
      <c r="F679" s="7" t="s">
        <v>5267</v>
      </c>
      <c r="G679" s="9" t="s">
        <v>4436</v>
      </c>
      <c r="H679" s="7" t="s">
        <v>4454</v>
      </c>
      <c r="I679" s="7" t="s">
        <v>4448</v>
      </c>
      <c r="J679" s="10">
        <v>42937</v>
      </c>
      <c r="K679" s="7" t="s">
        <v>4441</v>
      </c>
      <c r="L679" s="7" t="s">
        <v>121</v>
      </c>
      <c r="M679" s="7" t="s">
        <v>4440</v>
      </c>
      <c r="N679" t="s">
        <v>4441</v>
      </c>
      <c r="O679" s="7" t="str">
        <f>IFERROR(VLOOKUP($D679,'CLIENTES NUEVA ID ZONA'!$A$1:$R$669,17,0),"NO")</f>
        <v>NO</v>
      </c>
    </row>
    <row r="680" spans="1:15">
      <c r="A680" s="7" t="s">
        <v>3909</v>
      </c>
      <c r="B680" s="7" t="s">
        <v>4535</v>
      </c>
      <c r="C680" s="7" t="s">
        <v>994</v>
      </c>
      <c r="D680" s="7" t="s">
        <v>993</v>
      </c>
      <c r="E680" s="7" t="s">
        <v>2253</v>
      </c>
      <c r="F680" s="7" t="s">
        <v>5268</v>
      </c>
      <c r="G680" s="9" t="s">
        <v>4436</v>
      </c>
      <c r="H680" s="7" t="s">
        <v>4454</v>
      </c>
      <c r="I680" s="7" t="s">
        <v>4448</v>
      </c>
      <c r="J680" s="10">
        <v>42937</v>
      </c>
      <c r="K680" s="7" t="s">
        <v>4441</v>
      </c>
      <c r="L680" s="7" t="s">
        <v>4411</v>
      </c>
      <c r="M680" s="7" t="s">
        <v>4440</v>
      </c>
      <c r="N680" t="s">
        <v>4441</v>
      </c>
      <c r="O680" s="7" t="str">
        <f>IFERROR(VLOOKUP($D680,'CLIENTES NUEVA ID ZONA'!$A$1:$R$669,17,0),"NO")</f>
        <v>NO</v>
      </c>
    </row>
    <row r="681" spans="1:15">
      <c r="A681" s="7" t="s">
        <v>3909</v>
      </c>
      <c r="B681" s="7" t="s">
        <v>4535</v>
      </c>
      <c r="C681" s="7" t="s">
        <v>916</v>
      </c>
      <c r="D681" s="7" t="s">
        <v>915</v>
      </c>
      <c r="E681" s="7" t="s">
        <v>2253</v>
      </c>
      <c r="F681" s="7" t="s">
        <v>5269</v>
      </c>
      <c r="G681" s="9" t="s">
        <v>4436</v>
      </c>
      <c r="H681" s="7" t="s">
        <v>4454</v>
      </c>
      <c r="I681" s="7" t="s">
        <v>4448</v>
      </c>
      <c r="J681" s="10">
        <v>42934</v>
      </c>
      <c r="K681" s="7" t="s">
        <v>4449</v>
      </c>
      <c r="L681" s="7" t="s">
        <v>121</v>
      </c>
      <c r="M681" s="7" t="s">
        <v>4440</v>
      </c>
      <c r="N681" t="s">
        <v>4441</v>
      </c>
      <c r="O681" s="7" t="str">
        <f>IFERROR(VLOOKUP($D681,'CLIENTES NUEVA ID ZONA'!$A$1:$R$669,17,0),"NO")</f>
        <v>NO</v>
      </c>
    </row>
    <row r="682" spans="1:15">
      <c r="A682" s="7" t="s">
        <v>3909</v>
      </c>
      <c r="B682" s="7" t="s">
        <v>80</v>
      </c>
      <c r="C682" s="7" t="s">
        <v>930</v>
      </c>
      <c r="D682" s="7" t="s">
        <v>929</v>
      </c>
      <c r="E682" s="7" t="s">
        <v>14</v>
      </c>
      <c r="F682" s="7" t="s">
        <v>5270</v>
      </c>
      <c r="G682" s="9" t="s">
        <v>4436</v>
      </c>
      <c r="H682" s="7" t="s">
        <v>4437</v>
      </c>
      <c r="I682" s="7" t="s">
        <v>4438</v>
      </c>
      <c r="J682" s="10">
        <v>42933</v>
      </c>
      <c r="K682" s="7" t="s">
        <v>4449</v>
      </c>
      <c r="L682" s="7" t="s">
        <v>4404</v>
      </c>
      <c r="M682" s="7" t="s">
        <v>4440</v>
      </c>
      <c r="N682" t="s">
        <v>5271</v>
      </c>
      <c r="O682" s="7" t="str">
        <f>IFERROR(VLOOKUP($D682,'CLIENTES NUEVA ID ZONA'!$A$1:$R$669,17,0),"NO")</f>
        <v>OFICINA</v>
      </c>
    </row>
    <row r="683" spans="1:15">
      <c r="A683" s="7" t="s">
        <v>3909</v>
      </c>
      <c r="B683" s="7" t="s">
        <v>4535</v>
      </c>
      <c r="C683" s="7" t="s">
        <v>104</v>
      </c>
      <c r="D683" s="7" t="s">
        <v>103</v>
      </c>
      <c r="E683" s="7" t="s">
        <v>3623</v>
      </c>
      <c r="F683" s="7" t="s">
        <v>5272</v>
      </c>
      <c r="G683" s="9" t="s">
        <v>4436</v>
      </c>
      <c r="H683" s="7" t="s">
        <v>4444</v>
      </c>
      <c r="I683" s="7" t="s">
        <v>4438</v>
      </c>
      <c r="J683" s="10">
        <v>42927</v>
      </c>
      <c r="K683" s="7" t="s">
        <v>4449</v>
      </c>
      <c r="L683" s="7" t="s">
        <v>121</v>
      </c>
      <c r="M683" s="7" t="s">
        <v>4440</v>
      </c>
      <c r="N683" t="s">
        <v>4441</v>
      </c>
      <c r="O683" s="7" t="str">
        <f>IFERROR(VLOOKUP($D683,'CLIENTES NUEVA ID ZONA'!$A$1:$R$669,17,0),"NO")</f>
        <v>OFICINA</v>
      </c>
    </row>
    <row r="684" spans="1:15">
      <c r="A684" s="7" t="s">
        <v>3909</v>
      </c>
      <c r="B684" s="12" t="s">
        <v>48</v>
      </c>
      <c r="C684" s="12" t="s">
        <v>866</v>
      </c>
      <c r="D684" s="12" t="s">
        <v>865</v>
      </c>
      <c r="E684" s="12" t="s">
        <v>2253</v>
      </c>
      <c r="F684" s="12" t="s">
        <v>5273</v>
      </c>
      <c r="G684" s="13" t="s">
        <v>4436</v>
      </c>
      <c r="H684" s="12" t="s">
        <v>4444</v>
      </c>
      <c r="I684" s="12" t="s">
        <v>4448</v>
      </c>
      <c r="J684" s="15">
        <v>42926</v>
      </c>
      <c r="K684" s="12" t="s">
        <v>4439</v>
      </c>
      <c r="L684" s="12" t="s">
        <v>867</v>
      </c>
      <c r="M684" s="12" t="s">
        <v>4440</v>
      </c>
      <c r="N684" t="s">
        <v>5274</v>
      </c>
      <c r="O684" s="7" t="str">
        <f>IFERROR(VLOOKUP($D684,'CLIENTES NUEVA ID ZONA'!$A$1:$R$669,17,0),"NO")</f>
        <v>NO</v>
      </c>
    </row>
    <row r="685" spans="1:15">
      <c r="A685" s="7" t="s">
        <v>3909</v>
      </c>
      <c r="B685" s="12" t="s">
        <v>80</v>
      </c>
      <c r="C685" s="12" t="s">
        <v>283</v>
      </c>
      <c r="D685" s="12" t="s">
        <v>282</v>
      </c>
      <c r="E685" s="12" t="s">
        <v>3623</v>
      </c>
      <c r="F685" s="12" t="s">
        <v>5275</v>
      </c>
      <c r="G685" s="13" t="s">
        <v>4436</v>
      </c>
      <c r="H685" s="12" t="s">
        <v>4478</v>
      </c>
      <c r="I685" s="12" t="s">
        <v>4438</v>
      </c>
      <c r="J685" s="15">
        <v>42923</v>
      </c>
      <c r="K685" s="12" t="s">
        <v>4449</v>
      </c>
      <c r="L685" s="12" t="s">
        <v>1440</v>
      </c>
      <c r="M685" s="12" t="s">
        <v>4440</v>
      </c>
      <c r="N685" t="s">
        <v>4691</v>
      </c>
      <c r="O685" s="7" t="str">
        <f>IFERROR(VLOOKUP($D685,'CLIENTES NUEVA ID ZONA'!$A$1:$R$669,17,0),"NO")</f>
        <v>SI</v>
      </c>
    </row>
    <row r="686" spans="1:15">
      <c r="A686" s="7" t="s">
        <v>3909</v>
      </c>
      <c r="B686" s="12" t="s">
        <v>4535</v>
      </c>
      <c r="C686" s="12" t="s">
        <v>862</v>
      </c>
      <c r="D686" s="12" t="s">
        <v>861</v>
      </c>
      <c r="E686" s="12" t="s">
        <v>2253</v>
      </c>
      <c r="F686" s="12" t="s">
        <v>5276</v>
      </c>
      <c r="G686" s="13" t="s">
        <v>4436</v>
      </c>
      <c r="H686" s="12" t="s">
        <v>4454</v>
      </c>
      <c r="I686" s="12" t="s">
        <v>4448</v>
      </c>
      <c r="J686" s="15">
        <v>42922</v>
      </c>
      <c r="K686" s="12" t="s">
        <v>4439</v>
      </c>
      <c r="L686" s="12" t="s">
        <v>867</v>
      </c>
      <c r="M686" s="12" t="s">
        <v>4440</v>
      </c>
      <c r="N686" t="s">
        <v>4685</v>
      </c>
      <c r="O686" s="7" t="str">
        <f>IFERROR(VLOOKUP($D686,'CLIENTES NUEVA ID ZONA'!$A$1:$R$669,17,0),"NO")</f>
        <v>NO</v>
      </c>
    </row>
    <row r="687" spans="1:15">
      <c r="A687" s="7" t="s">
        <v>3909</v>
      </c>
      <c r="B687" s="12" t="s">
        <v>37</v>
      </c>
      <c r="C687" s="12" t="s">
        <v>2687</v>
      </c>
      <c r="D687" s="12" t="s">
        <v>518</v>
      </c>
      <c r="E687" s="12" t="s">
        <v>2253</v>
      </c>
      <c r="F687" s="12" t="s">
        <v>5277</v>
      </c>
      <c r="G687" s="13" t="s">
        <v>4436</v>
      </c>
      <c r="H687" s="12" t="s">
        <v>4463</v>
      </c>
      <c r="I687" s="12" t="s">
        <v>4438</v>
      </c>
      <c r="J687" s="15">
        <v>42916</v>
      </c>
      <c r="K687" s="12" t="s">
        <v>4439</v>
      </c>
      <c r="L687" s="12" t="s">
        <v>1581</v>
      </c>
      <c r="M687" s="12" t="s">
        <v>4440</v>
      </c>
      <c r="N687" t="s">
        <v>4685</v>
      </c>
      <c r="O687" s="7" t="str">
        <f>IFERROR(VLOOKUP($D687,'CLIENTES NUEVA ID ZONA'!$A$1:$R$669,17,0),"NO")</f>
        <v>NO</v>
      </c>
    </row>
    <row r="688" spans="1:15">
      <c r="A688" s="7" t="s">
        <v>3909</v>
      </c>
      <c r="B688" s="7" t="s">
        <v>4535</v>
      </c>
      <c r="C688" s="7" t="s">
        <v>177</v>
      </c>
      <c r="D688" s="7" t="s">
        <v>176</v>
      </c>
      <c r="E688" s="7" t="s">
        <v>2253</v>
      </c>
      <c r="F688" s="7" t="s">
        <v>5278</v>
      </c>
      <c r="G688" s="9" t="s">
        <v>4436</v>
      </c>
      <c r="H688" s="7" t="s">
        <v>4454</v>
      </c>
      <c r="I688" s="7" t="s">
        <v>4448</v>
      </c>
      <c r="J688" s="10">
        <v>42916</v>
      </c>
      <c r="K688" s="7" t="s">
        <v>4449</v>
      </c>
      <c r="L688" s="7" t="s">
        <v>121</v>
      </c>
      <c r="M688" s="7" t="s">
        <v>4440</v>
      </c>
      <c r="N688" t="s">
        <v>4685</v>
      </c>
      <c r="O688" s="7" t="str">
        <f>IFERROR(VLOOKUP($D688,'CLIENTES NUEVA ID ZONA'!$A$1:$R$669,17,0),"NO")</f>
        <v>NO</v>
      </c>
    </row>
    <row r="689" spans="1:15">
      <c r="A689" s="7" t="s">
        <v>3909</v>
      </c>
      <c r="B689" s="12" t="s">
        <v>4564</v>
      </c>
      <c r="C689" s="12" t="s">
        <v>802</v>
      </c>
      <c r="D689" s="12" t="s">
        <v>801</v>
      </c>
      <c r="E689" s="12" t="s">
        <v>3623</v>
      </c>
      <c r="F689" s="12" t="s">
        <v>5279</v>
      </c>
      <c r="G689" s="13" t="s">
        <v>4436</v>
      </c>
      <c r="H689" s="12" t="s">
        <v>4463</v>
      </c>
      <c r="I689" s="12" t="s">
        <v>4438</v>
      </c>
      <c r="J689" s="15">
        <v>42915</v>
      </c>
      <c r="K689" s="12" t="s">
        <v>4439</v>
      </c>
      <c r="L689" s="12" t="s">
        <v>4402</v>
      </c>
      <c r="M689" s="12" t="s">
        <v>4440</v>
      </c>
      <c r="N689" t="s">
        <v>4685</v>
      </c>
      <c r="O689" s="7" t="str">
        <f>IFERROR(VLOOKUP($D689,'CLIENTES NUEVA ID ZONA'!$A$1:$R$669,17,0),"NO")</f>
        <v>SI</v>
      </c>
    </row>
    <row r="690" spans="1:15">
      <c r="A690" s="7" t="s">
        <v>3909</v>
      </c>
      <c r="B690" s="12" t="s">
        <v>4511</v>
      </c>
      <c r="C690" s="12" t="s">
        <v>94</v>
      </c>
      <c r="D690" s="12" t="s">
        <v>93</v>
      </c>
      <c r="E690" s="12" t="s">
        <v>3623</v>
      </c>
      <c r="F690" s="12" t="s">
        <v>5280</v>
      </c>
      <c r="G690" s="13" t="s">
        <v>4436</v>
      </c>
      <c r="H690" s="12" t="s">
        <v>4513</v>
      </c>
      <c r="I690" s="12" t="s">
        <v>4438</v>
      </c>
      <c r="J690" s="15">
        <v>42915</v>
      </c>
      <c r="K690" s="12" t="s">
        <v>4439</v>
      </c>
      <c r="L690" s="12" t="s">
        <v>4402</v>
      </c>
      <c r="M690" s="12" t="s">
        <v>4440</v>
      </c>
      <c r="N690" t="s">
        <v>4685</v>
      </c>
      <c r="O690" s="7" t="str">
        <f>IFERROR(VLOOKUP($D690,'CLIENTES NUEVA ID ZONA'!$A$1:$R$669,17,0),"NO")</f>
        <v>SI</v>
      </c>
    </row>
    <row r="691" spans="1:15">
      <c r="A691" s="7" t="s">
        <v>3909</v>
      </c>
      <c r="B691" s="12" t="s">
        <v>4535</v>
      </c>
      <c r="C691" s="12" t="s">
        <v>224</v>
      </c>
      <c r="D691" s="12" t="s">
        <v>223</v>
      </c>
      <c r="E691" s="12" t="s">
        <v>2253</v>
      </c>
      <c r="F691" s="12" t="s">
        <v>5281</v>
      </c>
      <c r="G691" s="13" t="s">
        <v>4436</v>
      </c>
      <c r="H691" s="12" t="s">
        <v>4454</v>
      </c>
      <c r="I691" s="12" t="s">
        <v>4448</v>
      </c>
      <c r="J691" s="15">
        <v>42913</v>
      </c>
      <c r="K691" s="12" t="s">
        <v>4439</v>
      </c>
      <c r="L691" s="12" t="s">
        <v>1581</v>
      </c>
      <c r="M691" s="12" t="s">
        <v>4440</v>
      </c>
      <c r="N691" t="s">
        <v>4441</v>
      </c>
      <c r="O691" s="7" t="str">
        <f>IFERROR(VLOOKUP($D691,'CLIENTES NUEVA ID ZONA'!$A$1:$R$669,17,0),"NO")</f>
        <v>NO</v>
      </c>
    </row>
    <row r="692" spans="1:15">
      <c r="A692" s="7" t="s">
        <v>3909</v>
      </c>
      <c r="B692" s="12" t="s">
        <v>4535</v>
      </c>
      <c r="C692" s="12" t="s">
        <v>616</v>
      </c>
      <c r="D692" s="12" t="s">
        <v>615</v>
      </c>
      <c r="E692" s="12" t="s">
        <v>2253</v>
      </c>
      <c r="F692" s="12" t="s">
        <v>5282</v>
      </c>
      <c r="G692" s="13" t="s">
        <v>4436</v>
      </c>
      <c r="H692" s="12" t="s">
        <v>4454</v>
      </c>
      <c r="I692" s="12" t="s">
        <v>4448</v>
      </c>
      <c r="J692" s="15">
        <v>42913</v>
      </c>
      <c r="K692" s="12" t="s">
        <v>4439</v>
      </c>
      <c r="L692" s="12" t="s">
        <v>4404</v>
      </c>
      <c r="M692" s="12" t="s">
        <v>4440</v>
      </c>
      <c r="N692" t="s">
        <v>5283</v>
      </c>
      <c r="O692" s="7" t="str">
        <f>IFERROR(VLOOKUP($D692,'CLIENTES NUEVA ID ZONA'!$A$1:$R$669,17,0),"NO")</f>
        <v>NO</v>
      </c>
    </row>
    <row r="693" spans="1:15">
      <c r="A693" s="7" t="s">
        <v>3909</v>
      </c>
      <c r="B693" s="12" t="s">
        <v>4535</v>
      </c>
      <c r="C693" s="12" t="s">
        <v>824</v>
      </c>
      <c r="D693" s="12" t="s">
        <v>823</v>
      </c>
      <c r="E693" s="12" t="s">
        <v>2253</v>
      </c>
      <c r="F693" s="12" t="s">
        <v>5284</v>
      </c>
      <c r="G693" s="13" t="s">
        <v>4436</v>
      </c>
      <c r="H693" s="12" t="s">
        <v>4444</v>
      </c>
      <c r="I693" s="12" t="s">
        <v>4448</v>
      </c>
      <c r="J693" s="15">
        <v>42909</v>
      </c>
      <c r="K693" s="12" t="s">
        <v>4439</v>
      </c>
      <c r="L693" s="12" t="s">
        <v>1440</v>
      </c>
      <c r="M693" s="12" t="s">
        <v>4440</v>
      </c>
      <c r="N693" t="s">
        <v>4441</v>
      </c>
      <c r="O693" s="7" t="str">
        <f>IFERROR(VLOOKUP($D693,'CLIENTES NUEVA ID ZONA'!$A$1:$R$669,17,0),"NO")</f>
        <v>NO</v>
      </c>
    </row>
    <row r="694" spans="1:15">
      <c r="A694" s="7" t="s">
        <v>3909</v>
      </c>
      <c r="B694" s="12" t="s">
        <v>4535</v>
      </c>
      <c r="C694" s="12" t="s">
        <v>824</v>
      </c>
      <c r="D694" s="12" t="s">
        <v>823</v>
      </c>
      <c r="E694" s="12" t="s">
        <v>2253</v>
      </c>
      <c r="F694" s="12" t="s">
        <v>5285</v>
      </c>
      <c r="G694" s="13" t="s">
        <v>4436</v>
      </c>
      <c r="H694" s="12" t="s">
        <v>4444</v>
      </c>
      <c r="I694" s="12" t="s">
        <v>4448</v>
      </c>
      <c r="J694" s="15">
        <v>42909</v>
      </c>
      <c r="K694" s="12" t="s">
        <v>4439</v>
      </c>
      <c r="L694" s="12" t="s">
        <v>1440</v>
      </c>
      <c r="M694" s="12" t="s">
        <v>4440</v>
      </c>
      <c r="N694" t="s">
        <v>4441</v>
      </c>
      <c r="O694" s="7" t="str">
        <f>IFERROR(VLOOKUP($D694,'CLIENTES NUEVA ID ZONA'!$A$1:$R$669,17,0),"NO")</f>
        <v>NO</v>
      </c>
    </row>
    <row r="695" spans="1:15">
      <c r="A695" s="7" t="s">
        <v>3909</v>
      </c>
      <c r="B695" s="12" t="s">
        <v>4535</v>
      </c>
      <c r="C695" s="12" t="s">
        <v>171</v>
      </c>
      <c r="D695" s="12" t="s">
        <v>170</v>
      </c>
      <c r="E695" s="12" t="s">
        <v>2253</v>
      </c>
      <c r="F695" s="12" t="s">
        <v>5286</v>
      </c>
      <c r="G695" s="13" t="s">
        <v>4436</v>
      </c>
      <c r="H695" s="12" t="s">
        <v>4454</v>
      </c>
      <c r="I695" s="12" t="s">
        <v>4448</v>
      </c>
      <c r="J695" s="15">
        <v>42909</v>
      </c>
      <c r="K695" s="12" t="s">
        <v>4449</v>
      </c>
      <c r="L695" s="12" t="s">
        <v>1440</v>
      </c>
      <c r="M695" s="12" t="s">
        <v>4440</v>
      </c>
      <c r="N695" t="s">
        <v>5287</v>
      </c>
      <c r="O695" s="7" t="str">
        <f>IFERROR(VLOOKUP($D695,'CLIENTES NUEVA ID ZONA'!$A$1:$R$669,17,0),"NO")</f>
        <v>NO</v>
      </c>
    </row>
    <row r="696" spans="1:15">
      <c r="A696" s="7" t="s">
        <v>3909</v>
      </c>
      <c r="B696" s="12" t="s">
        <v>4535</v>
      </c>
      <c r="C696" s="12" t="s">
        <v>140</v>
      </c>
      <c r="D696" s="12" t="s">
        <v>139</v>
      </c>
      <c r="E696" s="12" t="s">
        <v>2253</v>
      </c>
      <c r="F696" s="12" t="s">
        <v>5288</v>
      </c>
      <c r="G696" s="13" t="s">
        <v>4436</v>
      </c>
      <c r="H696" s="12" t="s">
        <v>4454</v>
      </c>
      <c r="I696" s="12" t="s">
        <v>4448</v>
      </c>
      <c r="J696" s="15">
        <v>42907</v>
      </c>
      <c r="K696" s="12" t="s">
        <v>4439</v>
      </c>
      <c r="L696" s="12" t="s">
        <v>121</v>
      </c>
      <c r="M696" s="12" t="s">
        <v>4440</v>
      </c>
      <c r="N696" t="s">
        <v>4750</v>
      </c>
      <c r="O696" s="7" t="str">
        <f>IFERROR(VLOOKUP($D696,'CLIENTES NUEVA ID ZONA'!$A$1:$R$669,17,0),"NO")</f>
        <v>NO</v>
      </c>
    </row>
    <row r="697" spans="1:15">
      <c r="A697" s="7" t="s">
        <v>3909</v>
      </c>
      <c r="B697" s="12" t="s">
        <v>4518</v>
      </c>
      <c r="C697" s="12" t="s">
        <v>5289</v>
      </c>
      <c r="D697" s="12" t="s">
        <v>1346</v>
      </c>
      <c r="E697" s="12" t="s">
        <v>3623</v>
      </c>
      <c r="F697" s="12" t="s">
        <v>5290</v>
      </c>
      <c r="G697" s="13" t="s">
        <v>4436</v>
      </c>
      <c r="H697" s="12" t="s">
        <v>4444</v>
      </c>
      <c r="I697" s="12" t="s">
        <v>4438</v>
      </c>
      <c r="J697" s="15">
        <v>42906</v>
      </c>
      <c r="K697" s="12" t="s">
        <v>4439</v>
      </c>
      <c r="L697" s="12" t="s">
        <v>4402</v>
      </c>
      <c r="M697" s="12" t="s">
        <v>4440</v>
      </c>
      <c r="N697" t="s">
        <v>4750</v>
      </c>
      <c r="O697" s="7" t="str">
        <f>IFERROR(VLOOKUP($D697,'CLIENTES NUEVA ID ZONA'!$A$1:$R$669,17,0),"NO")</f>
        <v>NO</v>
      </c>
    </row>
    <row r="698" spans="1:15">
      <c r="A698" s="7" t="s">
        <v>3909</v>
      </c>
      <c r="B698" s="12" t="s">
        <v>4518</v>
      </c>
      <c r="C698" s="12" t="s">
        <v>5289</v>
      </c>
      <c r="D698" s="12" t="s">
        <v>1346</v>
      </c>
      <c r="E698" s="12" t="s">
        <v>3623</v>
      </c>
      <c r="F698" s="12" t="s">
        <v>5291</v>
      </c>
      <c r="G698" s="13" t="s">
        <v>4436</v>
      </c>
      <c r="H698" s="12" t="s">
        <v>4444</v>
      </c>
      <c r="I698" s="12" t="s">
        <v>4438</v>
      </c>
      <c r="J698" s="15">
        <v>42906</v>
      </c>
      <c r="K698" s="12" t="s">
        <v>4439</v>
      </c>
      <c r="L698" s="12" t="s">
        <v>4402</v>
      </c>
      <c r="M698" s="12" t="s">
        <v>4440</v>
      </c>
      <c r="N698" t="s">
        <v>4750</v>
      </c>
      <c r="O698" s="7" t="str">
        <f>IFERROR(VLOOKUP($D698,'CLIENTES NUEVA ID ZONA'!$A$1:$R$669,17,0),"NO")</f>
        <v>NO</v>
      </c>
    </row>
    <row r="699" spans="1:15">
      <c r="A699" s="7" t="s">
        <v>3909</v>
      </c>
      <c r="B699" s="12" t="s">
        <v>4518</v>
      </c>
      <c r="C699" s="12" t="s">
        <v>5289</v>
      </c>
      <c r="D699" s="12" t="s">
        <v>1346</v>
      </c>
      <c r="E699" s="12" t="s">
        <v>3623</v>
      </c>
      <c r="F699" s="12" t="s">
        <v>5292</v>
      </c>
      <c r="G699" s="13" t="s">
        <v>4436</v>
      </c>
      <c r="H699" s="12" t="s">
        <v>4444</v>
      </c>
      <c r="I699" s="12" t="s">
        <v>4438</v>
      </c>
      <c r="J699" s="15">
        <v>42906</v>
      </c>
      <c r="K699" s="12" t="s">
        <v>4439</v>
      </c>
      <c r="L699" s="12" t="s">
        <v>4402</v>
      </c>
      <c r="M699" s="12" t="s">
        <v>4440</v>
      </c>
      <c r="N699" t="s">
        <v>5293</v>
      </c>
      <c r="O699" s="7" t="str">
        <f>IFERROR(VLOOKUP($D699,'CLIENTES NUEVA ID ZONA'!$A$1:$R$669,17,0),"NO")</f>
        <v>NO</v>
      </c>
    </row>
    <row r="700" spans="1:15">
      <c r="A700" s="7" t="s">
        <v>3909</v>
      </c>
      <c r="B700" s="12" t="s">
        <v>4518</v>
      </c>
      <c r="C700" s="12" t="s">
        <v>5289</v>
      </c>
      <c r="D700" s="12" t="s">
        <v>1346</v>
      </c>
      <c r="E700" s="12" t="s">
        <v>3623</v>
      </c>
      <c r="F700" s="12" t="s">
        <v>5294</v>
      </c>
      <c r="G700" s="13" t="s">
        <v>4436</v>
      </c>
      <c r="H700" s="12" t="s">
        <v>4444</v>
      </c>
      <c r="I700" s="12" t="s">
        <v>4438</v>
      </c>
      <c r="J700" s="15">
        <v>42906</v>
      </c>
      <c r="K700" s="12" t="s">
        <v>4439</v>
      </c>
      <c r="L700" s="12" t="s">
        <v>4402</v>
      </c>
      <c r="M700" s="12" t="s">
        <v>4440</v>
      </c>
      <c r="N700" t="s">
        <v>5295</v>
      </c>
      <c r="O700" s="7" t="str">
        <f>IFERROR(VLOOKUP($D700,'CLIENTES NUEVA ID ZONA'!$A$1:$R$669,17,0),"NO")</f>
        <v>NO</v>
      </c>
    </row>
    <row r="701" spans="1:15">
      <c r="A701" s="7" t="s">
        <v>3909</v>
      </c>
      <c r="B701" s="12" t="s">
        <v>4518</v>
      </c>
      <c r="C701" s="12" t="s">
        <v>5289</v>
      </c>
      <c r="D701" s="12" t="s">
        <v>1346</v>
      </c>
      <c r="E701" s="12" t="s">
        <v>3623</v>
      </c>
      <c r="F701" s="12" t="s">
        <v>5296</v>
      </c>
      <c r="G701" s="13" t="s">
        <v>4436</v>
      </c>
      <c r="H701" s="12" t="s">
        <v>4444</v>
      </c>
      <c r="I701" s="12" t="s">
        <v>4438</v>
      </c>
      <c r="J701" s="15">
        <v>42906</v>
      </c>
      <c r="K701" s="12" t="s">
        <v>4439</v>
      </c>
      <c r="L701" s="12" t="s">
        <v>4402</v>
      </c>
      <c r="M701" s="12" t="s">
        <v>4440</v>
      </c>
      <c r="N701" t="s">
        <v>5297</v>
      </c>
      <c r="O701" s="7" t="str">
        <f>IFERROR(VLOOKUP($D701,'CLIENTES NUEVA ID ZONA'!$A$1:$R$669,17,0),"NO")</f>
        <v>NO</v>
      </c>
    </row>
    <row r="702" spans="1:15">
      <c r="A702" s="7" t="s">
        <v>3909</v>
      </c>
      <c r="B702" s="12" t="s">
        <v>4518</v>
      </c>
      <c r="C702" s="12" t="s">
        <v>5289</v>
      </c>
      <c r="D702" s="12" t="s">
        <v>1346</v>
      </c>
      <c r="E702" s="12" t="s">
        <v>3623</v>
      </c>
      <c r="F702" s="12" t="s">
        <v>5298</v>
      </c>
      <c r="G702" s="13" t="s">
        <v>4436</v>
      </c>
      <c r="H702" s="12" t="s">
        <v>4444</v>
      </c>
      <c r="I702" s="12" t="s">
        <v>4438</v>
      </c>
      <c r="J702" s="15">
        <v>42906</v>
      </c>
      <c r="K702" s="12" t="s">
        <v>4439</v>
      </c>
      <c r="L702" s="12" t="s">
        <v>4402</v>
      </c>
      <c r="M702" s="12" t="s">
        <v>4440</v>
      </c>
      <c r="N702" t="s">
        <v>5299</v>
      </c>
      <c r="O702" s="7" t="str">
        <f>IFERROR(VLOOKUP($D702,'CLIENTES NUEVA ID ZONA'!$A$1:$R$669,17,0),"NO")</f>
        <v>NO</v>
      </c>
    </row>
    <row r="703" spans="1:15">
      <c r="A703" s="7" t="s">
        <v>3909</v>
      </c>
      <c r="B703" s="12" t="s">
        <v>4535</v>
      </c>
      <c r="C703" s="12" t="s">
        <v>218</v>
      </c>
      <c r="D703" s="12" t="s">
        <v>217</v>
      </c>
      <c r="E703" s="12" t="s">
        <v>2253</v>
      </c>
      <c r="F703" s="12" t="s">
        <v>5300</v>
      </c>
      <c r="G703" s="13" t="s">
        <v>4436</v>
      </c>
      <c r="H703" s="12" t="s">
        <v>4454</v>
      </c>
      <c r="I703" s="12" t="s">
        <v>4448</v>
      </c>
      <c r="J703" s="15">
        <v>42902</v>
      </c>
      <c r="K703" s="12" t="s">
        <v>4439</v>
      </c>
      <c r="L703" s="12" t="s">
        <v>1440</v>
      </c>
      <c r="M703" s="12" t="s">
        <v>4440</v>
      </c>
      <c r="N703" t="s">
        <v>4441</v>
      </c>
      <c r="O703" s="7" t="str">
        <f>IFERROR(VLOOKUP($D703,'CLIENTES NUEVA ID ZONA'!$A$1:$R$669,17,0),"NO")</f>
        <v>NO</v>
      </c>
    </row>
    <row r="704" spans="1:15">
      <c r="A704" s="7" t="s">
        <v>3909</v>
      </c>
      <c r="B704" s="12" t="s">
        <v>4535</v>
      </c>
      <c r="C704" s="12" t="s">
        <v>1285</v>
      </c>
      <c r="D704" s="12" t="s">
        <v>1284</v>
      </c>
      <c r="E704" s="12" t="s">
        <v>2253</v>
      </c>
      <c r="F704" s="12" t="s">
        <v>5301</v>
      </c>
      <c r="G704" s="13" t="s">
        <v>4436</v>
      </c>
      <c r="H704" s="12" t="s">
        <v>4444</v>
      </c>
      <c r="I704" s="12" t="s">
        <v>4448</v>
      </c>
      <c r="J704" s="15">
        <v>42902</v>
      </c>
      <c r="K704" s="12" t="s">
        <v>4439</v>
      </c>
      <c r="L704" s="12" t="s">
        <v>867</v>
      </c>
      <c r="M704" s="12" t="s">
        <v>4440</v>
      </c>
      <c r="N704" t="s">
        <v>4441</v>
      </c>
      <c r="O704" s="7" t="str">
        <f>IFERROR(VLOOKUP($D704,'CLIENTES NUEVA ID ZONA'!$A$1:$R$669,17,0),"NO")</f>
        <v>NO</v>
      </c>
    </row>
    <row r="705" spans="1:15">
      <c r="A705" s="7" t="s">
        <v>3909</v>
      </c>
      <c r="B705" s="12" t="s">
        <v>4535</v>
      </c>
      <c r="C705" s="12" t="s">
        <v>592</v>
      </c>
      <c r="D705" s="12" t="s">
        <v>591</v>
      </c>
      <c r="E705" s="12" t="s">
        <v>2253</v>
      </c>
      <c r="F705" s="12" t="s">
        <v>5302</v>
      </c>
      <c r="G705" s="13" t="s">
        <v>4436</v>
      </c>
      <c r="H705" s="12" t="s">
        <v>4444</v>
      </c>
      <c r="I705" s="12" t="s">
        <v>4448</v>
      </c>
      <c r="J705" s="15">
        <v>42902</v>
      </c>
      <c r="K705" s="12" t="s">
        <v>4439</v>
      </c>
      <c r="L705" s="12" t="s">
        <v>1581</v>
      </c>
      <c r="M705" s="12" t="s">
        <v>4440</v>
      </c>
      <c r="N705" t="s">
        <v>4441</v>
      </c>
      <c r="O705" s="7" t="str">
        <f>IFERROR(VLOOKUP($D705,'CLIENTES NUEVA ID ZONA'!$A$1:$R$669,17,0),"NO")</f>
        <v>NO</v>
      </c>
    </row>
    <row r="706" spans="1:15">
      <c r="A706" s="7" t="s">
        <v>3909</v>
      </c>
      <c r="B706" s="12" t="s">
        <v>80</v>
      </c>
      <c r="C706" s="12" t="s">
        <v>314</v>
      </c>
      <c r="D706" s="12" t="s">
        <v>313</v>
      </c>
      <c r="E706" s="12" t="s">
        <v>2253</v>
      </c>
      <c r="F706" s="12" t="s">
        <v>5303</v>
      </c>
      <c r="G706" s="13" t="s">
        <v>4436</v>
      </c>
      <c r="H706" s="12" t="s">
        <v>4688</v>
      </c>
      <c r="I706" s="12" t="s">
        <v>4448</v>
      </c>
      <c r="J706" s="15">
        <v>42902</v>
      </c>
      <c r="K706" s="12" t="s">
        <v>4449</v>
      </c>
      <c r="L706" s="12" t="s">
        <v>1440</v>
      </c>
      <c r="M706" s="12" t="s">
        <v>4440</v>
      </c>
      <c r="N706" t="s">
        <v>4441</v>
      </c>
      <c r="O706" s="7" t="str">
        <f>IFERROR(VLOOKUP($D706,'CLIENTES NUEVA ID ZONA'!$A$1:$R$669,17,0),"NO")</f>
        <v>NO</v>
      </c>
    </row>
    <row r="707" spans="1:15">
      <c r="A707" s="7" t="s">
        <v>3909</v>
      </c>
      <c r="B707" s="12" t="s">
        <v>4535</v>
      </c>
      <c r="C707" s="12" t="s">
        <v>1175</v>
      </c>
      <c r="D707" s="12" t="s">
        <v>1174</v>
      </c>
      <c r="E707" s="12" t="s">
        <v>2253</v>
      </c>
      <c r="F707" s="12" t="s">
        <v>5304</v>
      </c>
      <c r="G707" s="13" t="s">
        <v>4436</v>
      </c>
      <c r="H707" s="12" t="s">
        <v>4444</v>
      </c>
      <c r="I707" s="12" t="s">
        <v>4448</v>
      </c>
      <c r="J707" s="15">
        <v>42902</v>
      </c>
      <c r="K707" s="12" t="s">
        <v>4441</v>
      </c>
      <c r="L707" s="12" t="s">
        <v>121</v>
      </c>
      <c r="M707" s="12" t="s">
        <v>4440</v>
      </c>
      <c r="N707" t="s">
        <v>4441</v>
      </c>
      <c r="O707" s="7" t="str">
        <f>IFERROR(VLOOKUP($D707,'CLIENTES NUEVA ID ZONA'!$A$1:$R$669,17,0),"NO")</f>
        <v>NO</v>
      </c>
    </row>
    <row r="708" spans="1:15">
      <c r="A708" s="7" t="s">
        <v>3909</v>
      </c>
      <c r="B708" s="12" t="s">
        <v>4535</v>
      </c>
      <c r="C708" s="12" t="s">
        <v>108</v>
      </c>
      <c r="D708" s="12" t="s">
        <v>107</v>
      </c>
      <c r="E708" s="12" t="s">
        <v>2253</v>
      </c>
      <c r="F708" s="12" t="s">
        <v>5305</v>
      </c>
      <c r="G708" s="13" t="s">
        <v>4436</v>
      </c>
      <c r="H708" s="12" t="s">
        <v>4444</v>
      </c>
      <c r="I708" s="12" t="s">
        <v>4448</v>
      </c>
      <c r="J708" s="15">
        <v>42900</v>
      </c>
      <c r="K708" s="12" t="s">
        <v>4441</v>
      </c>
      <c r="L708" s="12" t="s">
        <v>121</v>
      </c>
      <c r="M708" s="12" t="s">
        <v>4440</v>
      </c>
      <c r="N708" t="s">
        <v>4441</v>
      </c>
      <c r="O708" s="7" t="str">
        <f>IFERROR(VLOOKUP($D708,'CLIENTES NUEVA ID ZONA'!$A$1:$R$669,17,0),"NO")</f>
        <v>NO</v>
      </c>
    </row>
    <row r="709" spans="1:15">
      <c r="A709" s="7" t="s">
        <v>3909</v>
      </c>
      <c r="B709" s="12" t="s">
        <v>37</v>
      </c>
      <c r="C709" s="12" t="s">
        <v>2687</v>
      </c>
      <c r="D709" s="12" t="s">
        <v>518</v>
      </c>
      <c r="E709" s="12" t="s">
        <v>2253</v>
      </c>
      <c r="F709" s="12" t="s">
        <v>5306</v>
      </c>
      <c r="G709" s="13" t="s">
        <v>4436</v>
      </c>
      <c r="H709" s="12" t="s">
        <v>4463</v>
      </c>
      <c r="I709" s="12" t="s">
        <v>4438</v>
      </c>
      <c r="J709" s="15">
        <v>42900</v>
      </c>
      <c r="K709" s="12" t="s">
        <v>4439</v>
      </c>
      <c r="L709" s="12" t="s">
        <v>1581</v>
      </c>
      <c r="M709" s="12" t="s">
        <v>4440</v>
      </c>
      <c r="N709" t="s">
        <v>4441</v>
      </c>
      <c r="O709" s="7" t="str">
        <f>IFERROR(VLOOKUP($D709,'CLIENTES NUEVA ID ZONA'!$A$1:$R$669,17,0),"NO")</f>
        <v>NO</v>
      </c>
    </row>
    <row r="710" spans="1:15">
      <c r="A710" s="7" t="s">
        <v>3909</v>
      </c>
      <c r="B710" s="12" t="s">
        <v>4535</v>
      </c>
      <c r="C710" s="12" t="s">
        <v>1142</v>
      </c>
      <c r="D710" s="12" t="s">
        <v>1141</v>
      </c>
      <c r="E710" s="12" t="s">
        <v>2253</v>
      </c>
      <c r="F710" s="12" t="s">
        <v>5307</v>
      </c>
      <c r="G710" s="13" t="s">
        <v>4436</v>
      </c>
      <c r="H710" s="12" t="s">
        <v>4444</v>
      </c>
      <c r="I710" s="12" t="s">
        <v>4448</v>
      </c>
      <c r="J710" s="15">
        <v>42899</v>
      </c>
      <c r="K710" s="12" t="s">
        <v>4439</v>
      </c>
      <c r="L710" s="12" t="s">
        <v>1440</v>
      </c>
      <c r="M710" s="12" t="s">
        <v>4440</v>
      </c>
      <c r="N710" t="s">
        <v>4441</v>
      </c>
      <c r="O710" s="7" t="str">
        <f>IFERROR(VLOOKUP($D710,'CLIENTES NUEVA ID ZONA'!$A$1:$R$669,17,0),"NO")</f>
        <v>NO</v>
      </c>
    </row>
    <row r="711" spans="1:15">
      <c r="A711" s="7" t="s">
        <v>3909</v>
      </c>
      <c r="B711" s="12" t="s">
        <v>4535</v>
      </c>
      <c r="C711" s="12" t="s">
        <v>1104</v>
      </c>
      <c r="D711" s="12" t="s">
        <v>1103</v>
      </c>
      <c r="E711" s="12" t="s">
        <v>2253</v>
      </c>
      <c r="F711" s="12" t="s">
        <v>5308</v>
      </c>
      <c r="G711" s="13" t="s">
        <v>4436</v>
      </c>
      <c r="H711" s="12" t="s">
        <v>4444</v>
      </c>
      <c r="I711" s="12" t="s">
        <v>4448</v>
      </c>
      <c r="J711" s="15">
        <v>42895</v>
      </c>
      <c r="K711" s="12" t="s">
        <v>4439</v>
      </c>
      <c r="L711" s="12" t="s">
        <v>1440</v>
      </c>
      <c r="M711" s="12" t="s">
        <v>4440</v>
      </c>
      <c r="N711" t="s">
        <v>4441</v>
      </c>
      <c r="O711" s="7" t="str">
        <f>IFERROR(VLOOKUP($D711,'CLIENTES NUEVA ID ZONA'!$A$1:$R$669,17,0),"NO")</f>
        <v>NO</v>
      </c>
    </row>
    <row r="712" spans="1:15">
      <c r="A712" s="7" t="s">
        <v>3909</v>
      </c>
      <c r="B712" s="12" t="s">
        <v>4535</v>
      </c>
      <c r="C712" s="12" t="s">
        <v>230</v>
      </c>
      <c r="D712" s="12" t="s">
        <v>229</v>
      </c>
      <c r="E712" s="12" t="s">
        <v>2253</v>
      </c>
      <c r="F712" s="12" t="s">
        <v>5309</v>
      </c>
      <c r="G712" s="13" t="s">
        <v>4436</v>
      </c>
      <c r="H712" s="12" t="s">
        <v>4444</v>
      </c>
      <c r="I712" s="12" t="s">
        <v>4448</v>
      </c>
      <c r="J712" s="15">
        <v>42895</v>
      </c>
      <c r="K712" s="12" t="s">
        <v>4439</v>
      </c>
      <c r="L712" s="12" t="s">
        <v>1440</v>
      </c>
      <c r="M712" s="12" t="s">
        <v>4440</v>
      </c>
      <c r="N712" t="s">
        <v>4441</v>
      </c>
      <c r="O712" s="7" t="str">
        <f>IFERROR(VLOOKUP($D712,'CLIENTES NUEVA ID ZONA'!$A$1:$R$669,17,0),"NO")</f>
        <v>NO</v>
      </c>
    </row>
    <row r="713" spans="1:15">
      <c r="A713" s="7" t="s">
        <v>3909</v>
      </c>
      <c r="B713" s="12" t="s">
        <v>4535</v>
      </c>
      <c r="C713" s="12" t="s">
        <v>1130</v>
      </c>
      <c r="D713" s="12" t="s">
        <v>1129</v>
      </c>
      <c r="E713" s="12" t="s">
        <v>2253</v>
      </c>
      <c r="F713" s="12" t="s">
        <v>5310</v>
      </c>
      <c r="G713" s="13" t="s">
        <v>4436</v>
      </c>
      <c r="H713" s="12" t="s">
        <v>4454</v>
      </c>
      <c r="I713" s="12" t="s">
        <v>4448</v>
      </c>
      <c r="J713" s="15">
        <v>42895</v>
      </c>
      <c r="K713" s="12" t="s">
        <v>4441</v>
      </c>
      <c r="L713" s="12" t="s">
        <v>121</v>
      </c>
      <c r="M713" s="12" t="s">
        <v>4440</v>
      </c>
      <c r="N713" t="s">
        <v>4441</v>
      </c>
      <c r="O713" s="7" t="str">
        <f>IFERROR(VLOOKUP($D713,'CLIENTES NUEVA ID ZONA'!$A$1:$R$669,17,0),"NO")</f>
        <v>NO</v>
      </c>
    </row>
    <row r="714" spans="1:15">
      <c r="A714" s="7" t="s">
        <v>3909</v>
      </c>
      <c r="B714" s="12" t="s">
        <v>14</v>
      </c>
      <c r="C714" s="12" t="s">
        <v>264</v>
      </c>
      <c r="D714" s="12" t="s">
        <v>263</v>
      </c>
      <c r="E714" s="12" t="s">
        <v>3623</v>
      </c>
      <c r="F714" s="12" t="s">
        <v>5311</v>
      </c>
      <c r="G714" s="13" t="s">
        <v>4436</v>
      </c>
      <c r="H714" s="12" t="s">
        <v>4437</v>
      </c>
      <c r="I714" s="12" t="s">
        <v>4438</v>
      </c>
      <c r="J714" s="15">
        <v>42895</v>
      </c>
      <c r="K714" s="12" t="s">
        <v>4439</v>
      </c>
      <c r="L714" s="12" t="s">
        <v>4402</v>
      </c>
      <c r="M714" s="12" t="s">
        <v>4440</v>
      </c>
      <c r="N714" t="s">
        <v>5312</v>
      </c>
      <c r="O714" s="7" t="str">
        <f>IFERROR(VLOOKUP($D714,'CLIENTES NUEVA ID ZONA'!$A$1:$R$669,17,0),"NO")</f>
        <v>SI</v>
      </c>
    </row>
    <row r="715" spans="1:15">
      <c r="A715" s="7" t="s">
        <v>3909</v>
      </c>
      <c r="B715" s="12" t="s">
        <v>3794</v>
      </c>
      <c r="C715" s="12" t="s">
        <v>1146</v>
      </c>
      <c r="D715" s="12" t="s">
        <v>1145</v>
      </c>
      <c r="E715" s="12" t="s">
        <v>3623</v>
      </c>
      <c r="F715" s="12" t="s">
        <v>5313</v>
      </c>
      <c r="G715" s="13" t="s">
        <v>4436</v>
      </c>
      <c r="H715" s="12" t="s">
        <v>4437</v>
      </c>
      <c r="I715" s="12" t="s">
        <v>4438</v>
      </c>
      <c r="J715" s="15">
        <v>42895</v>
      </c>
      <c r="K715" s="12" t="s">
        <v>4439</v>
      </c>
      <c r="L715" s="12" t="s">
        <v>4404</v>
      </c>
      <c r="M715" s="12" t="s">
        <v>4440</v>
      </c>
      <c r="N715" t="s">
        <v>5314</v>
      </c>
      <c r="O715" s="7" t="str">
        <f>IFERROR(VLOOKUP($D715,'CLIENTES NUEVA ID ZONA'!$A$1:$R$669,17,0),"NO")</f>
        <v>NO</v>
      </c>
    </row>
    <row r="716" spans="1:15">
      <c r="A716" s="7" t="s">
        <v>3909</v>
      </c>
      <c r="B716" s="12" t="s">
        <v>4535</v>
      </c>
      <c r="C716" s="12" t="s">
        <v>972</v>
      </c>
      <c r="D716" s="12" t="s">
        <v>971</v>
      </c>
      <c r="E716" s="12" t="s">
        <v>2253</v>
      </c>
      <c r="F716" s="12" t="s">
        <v>5315</v>
      </c>
      <c r="G716" s="13" t="s">
        <v>4436</v>
      </c>
      <c r="H716" s="12" t="s">
        <v>4454</v>
      </c>
      <c r="I716" s="12" t="s">
        <v>4448</v>
      </c>
      <c r="J716" s="15">
        <v>42893</v>
      </c>
      <c r="K716" s="12" t="s">
        <v>4449</v>
      </c>
      <c r="L716" s="12" t="s">
        <v>121</v>
      </c>
      <c r="M716" s="12" t="s">
        <v>4440</v>
      </c>
      <c r="N716" t="s">
        <v>4750</v>
      </c>
      <c r="O716" s="7" t="str">
        <f>IFERROR(VLOOKUP($D716,'CLIENTES NUEVA ID ZONA'!$A$1:$R$669,17,0),"NO")</f>
        <v>NO</v>
      </c>
    </row>
    <row r="717" spans="1:15">
      <c r="A717" s="7" t="s">
        <v>3909</v>
      </c>
      <c r="B717" s="12" t="s">
        <v>4535</v>
      </c>
      <c r="C717" s="12" t="s">
        <v>772</v>
      </c>
      <c r="D717" s="12" t="s">
        <v>771</v>
      </c>
      <c r="E717" s="12" t="s">
        <v>2253</v>
      </c>
      <c r="F717" s="12" t="s">
        <v>5316</v>
      </c>
      <c r="G717" s="13" t="s">
        <v>4436</v>
      </c>
      <c r="H717" s="12" t="s">
        <v>4454</v>
      </c>
      <c r="I717" s="12" t="s">
        <v>4448</v>
      </c>
      <c r="J717" s="15">
        <v>42893</v>
      </c>
      <c r="K717" s="12" t="s">
        <v>4439</v>
      </c>
      <c r="L717" s="12" t="s">
        <v>121</v>
      </c>
      <c r="M717" s="12" t="s">
        <v>4440</v>
      </c>
      <c r="N717" t="s">
        <v>4441</v>
      </c>
      <c r="O717" s="7" t="str">
        <f>IFERROR(VLOOKUP($D717,'CLIENTES NUEVA ID ZONA'!$A$1:$R$669,17,0),"NO")</f>
        <v>NO</v>
      </c>
    </row>
    <row r="718" spans="1:15">
      <c r="A718" s="7" t="s">
        <v>3909</v>
      </c>
      <c r="B718" s="12" t="s">
        <v>3623</v>
      </c>
      <c r="C718" s="12" t="s">
        <v>234</v>
      </c>
      <c r="D718" s="12" t="s">
        <v>233</v>
      </c>
      <c r="E718" s="12" t="s">
        <v>2253</v>
      </c>
      <c r="F718" s="12" t="s">
        <v>5317</v>
      </c>
      <c r="G718" s="13" t="s">
        <v>5318</v>
      </c>
      <c r="H718" s="12" t="s">
        <v>4444</v>
      </c>
      <c r="I718" s="12" t="s">
        <v>4448</v>
      </c>
      <c r="J718" s="15">
        <v>42891</v>
      </c>
      <c r="K718" s="12" t="s">
        <v>4439</v>
      </c>
      <c r="L718" s="12" t="s">
        <v>4402</v>
      </c>
      <c r="M718" s="12" t="s">
        <v>4440</v>
      </c>
      <c r="N718" t="s">
        <v>4441</v>
      </c>
      <c r="O718" s="7" t="str">
        <f>IFERROR(VLOOKUP($D718,'CLIENTES NUEVA ID ZONA'!$A$1:$R$669,17,0),"NO")</f>
        <v>NO</v>
      </c>
    </row>
    <row r="719" spans="1:15">
      <c r="A719" s="7" t="s">
        <v>3909</v>
      </c>
      <c r="B719" s="12" t="s">
        <v>3623</v>
      </c>
      <c r="C719" s="12" t="s">
        <v>234</v>
      </c>
      <c r="D719" s="12" t="s">
        <v>233</v>
      </c>
      <c r="E719" s="12" t="s">
        <v>2253</v>
      </c>
      <c r="F719" s="12" t="s">
        <v>5319</v>
      </c>
      <c r="G719" s="13" t="s">
        <v>5318</v>
      </c>
      <c r="H719" s="12" t="s">
        <v>4444</v>
      </c>
      <c r="I719" s="12" t="s">
        <v>4448</v>
      </c>
      <c r="J719" s="15">
        <v>42891</v>
      </c>
      <c r="K719" s="12" t="s">
        <v>4439</v>
      </c>
      <c r="L719" s="12" t="s">
        <v>4402</v>
      </c>
      <c r="M719" s="12" t="s">
        <v>4440</v>
      </c>
      <c r="N719" t="s">
        <v>4441</v>
      </c>
      <c r="O719" s="7" t="str">
        <f>IFERROR(VLOOKUP($D719,'CLIENTES NUEVA ID ZONA'!$A$1:$R$669,17,0),"NO")</f>
        <v>NO</v>
      </c>
    </row>
    <row r="720" spans="1:15">
      <c r="A720" s="7" t="s">
        <v>3909</v>
      </c>
      <c r="B720" s="12" t="s">
        <v>3623</v>
      </c>
      <c r="C720" s="12" t="s">
        <v>234</v>
      </c>
      <c r="D720" s="12" t="s">
        <v>233</v>
      </c>
      <c r="E720" s="12" t="s">
        <v>2253</v>
      </c>
      <c r="F720" s="12" t="s">
        <v>5320</v>
      </c>
      <c r="G720" s="13" t="s">
        <v>5318</v>
      </c>
      <c r="H720" s="12" t="s">
        <v>4444</v>
      </c>
      <c r="I720" s="12" t="s">
        <v>4448</v>
      </c>
      <c r="J720" s="15">
        <v>42891</v>
      </c>
      <c r="K720" s="12" t="s">
        <v>4439</v>
      </c>
      <c r="L720" s="12" t="s">
        <v>4402</v>
      </c>
      <c r="M720" s="12" t="s">
        <v>4440</v>
      </c>
      <c r="N720" t="s">
        <v>4441</v>
      </c>
      <c r="O720" s="7" t="str">
        <f>IFERROR(VLOOKUP($D720,'CLIENTES NUEVA ID ZONA'!$A$1:$R$669,17,0),"NO")</f>
        <v>NO</v>
      </c>
    </row>
    <row r="721" spans="1:15">
      <c r="A721" s="7" t="s">
        <v>3909</v>
      </c>
      <c r="B721" s="12" t="s">
        <v>3623</v>
      </c>
      <c r="C721" s="12" t="s">
        <v>234</v>
      </c>
      <c r="D721" s="12" t="s">
        <v>233</v>
      </c>
      <c r="E721" s="12" t="s">
        <v>2253</v>
      </c>
      <c r="F721" s="12" t="s">
        <v>5321</v>
      </c>
      <c r="G721" s="13" t="s">
        <v>5318</v>
      </c>
      <c r="H721" s="12" t="s">
        <v>4444</v>
      </c>
      <c r="I721" s="12" t="s">
        <v>4448</v>
      </c>
      <c r="J721" s="15">
        <v>42891</v>
      </c>
      <c r="K721" s="12" t="s">
        <v>4439</v>
      </c>
      <c r="L721" s="12" t="s">
        <v>4402</v>
      </c>
      <c r="M721" s="12" t="s">
        <v>4440</v>
      </c>
      <c r="N721" t="s">
        <v>4441</v>
      </c>
      <c r="O721" s="7" t="str">
        <f>IFERROR(VLOOKUP($D721,'CLIENTES NUEVA ID ZONA'!$A$1:$R$669,17,0),"NO")</f>
        <v>NO</v>
      </c>
    </row>
    <row r="722" spans="1:15">
      <c r="A722" s="7" t="s">
        <v>3909</v>
      </c>
      <c r="B722" s="12" t="s">
        <v>3623</v>
      </c>
      <c r="C722" s="12" t="s">
        <v>234</v>
      </c>
      <c r="D722" s="12" t="s">
        <v>233</v>
      </c>
      <c r="E722" s="12" t="s">
        <v>2253</v>
      </c>
      <c r="F722" s="12" t="s">
        <v>5322</v>
      </c>
      <c r="G722" s="13" t="s">
        <v>5318</v>
      </c>
      <c r="H722" s="12" t="s">
        <v>4444</v>
      </c>
      <c r="I722" s="12" t="s">
        <v>4448</v>
      </c>
      <c r="J722" s="15">
        <v>42891</v>
      </c>
      <c r="K722" s="12" t="s">
        <v>4439</v>
      </c>
      <c r="L722" s="12" t="s">
        <v>4402</v>
      </c>
      <c r="M722" s="12" t="s">
        <v>4440</v>
      </c>
      <c r="N722" t="s">
        <v>4441</v>
      </c>
      <c r="O722" s="7" t="str">
        <f>IFERROR(VLOOKUP($D722,'CLIENTES NUEVA ID ZONA'!$A$1:$R$669,17,0),"NO")</f>
        <v>NO</v>
      </c>
    </row>
    <row r="723" spans="1:15">
      <c r="A723" s="7" t="s">
        <v>3909</v>
      </c>
      <c r="B723" s="12" t="s">
        <v>3623</v>
      </c>
      <c r="C723" s="12" t="s">
        <v>234</v>
      </c>
      <c r="D723" s="12" t="s">
        <v>233</v>
      </c>
      <c r="E723" s="12" t="s">
        <v>2253</v>
      </c>
      <c r="F723" s="12" t="s">
        <v>5323</v>
      </c>
      <c r="G723" s="13" t="s">
        <v>5318</v>
      </c>
      <c r="H723" s="12" t="s">
        <v>4444</v>
      </c>
      <c r="I723" s="12" t="s">
        <v>4448</v>
      </c>
      <c r="J723" s="15">
        <v>42891</v>
      </c>
      <c r="K723" s="12" t="s">
        <v>4439</v>
      </c>
      <c r="L723" s="12" t="s">
        <v>4402</v>
      </c>
      <c r="M723" s="12" t="s">
        <v>4440</v>
      </c>
      <c r="N723" t="s">
        <v>4441</v>
      </c>
      <c r="O723" s="7" t="str">
        <f>IFERROR(VLOOKUP($D723,'CLIENTES NUEVA ID ZONA'!$A$1:$R$669,17,0),"NO")</f>
        <v>NO</v>
      </c>
    </row>
    <row r="724" spans="1:15">
      <c r="A724" s="7" t="s">
        <v>3909</v>
      </c>
      <c r="B724" s="12" t="s">
        <v>3623</v>
      </c>
      <c r="C724" s="12" t="s">
        <v>234</v>
      </c>
      <c r="D724" s="12" t="s">
        <v>233</v>
      </c>
      <c r="E724" s="12" t="s">
        <v>2253</v>
      </c>
      <c r="F724" s="12" t="s">
        <v>5324</v>
      </c>
      <c r="G724" s="13" t="s">
        <v>5318</v>
      </c>
      <c r="H724" s="12" t="s">
        <v>4444</v>
      </c>
      <c r="I724" s="12" t="s">
        <v>4448</v>
      </c>
      <c r="J724" s="15">
        <v>42891</v>
      </c>
      <c r="K724" s="12" t="s">
        <v>4439</v>
      </c>
      <c r="L724" s="12" t="s">
        <v>4402</v>
      </c>
      <c r="M724" s="12" t="s">
        <v>4440</v>
      </c>
      <c r="N724" t="s">
        <v>4441</v>
      </c>
      <c r="O724" s="7" t="str">
        <f>IFERROR(VLOOKUP($D724,'CLIENTES NUEVA ID ZONA'!$A$1:$R$669,17,0),"NO")</f>
        <v>NO</v>
      </c>
    </row>
    <row r="725" spans="1:15">
      <c r="A725" s="7" t="s">
        <v>3909</v>
      </c>
      <c r="B725" s="12" t="s">
        <v>3623</v>
      </c>
      <c r="C725" s="12" t="s">
        <v>234</v>
      </c>
      <c r="D725" s="12" t="s">
        <v>233</v>
      </c>
      <c r="E725" s="12" t="s">
        <v>2253</v>
      </c>
      <c r="F725" s="12" t="s">
        <v>5325</v>
      </c>
      <c r="G725" s="13" t="s">
        <v>5318</v>
      </c>
      <c r="H725" s="12" t="s">
        <v>4444</v>
      </c>
      <c r="I725" s="12" t="s">
        <v>4448</v>
      </c>
      <c r="J725" s="15">
        <v>42891</v>
      </c>
      <c r="K725" s="12" t="s">
        <v>4439</v>
      </c>
      <c r="L725" s="12" t="s">
        <v>4402</v>
      </c>
      <c r="M725" s="12" t="s">
        <v>4440</v>
      </c>
      <c r="N725" t="s">
        <v>4441</v>
      </c>
      <c r="O725" s="7" t="str">
        <f>IFERROR(VLOOKUP($D725,'CLIENTES NUEVA ID ZONA'!$A$1:$R$669,17,0),"NO")</f>
        <v>NO</v>
      </c>
    </row>
    <row r="726" spans="1:15">
      <c r="A726" s="7" t="s">
        <v>3909</v>
      </c>
      <c r="B726" s="12" t="s">
        <v>3623</v>
      </c>
      <c r="C726" s="12" t="s">
        <v>234</v>
      </c>
      <c r="D726" s="12" t="s">
        <v>233</v>
      </c>
      <c r="E726" s="12" t="s">
        <v>2253</v>
      </c>
      <c r="F726" s="12" t="s">
        <v>5326</v>
      </c>
      <c r="G726" s="13" t="s">
        <v>5318</v>
      </c>
      <c r="H726" s="12" t="s">
        <v>4444</v>
      </c>
      <c r="I726" s="12" t="s">
        <v>4448</v>
      </c>
      <c r="J726" s="15">
        <v>42891</v>
      </c>
      <c r="K726" s="12" t="s">
        <v>4439</v>
      </c>
      <c r="L726" s="12" t="s">
        <v>4402</v>
      </c>
      <c r="M726" s="12" t="s">
        <v>4440</v>
      </c>
      <c r="N726" t="s">
        <v>4441</v>
      </c>
      <c r="O726" s="7" t="str">
        <f>IFERROR(VLOOKUP($D726,'CLIENTES NUEVA ID ZONA'!$A$1:$R$669,17,0),"NO")</f>
        <v>NO</v>
      </c>
    </row>
    <row r="727" spans="1:15">
      <c r="A727" s="7" t="s">
        <v>3909</v>
      </c>
      <c r="B727" s="7" t="s">
        <v>4535</v>
      </c>
      <c r="C727" s="7" t="s">
        <v>745</v>
      </c>
      <c r="D727" s="7" t="s">
        <v>744</v>
      </c>
      <c r="E727" s="7" t="s">
        <v>2253</v>
      </c>
      <c r="F727" s="7" t="s">
        <v>5327</v>
      </c>
      <c r="G727" s="9" t="s">
        <v>4436</v>
      </c>
      <c r="H727" s="7" t="s">
        <v>4437</v>
      </c>
      <c r="I727" s="7" t="s">
        <v>4438</v>
      </c>
      <c r="J727" s="10">
        <v>42891</v>
      </c>
      <c r="K727" s="7" t="s">
        <v>4439</v>
      </c>
      <c r="L727" s="7" t="s">
        <v>4398</v>
      </c>
      <c r="M727" s="7" t="s">
        <v>4440</v>
      </c>
      <c r="N727" t="s">
        <v>4441</v>
      </c>
      <c r="O727" s="7" t="str">
        <f>IFERROR(VLOOKUP($D727,'CLIENTES NUEVA ID ZONA'!$A$1:$R$669,17,0),"NO")</f>
        <v>NO</v>
      </c>
    </row>
    <row r="728" spans="1:15">
      <c r="A728" s="7" t="s">
        <v>3909</v>
      </c>
      <c r="B728" s="12" t="s">
        <v>4535</v>
      </c>
      <c r="C728" s="12" t="s">
        <v>794</v>
      </c>
      <c r="D728" s="12" t="s">
        <v>793</v>
      </c>
      <c r="E728" s="12" t="s">
        <v>2253</v>
      </c>
      <c r="F728" s="12" t="s">
        <v>5328</v>
      </c>
      <c r="G728" s="13" t="s">
        <v>4436</v>
      </c>
      <c r="H728" s="12" t="s">
        <v>4444</v>
      </c>
      <c r="I728" s="12" t="s">
        <v>4448</v>
      </c>
      <c r="J728" s="15">
        <v>42891</v>
      </c>
      <c r="K728" s="12" t="s">
        <v>4439</v>
      </c>
      <c r="L728" s="12" t="s">
        <v>4404</v>
      </c>
      <c r="M728" s="12" t="s">
        <v>4440</v>
      </c>
      <c r="N728" t="s">
        <v>5329</v>
      </c>
      <c r="O728" s="7" t="str">
        <f>IFERROR(VLOOKUP($D728,'CLIENTES NUEVA ID ZONA'!$A$1:$R$669,17,0),"NO")</f>
        <v>NO</v>
      </c>
    </row>
    <row r="729" spans="1:15">
      <c r="A729" s="7" t="s">
        <v>3909</v>
      </c>
      <c r="B729" s="12" t="s">
        <v>37</v>
      </c>
      <c r="C729" s="12" t="s">
        <v>1076</v>
      </c>
      <c r="D729" s="12" t="s">
        <v>1075</v>
      </c>
      <c r="E729" s="12" t="s">
        <v>2253</v>
      </c>
      <c r="F729" s="12" t="s">
        <v>5330</v>
      </c>
      <c r="G729" s="13" t="s">
        <v>4436</v>
      </c>
      <c r="H729" s="12" t="s">
        <v>4437</v>
      </c>
      <c r="I729" s="12" t="s">
        <v>4448</v>
      </c>
      <c r="J729" s="15">
        <v>42891</v>
      </c>
      <c r="K729" s="12" t="s">
        <v>4439</v>
      </c>
      <c r="L729" s="12" t="s">
        <v>4398</v>
      </c>
      <c r="M729" s="12" t="s">
        <v>4440</v>
      </c>
      <c r="N729" t="s">
        <v>4441</v>
      </c>
      <c r="O729" s="7" t="str">
        <f>IFERROR(VLOOKUP($D729,'CLIENTES NUEVA ID ZONA'!$A$1:$R$669,17,0),"NO")</f>
        <v>NO</v>
      </c>
    </row>
    <row r="730" spans="1:15">
      <c r="A730" s="7" t="s">
        <v>3909</v>
      </c>
      <c r="B730" s="12" t="s">
        <v>4535</v>
      </c>
      <c r="C730" s="12" t="s">
        <v>1339</v>
      </c>
      <c r="D730" s="12" t="s">
        <v>1338</v>
      </c>
      <c r="E730" s="12" t="s">
        <v>2253</v>
      </c>
      <c r="F730" s="12" t="s">
        <v>5331</v>
      </c>
      <c r="G730" s="13" t="s">
        <v>4436</v>
      </c>
      <c r="H730" s="12" t="s">
        <v>4688</v>
      </c>
      <c r="I730" s="12" t="s">
        <v>4438</v>
      </c>
      <c r="J730" s="15">
        <v>42891</v>
      </c>
      <c r="K730" s="12" t="s">
        <v>4439</v>
      </c>
      <c r="L730" s="12" t="s">
        <v>1440</v>
      </c>
      <c r="M730" s="12" t="s">
        <v>4440</v>
      </c>
      <c r="N730" t="s">
        <v>4441</v>
      </c>
      <c r="O730" s="7" t="str">
        <f>IFERROR(VLOOKUP($D730,'CLIENTES NUEVA ID ZONA'!$A$1:$R$669,17,0),"NO")</f>
        <v>NO</v>
      </c>
    </row>
    <row r="731" spans="1:15">
      <c r="A731" s="7" t="s">
        <v>3909</v>
      </c>
      <c r="B731" s="12" t="s">
        <v>4412</v>
      </c>
      <c r="C731" s="12" t="s">
        <v>954</v>
      </c>
      <c r="D731" s="12" t="s">
        <v>953</v>
      </c>
      <c r="E731" s="12" t="s">
        <v>2253</v>
      </c>
      <c r="F731" s="12" t="s">
        <v>5332</v>
      </c>
      <c r="G731" s="13" t="s">
        <v>4436</v>
      </c>
      <c r="H731" s="12" t="s">
        <v>4437</v>
      </c>
      <c r="I731" s="12" t="s">
        <v>4438</v>
      </c>
      <c r="J731" s="15">
        <v>42891</v>
      </c>
      <c r="K731" s="12" t="s">
        <v>4439</v>
      </c>
      <c r="L731" s="12" t="s">
        <v>4398</v>
      </c>
      <c r="M731" s="12" t="s">
        <v>4440</v>
      </c>
      <c r="N731" t="s">
        <v>4441</v>
      </c>
      <c r="O731" s="7" t="str">
        <f>IFERROR(VLOOKUP($D731,'CLIENTES NUEVA ID ZONA'!$A$1:$R$669,17,0),"NO")</f>
        <v>NO</v>
      </c>
    </row>
    <row r="732" spans="1:15">
      <c r="A732" s="7" t="s">
        <v>3909</v>
      </c>
      <c r="B732" s="12" t="s">
        <v>4535</v>
      </c>
      <c r="C732" s="12" t="s">
        <v>1302</v>
      </c>
      <c r="D732" s="12" t="s">
        <v>1301</v>
      </c>
      <c r="E732" s="12" t="s">
        <v>2253</v>
      </c>
      <c r="F732" s="12" t="s">
        <v>5333</v>
      </c>
      <c r="G732" s="13" t="s">
        <v>4436</v>
      </c>
      <c r="H732" s="12" t="s">
        <v>4454</v>
      </c>
      <c r="I732" s="12" t="s">
        <v>4448</v>
      </c>
      <c r="J732" s="15">
        <v>42891</v>
      </c>
      <c r="K732" s="12" t="s">
        <v>4439</v>
      </c>
      <c r="L732" s="12" t="s">
        <v>1440</v>
      </c>
      <c r="M732" s="12" t="s">
        <v>4440</v>
      </c>
      <c r="N732" t="s">
        <v>4441</v>
      </c>
      <c r="O732" s="7" t="str">
        <f>IFERROR(VLOOKUP($D732,'CLIENTES NUEVA ID ZONA'!$A$1:$R$669,17,0),"NO")</f>
        <v>NO</v>
      </c>
    </row>
    <row r="733" spans="1:15">
      <c r="A733" s="7" t="s">
        <v>3909</v>
      </c>
      <c r="B733" s="12" t="s">
        <v>3794</v>
      </c>
      <c r="C733" s="12" t="s">
        <v>561</v>
      </c>
      <c r="D733" s="12" t="s">
        <v>560</v>
      </c>
      <c r="E733" s="12" t="s">
        <v>3618</v>
      </c>
      <c r="F733" s="12" t="s">
        <v>5334</v>
      </c>
      <c r="G733" s="13" t="s">
        <v>4436</v>
      </c>
      <c r="H733" s="12" t="s">
        <v>4498</v>
      </c>
      <c r="I733" s="12" t="s">
        <v>4438</v>
      </c>
      <c r="J733" s="15">
        <v>42888</v>
      </c>
      <c r="K733" s="12" t="s">
        <v>5335</v>
      </c>
      <c r="L733" s="12" t="s">
        <v>1581</v>
      </c>
      <c r="M733" s="12" t="s">
        <v>4440</v>
      </c>
      <c r="N733" t="s">
        <v>4441</v>
      </c>
      <c r="O733" s="7" t="str">
        <f>IFERROR(VLOOKUP($D733,'CLIENTES NUEVA ID ZONA'!$A$1:$R$669,17,0),"NO")</f>
        <v>SI</v>
      </c>
    </row>
    <row r="734" spans="1:15">
      <c r="A734" s="7" t="s">
        <v>3909</v>
      </c>
      <c r="B734" s="12" t="s">
        <v>3794</v>
      </c>
      <c r="C734" s="12" t="s">
        <v>208</v>
      </c>
      <c r="D734" s="12" t="s">
        <v>207</v>
      </c>
      <c r="E734" s="12" t="s">
        <v>2253</v>
      </c>
      <c r="F734" s="12" t="s">
        <v>5336</v>
      </c>
      <c r="G734" s="13" t="s">
        <v>4436</v>
      </c>
      <c r="H734" s="12" t="s">
        <v>4688</v>
      </c>
      <c r="I734" s="12" t="s">
        <v>4448</v>
      </c>
      <c r="J734" s="15">
        <v>42888</v>
      </c>
      <c r="K734" s="12" t="s">
        <v>4439</v>
      </c>
      <c r="L734" s="12" t="s">
        <v>4418</v>
      </c>
      <c r="M734" s="12" t="s">
        <v>4440</v>
      </c>
      <c r="N734" t="s">
        <v>4441</v>
      </c>
      <c r="O734" s="7" t="str">
        <f>IFERROR(VLOOKUP($D734,'CLIENTES NUEVA ID ZONA'!$A$1:$R$669,17,0),"NO")</f>
        <v>NO</v>
      </c>
    </row>
    <row r="735" spans="1:15">
      <c r="A735" s="7" t="s">
        <v>3909</v>
      </c>
      <c r="B735" s="12" t="s">
        <v>4535</v>
      </c>
      <c r="C735" s="12" t="s">
        <v>1022</v>
      </c>
      <c r="D735" s="12" t="s">
        <v>1021</v>
      </c>
      <c r="E735" s="12" t="s">
        <v>2253</v>
      </c>
      <c r="F735" s="12" t="s">
        <v>5337</v>
      </c>
      <c r="G735" s="13" t="s">
        <v>4436</v>
      </c>
      <c r="H735" s="12" t="s">
        <v>4437</v>
      </c>
      <c r="I735" s="12" t="s">
        <v>4438</v>
      </c>
      <c r="J735" s="15">
        <v>42888</v>
      </c>
      <c r="K735" s="12" t="s">
        <v>4439</v>
      </c>
      <c r="L735" s="12" t="s">
        <v>4398</v>
      </c>
      <c r="M735" s="12" t="s">
        <v>4440</v>
      </c>
      <c r="N735" t="s">
        <v>4441</v>
      </c>
      <c r="O735" s="7" t="str">
        <f>IFERROR(VLOOKUP($D735,'CLIENTES NUEVA ID ZONA'!$A$1:$R$669,17,0),"NO")</f>
        <v>NO</v>
      </c>
    </row>
    <row r="736" spans="1:15">
      <c r="A736" s="7" t="s">
        <v>3909</v>
      </c>
      <c r="B736" s="12" t="s">
        <v>3794</v>
      </c>
      <c r="C736" s="12" t="s">
        <v>329</v>
      </c>
      <c r="D736" s="12" t="s">
        <v>328</v>
      </c>
      <c r="E736" s="12" t="s">
        <v>3623</v>
      </c>
      <c r="F736" s="12" t="s">
        <v>5338</v>
      </c>
      <c r="G736" s="13" t="s">
        <v>4436</v>
      </c>
      <c r="H736" s="12" t="s">
        <v>4437</v>
      </c>
      <c r="I736" s="12" t="s">
        <v>4438</v>
      </c>
      <c r="J736" s="15">
        <v>42888</v>
      </c>
      <c r="K736" s="12" t="s">
        <v>4439</v>
      </c>
      <c r="L736" s="12" t="s">
        <v>4404</v>
      </c>
      <c r="M736" s="12" t="s">
        <v>4440</v>
      </c>
      <c r="N736" t="s">
        <v>4441</v>
      </c>
      <c r="O736" s="7" t="str">
        <f>IFERROR(VLOOKUP($D736,'CLIENTES NUEVA ID ZONA'!$A$1:$R$669,17,0),"NO")</f>
        <v>NO</v>
      </c>
    </row>
    <row r="737" spans="1:15">
      <c r="A737" s="7" t="s">
        <v>3909</v>
      </c>
      <c r="B737" s="12" t="s">
        <v>4535</v>
      </c>
      <c r="C737" s="12" t="s">
        <v>1112</v>
      </c>
      <c r="D737" s="12" t="s">
        <v>1111</v>
      </c>
      <c r="E737" s="12" t="s">
        <v>3623</v>
      </c>
      <c r="F737" s="12" t="s">
        <v>5339</v>
      </c>
      <c r="G737" s="13" t="s">
        <v>4436</v>
      </c>
      <c r="H737" s="12" t="s">
        <v>4437</v>
      </c>
      <c r="I737" s="12" t="s">
        <v>4438</v>
      </c>
      <c r="J737" s="15">
        <v>42888</v>
      </c>
      <c r="K737" s="12" t="s">
        <v>4439</v>
      </c>
      <c r="L737" s="12" t="s">
        <v>4400</v>
      </c>
      <c r="M737" s="12" t="s">
        <v>4440</v>
      </c>
      <c r="N737" t="s">
        <v>4441</v>
      </c>
      <c r="O737" s="7" t="str">
        <f>IFERROR(VLOOKUP($D737,'CLIENTES NUEVA ID ZONA'!$A$1:$R$669,17,0),"NO")</f>
        <v>NO</v>
      </c>
    </row>
    <row r="738" spans="1:15">
      <c r="A738" s="7" t="s">
        <v>3909</v>
      </c>
      <c r="B738" s="12" t="s">
        <v>4535</v>
      </c>
      <c r="C738" s="12" t="s">
        <v>1112</v>
      </c>
      <c r="D738" s="12" t="s">
        <v>1111</v>
      </c>
      <c r="E738" s="12" t="s">
        <v>3623</v>
      </c>
      <c r="F738" s="12" t="s">
        <v>5340</v>
      </c>
      <c r="G738" s="13" t="s">
        <v>4436</v>
      </c>
      <c r="H738" s="12" t="s">
        <v>4437</v>
      </c>
      <c r="I738" s="12" t="s">
        <v>4438</v>
      </c>
      <c r="J738" s="15">
        <v>42888</v>
      </c>
      <c r="K738" s="12" t="s">
        <v>4439</v>
      </c>
      <c r="L738" s="12" t="s">
        <v>4400</v>
      </c>
      <c r="M738" s="12" t="s">
        <v>4440</v>
      </c>
      <c r="N738" t="s">
        <v>4441</v>
      </c>
      <c r="O738" s="7" t="str">
        <f>IFERROR(VLOOKUP($D738,'CLIENTES NUEVA ID ZONA'!$A$1:$R$669,17,0),"NO")</f>
        <v>NO</v>
      </c>
    </row>
    <row r="739" spans="1:15">
      <c r="A739" s="7" t="s">
        <v>3909</v>
      </c>
      <c r="B739" s="12" t="s">
        <v>4535</v>
      </c>
      <c r="C739" s="12" t="s">
        <v>1112</v>
      </c>
      <c r="D739" s="12" t="s">
        <v>1111</v>
      </c>
      <c r="E739" s="12" t="s">
        <v>3623</v>
      </c>
      <c r="F739" s="12" t="s">
        <v>5341</v>
      </c>
      <c r="G739" s="13" t="s">
        <v>4436</v>
      </c>
      <c r="H739" s="12" t="s">
        <v>4437</v>
      </c>
      <c r="I739" s="12" t="s">
        <v>4438</v>
      </c>
      <c r="J739" s="15">
        <v>42888</v>
      </c>
      <c r="K739" s="12" t="s">
        <v>4439</v>
      </c>
      <c r="L739" s="12" t="s">
        <v>4400</v>
      </c>
      <c r="M739" s="12" t="s">
        <v>4440</v>
      </c>
      <c r="N739" t="s">
        <v>5342</v>
      </c>
      <c r="O739" s="7" t="str">
        <f>IFERROR(VLOOKUP($D739,'CLIENTES NUEVA ID ZONA'!$A$1:$R$669,17,0),"NO")</f>
        <v>NO</v>
      </c>
    </row>
    <row r="740" spans="1:15">
      <c r="A740" s="7" t="s">
        <v>3909</v>
      </c>
      <c r="B740" s="12" t="s">
        <v>4535</v>
      </c>
      <c r="C740" s="12" t="s">
        <v>1112</v>
      </c>
      <c r="D740" s="12" t="s">
        <v>1111</v>
      </c>
      <c r="E740" s="12" t="s">
        <v>3623</v>
      </c>
      <c r="F740" s="12" t="s">
        <v>5343</v>
      </c>
      <c r="G740" s="13" t="s">
        <v>4436</v>
      </c>
      <c r="H740" s="12" t="s">
        <v>4437</v>
      </c>
      <c r="I740" s="12" t="s">
        <v>4438</v>
      </c>
      <c r="J740" s="15">
        <v>42888</v>
      </c>
      <c r="K740" s="12" t="s">
        <v>4439</v>
      </c>
      <c r="L740" s="12" t="s">
        <v>4400</v>
      </c>
      <c r="M740" s="12" t="s">
        <v>4440</v>
      </c>
      <c r="N740" t="s">
        <v>4441</v>
      </c>
      <c r="O740" s="7" t="str">
        <f>IFERROR(VLOOKUP($D740,'CLIENTES NUEVA ID ZONA'!$A$1:$R$669,17,0),"NO")</f>
        <v>NO</v>
      </c>
    </row>
    <row r="741" spans="1:15">
      <c r="A741" s="7" t="s">
        <v>3909</v>
      </c>
      <c r="B741" s="12" t="s">
        <v>4535</v>
      </c>
      <c r="C741" s="12" t="s">
        <v>1112</v>
      </c>
      <c r="D741" s="12" t="s">
        <v>1111</v>
      </c>
      <c r="E741" s="12" t="s">
        <v>3623</v>
      </c>
      <c r="F741" s="12" t="s">
        <v>5344</v>
      </c>
      <c r="G741" s="13" t="s">
        <v>4436</v>
      </c>
      <c r="H741" s="12" t="s">
        <v>4437</v>
      </c>
      <c r="I741" s="12" t="s">
        <v>4438</v>
      </c>
      <c r="J741" s="15">
        <v>42888</v>
      </c>
      <c r="K741" s="12" t="s">
        <v>4439</v>
      </c>
      <c r="L741" s="12" t="s">
        <v>4400</v>
      </c>
      <c r="M741" s="12" t="s">
        <v>4440</v>
      </c>
      <c r="N741" t="s">
        <v>4441</v>
      </c>
      <c r="O741" s="7" t="str">
        <f>IFERROR(VLOOKUP($D741,'CLIENTES NUEVA ID ZONA'!$A$1:$R$669,17,0),"NO")</f>
        <v>NO</v>
      </c>
    </row>
    <row r="742" spans="1:15">
      <c r="A742" s="7" t="s">
        <v>3909</v>
      </c>
      <c r="B742" s="12" t="s">
        <v>4412</v>
      </c>
      <c r="C742" s="12" t="s">
        <v>902</v>
      </c>
      <c r="D742" s="12" t="s">
        <v>901</v>
      </c>
      <c r="E742" s="12" t="s">
        <v>2253</v>
      </c>
      <c r="F742" s="12" t="s">
        <v>5345</v>
      </c>
      <c r="G742" s="13" t="s">
        <v>4436</v>
      </c>
      <c r="H742" s="12" t="s">
        <v>4437</v>
      </c>
      <c r="I742" s="12" t="s">
        <v>4438</v>
      </c>
      <c r="J742" s="15">
        <v>42888</v>
      </c>
      <c r="K742" s="12" t="s">
        <v>4439</v>
      </c>
      <c r="L742" s="12" t="s">
        <v>4398</v>
      </c>
      <c r="M742" s="12" t="s">
        <v>4440</v>
      </c>
      <c r="N742" t="s">
        <v>4441</v>
      </c>
      <c r="O742" s="7" t="str">
        <f>IFERROR(VLOOKUP($D742,'CLIENTES NUEVA ID ZONA'!$A$1:$R$669,17,0),"NO")</f>
        <v>NO</v>
      </c>
    </row>
    <row r="743" spans="1:15">
      <c r="A743" s="7" t="s">
        <v>3909</v>
      </c>
      <c r="B743" s="12" t="s">
        <v>3794</v>
      </c>
      <c r="C743" s="12" t="s">
        <v>1074</v>
      </c>
      <c r="D743" s="12" t="s">
        <v>1073</v>
      </c>
      <c r="E743" s="12" t="s">
        <v>3623</v>
      </c>
      <c r="F743" s="12" t="s">
        <v>5346</v>
      </c>
      <c r="G743" s="13" t="s">
        <v>4436</v>
      </c>
      <c r="H743" s="12" t="s">
        <v>4437</v>
      </c>
      <c r="I743" s="12" t="s">
        <v>4438</v>
      </c>
      <c r="J743" s="15">
        <v>42888</v>
      </c>
      <c r="K743" s="12" t="s">
        <v>4439</v>
      </c>
      <c r="L743" s="12" t="s">
        <v>4402</v>
      </c>
      <c r="M743" s="12" t="s">
        <v>4440</v>
      </c>
      <c r="N743" t="s">
        <v>4441</v>
      </c>
      <c r="O743" s="7" t="str">
        <f>IFERROR(VLOOKUP($D743,'CLIENTES NUEVA ID ZONA'!$A$1:$R$669,17,0),"NO")</f>
        <v>SI</v>
      </c>
    </row>
    <row r="744" spans="1:15">
      <c r="A744" s="7" t="s">
        <v>3909</v>
      </c>
      <c r="B744" s="12" t="s">
        <v>4535</v>
      </c>
      <c r="C744" s="12" t="s">
        <v>754</v>
      </c>
      <c r="D744" s="12" t="s">
        <v>753</v>
      </c>
      <c r="E744" s="12" t="s">
        <v>2253</v>
      </c>
      <c r="F744" s="12" t="s">
        <v>5347</v>
      </c>
      <c r="G744" s="13" t="s">
        <v>4436</v>
      </c>
      <c r="H744" s="12" t="s">
        <v>4444</v>
      </c>
      <c r="I744" s="12" t="s">
        <v>4448</v>
      </c>
      <c r="J744" s="15">
        <v>42888</v>
      </c>
      <c r="K744" s="12" t="s">
        <v>4439</v>
      </c>
      <c r="L744" s="12" t="s">
        <v>1581</v>
      </c>
      <c r="M744" s="12" t="s">
        <v>4440</v>
      </c>
      <c r="N744" t="s">
        <v>4441</v>
      </c>
      <c r="O744" s="7" t="str">
        <f>IFERROR(VLOOKUP($D744,'CLIENTES NUEVA ID ZONA'!$A$1:$R$669,17,0),"NO")</f>
        <v>NO</v>
      </c>
    </row>
    <row r="745" spans="1:15">
      <c r="A745" s="7" t="s">
        <v>3909</v>
      </c>
      <c r="B745" s="12" t="s">
        <v>4412</v>
      </c>
      <c r="C745" s="12" t="s">
        <v>900</v>
      </c>
      <c r="D745" s="12" t="s">
        <v>899</v>
      </c>
      <c r="E745" s="12" t="s">
        <v>2253</v>
      </c>
      <c r="F745" s="12" t="s">
        <v>5348</v>
      </c>
      <c r="G745" s="13" t="s">
        <v>4436</v>
      </c>
      <c r="H745" s="12" t="s">
        <v>4437</v>
      </c>
      <c r="I745" s="12" t="s">
        <v>4448</v>
      </c>
      <c r="J745" s="15">
        <v>42888</v>
      </c>
      <c r="K745" s="12" t="s">
        <v>4439</v>
      </c>
      <c r="L745" s="12" t="s">
        <v>4398</v>
      </c>
      <c r="M745" s="12" t="s">
        <v>4440</v>
      </c>
      <c r="N745" t="s">
        <v>4441</v>
      </c>
      <c r="O745" s="7" t="str">
        <f>IFERROR(VLOOKUP($D745,'CLIENTES NUEVA ID ZONA'!$A$1:$R$669,17,0),"NO")</f>
        <v>NO</v>
      </c>
    </row>
    <row r="746" spans="1:15">
      <c r="A746" s="7" t="s">
        <v>3909</v>
      </c>
      <c r="B746" s="12" t="s">
        <v>4535</v>
      </c>
      <c r="C746" s="12" t="s">
        <v>976</v>
      </c>
      <c r="D746" s="12" t="s">
        <v>975</v>
      </c>
      <c r="E746" s="12" t="s">
        <v>2253</v>
      </c>
      <c r="F746" s="12" t="s">
        <v>5349</v>
      </c>
      <c r="G746" s="13" t="s">
        <v>4436</v>
      </c>
      <c r="H746" s="12" t="s">
        <v>4437</v>
      </c>
      <c r="I746" s="12" t="s">
        <v>4438</v>
      </c>
      <c r="J746" s="15">
        <v>42888</v>
      </c>
      <c r="K746" s="12" t="s">
        <v>4439</v>
      </c>
      <c r="L746" s="12" t="s">
        <v>4398</v>
      </c>
      <c r="M746" s="12" t="s">
        <v>4440</v>
      </c>
      <c r="N746" t="s">
        <v>4441</v>
      </c>
      <c r="O746" s="7" t="str">
        <f>IFERROR(VLOOKUP($D746,'CLIENTES NUEVA ID ZONA'!$A$1:$R$669,17,0),"NO")</f>
        <v>NO</v>
      </c>
    </row>
    <row r="747" spans="1:15">
      <c r="A747" s="7" t="s">
        <v>3909</v>
      </c>
      <c r="B747" s="12" t="s">
        <v>4564</v>
      </c>
      <c r="C747" s="12" t="s">
        <v>630</v>
      </c>
      <c r="D747" s="12" t="s">
        <v>629</v>
      </c>
      <c r="E747" s="12" t="s">
        <v>3623</v>
      </c>
      <c r="F747" s="12" t="s">
        <v>5350</v>
      </c>
      <c r="G747" s="13" t="s">
        <v>4436</v>
      </c>
      <c r="H747" s="12" t="s">
        <v>4463</v>
      </c>
      <c r="I747" s="12" t="s">
        <v>4438</v>
      </c>
      <c r="J747" s="15">
        <v>42888</v>
      </c>
      <c r="K747" s="12" t="s">
        <v>4439</v>
      </c>
      <c r="L747" s="12" t="s">
        <v>4402</v>
      </c>
      <c r="M747" s="12" t="s">
        <v>4440</v>
      </c>
      <c r="N747" t="s">
        <v>4441</v>
      </c>
      <c r="O747" s="7" t="str">
        <f>IFERROR(VLOOKUP($D747,'CLIENTES NUEVA ID ZONA'!$A$1:$R$669,17,0),"NO")</f>
        <v>SI</v>
      </c>
    </row>
    <row r="748" spans="1:15">
      <c r="A748" s="7" t="s">
        <v>3909</v>
      </c>
      <c r="B748" s="12" t="s">
        <v>4564</v>
      </c>
      <c r="C748" s="12" t="s">
        <v>630</v>
      </c>
      <c r="D748" s="12" t="s">
        <v>629</v>
      </c>
      <c r="E748" s="12" t="s">
        <v>3623</v>
      </c>
      <c r="F748" s="12" t="s">
        <v>5351</v>
      </c>
      <c r="G748" s="13" t="s">
        <v>4436</v>
      </c>
      <c r="H748" s="12" t="s">
        <v>4463</v>
      </c>
      <c r="I748" s="12" t="s">
        <v>4438</v>
      </c>
      <c r="J748" s="15">
        <v>42888</v>
      </c>
      <c r="K748" s="12" t="s">
        <v>4439</v>
      </c>
      <c r="L748" s="12" t="s">
        <v>4402</v>
      </c>
      <c r="M748" s="12" t="s">
        <v>4440</v>
      </c>
      <c r="N748" t="s">
        <v>4441</v>
      </c>
      <c r="O748" s="7" t="str">
        <f>IFERROR(VLOOKUP($D748,'CLIENTES NUEVA ID ZONA'!$A$1:$R$669,17,0),"NO")</f>
        <v>SI</v>
      </c>
    </row>
    <row r="749" spans="1:15">
      <c r="A749" s="7" t="s">
        <v>3909</v>
      </c>
      <c r="B749" s="12" t="s">
        <v>4564</v>
      </c>
      <c r="C749" s="12" t="s">
        <v>630</v>
      </c>
      <c r="D749" s="12" t="s">
        <v>629</v>
      </c>
      <c r="E749" s="12" t="s">
        <v>3623</v>
      </c>
      <c r="F749" s="12" t="s">
        <v>5352</v>
      </c>
      <c r="G749" s="13" t="s">
        <v>4436</v>
      </c>
      <c r="H749" s="12" t="s">
        <v>4463</v>
      </c>
      <c r="I749" s="12" t="s">
        <v>4438</v>
      </c>
      <c r="J749" s="15">
        <v>42888</v>
      </c>
      <c r="K749" s="12" t="s">
        <v>4439</v>
      </c>
      <c r="L749" s="12" t="s">
        <v>4402</v>
      </c>
      <c r="M749" s="12" t="s">
        <v>4440</v>
      </c>
      <c r="N749" t="s">
        <v>4441</v>
      </c>
      <c r="O749" s="7" t="str">
        <f>IFERROR(VLOOKUP($D749,'CLIENTES NUEVA ID ZONA'!$A$1:$R$669,17,0),"NO")</f>
        <v>SI</v>
      </c>
    </row>
    <row r="750" spans="1:15">
      <c r="A750" s="7" t="s">
        <v>3909</v>
      </c>
      <c r="B750" s="12" t="s">
        <v>3794</v>
      </c>
      <c r="C750" s="12" t="s">
        <v>1110</v>
      </c>
      <c r="D750" s="12" t="s">
        <v>1109</v>
      </c>
      <c r="E750" s="12" t="s">
        <v>3623</v>
      </c>
      <c r="F750" s="12" t="s">
        <v>5353</v>
      </c>
      <c r="G750" s="13" t="s">
        <v>4436</v>
      </c>
      <c r="H750" s="12" t="s">
        <v>4437</v>
      </c>
      <c r="I750" s="12" t="s">
        <v>4438</v>
      </c>
      <c r="J750" s="15">
        <v>42888</v>
      </c>
      <c r="K750" s="12" t="s">
        <v>4439</v>
      </c>
      <c r="L750" s="12" t="s">
        <v>4404</v>
      </c>
      <c r="M750" s="12" t="s">
        <v>4440</v>
      </c>
      <c r="N750" t="s">
        <v>4441</v>
      </c>
      <c r="O750" s="7" t="str">
        <f>IFERROR(VLOOKUP($D750,'CLIENTES NUEVA ID ZONA'!$A$1:$R$669,17,0),"NO")</f>
        <v>NO</v>
      </c>
    </row>
    <row r="751" spans="1:15">
      <c r="A751" s="7" t="s">
        <v>3909</v>
      </c>
      <c r="B751" s="12" t="s">
        <v>4535</v>
      </c>
      <c r="C751" s="12" t="s">
        <v>764</v>
      </c>
      <c r="D751" s="12" t="s">
        <v>763</v>
      </c>
      <c r="E751" s="12" t="s">
        <v>2253</v>
      </c>
      <c r="F751" s="12" t="s">
        <v>5354</v>
      </c>
      <c r="G751" s="13" t="s">
        <v>4436</v>
      </c>
      <c r="H751" s="12" t="s">
        <v>4437</v>
      </c>
      <c r="I751" s="12" t="s">
        <v>4438</v>
      </c>
      <c r="J751" s="15">
        <v>42888</v>
      </c>
      <c r="K751" s="12" t="s">
        <v>4439</v>
      </c>
      <c r="L751" s="12" t="s">
        <v>4398</v>
      </c>
      <c r="M751" s="12" t="s">
        <v>4440</v>
      </c>
      <c r="N751" t="s">
        <v>4441</v>
      </c>
      <c r="O751" s="7" t="str">
        <f>IFERROR(VLOOKUP($D751,'CLIENTES NUEVA ID ZONA'!$A$1:$R$669,17,0),"NO")</f>
        <v>NO</v>
      </c>
    </row>
    <row r="752" spans="1:15">
      <c r="A752" s="7" t="s">
        <v>3909</v>
      </c>
      <c r="B752" s="12" t="s">
        <v>3794</v>
      </c>
      <c r="C752" s="12" t="s">
        <v>112</v>
      </c>
      <c r="D752" s="12" t="s">
        <v>111</v>
      </c>
      <c r="E752" s="12" t="s">
        <v>2253</v>
      </c>
      <c r="F752" s="12" t="s">
        <v>5355</v>
      </c>
      <c r="G752" s="13" t="s">
        <v>4436</v>
      </c>
      <c r="H752" s="12" t="s">
        <v>4437</v>
      </c>
      <c r="I752" s="12" t="s">
        <v>4438</v>
      </c>
      <c r="J752" s="15">
        <v>42888</v>
      </c>
      <c r="K752" s="12" t="s">
        <v>4439</v>
      </c>
      <c r="L752" s="12" t="s">
        <v>4398</v>
      </c>
      <c r="M752" s="12" t="s">
        <v>4440</v>
      </c>
      <c r="N752" t="s">
        <v>4441</v>
      </c>
      <c r="O752" s="7" t="str">
        <f>IFERROR(VLOOKUP($D752,'CLIENTES NUEVA ID ZONA'!$A$1:$R$669,17,0),"NO")</f>
        <v>SI</v>
      </c>
    </row>
    <row r="753" spans="1:15">
      <c r="A753" s="7" t="s">
        <v>3909</v>
      </c>
      <c r="B753" s="12" t="s">
        <v>3794</v>
      </c>
      <c r="C753" s="12" t="s">
        <v>242</v>
      </c>
      <c r="D753" s="12" t="s">
        <v>241</v>
      </c>
      <c r="E753" s="12" t="s">
        <v>14</v>
      </c>
      <c r="F753" s="12" t="s">
        <v>5356</v>
      </c>
      <c r="G753" s="13" t="s">
        <v>4436</v>
      </c>
      <c r="H753" s="12" t="s">
        <v>4437</v>
      </c>
      <c r="I753" s="12" t="s">
        <v>4438</v>
      </c>
      <c r="J753" s="15">
        <v>42888</v>
      </c>
      <c r="K753" s="12" t="s">
        <v>4439</v>
      </c>
      <c r="L753" s="12" t="s">
        <v>4404</v>
      </c>
      <c r="M753" s="12" t="s">
        <v>4440</v>
      </c>
      <c r="N753" t="s">
        <v>4441</v>
      </c>
      <c r="O753" s="7" t="str">
        <f>IFERROR(VLOOKUP($D753,'CLIENTES NUEVA ID ZONA'!$A$1:$R$669,17,0),"NO")</f>
        <v>SI</v>
      </c>
    </row>
    <row r="754" spans="1:15">
      <c r="A754" s="7" t="s">
        <v>3909</v>
      </c>
      <c r="B754" s="12" t="s">
        <v>4412</v>
      </c>
      <c r="C754" s="12" t="s">
        <v>884</v>
      </c>
      <c r="D754" s="12" t="s">
        <v>883</v>
      </c>
      <c r="E754" s="12" t="s">
        <v>3623</v>
      </c>
      <c r="F754" s="12" t="s">
        <v>5357</v>
      </c>
      <c r="G754" s="13" t="s">
        <v>4436</v>
      </c>
      <c r="H754" s="12" t="s">
        <v>4463</v>
      </c>
      <c r="I754" s="12" t="s">
        <v>4438</v>
      </c>
      <c r="J754" s="15">
        <v>42888</v>
      </c>
      <c r="K754" s="12" t="s">
        <v>4439</v>
      </c>
      <c r="L754" s="12" t="s">
        <v>4402</v>
      </c>
      <c r="M754" s="12" t="s">
        <v>4440</v>
      </c>
      <c r="N754" t="s">
        <v>4441</v>
      </c>
      <c r="O754" s="7" t="str">
        <f>IFERROR(VLOOKUP($D754,'CLIENTES NUEVA ID ZONA'!$A$1:$R$669,17,0),"NO")</f>
        <v>NO</v>
      </c>
    </row>
    <row r="755" spans="1:15">
      <c r="A755" s="7" t="s">
        <v>3909</v>
      </c>
      <c r="B755" s="12" t="s">
        <v>4412</v>
      </c>
      <c r="C755" s="12" t="s">
        <v>853</v>
      </c>
      <c r="D755" s="12" t="s">
        <v>852</v>
      </c>
      <c r="E755" s="12" t="s">
        <v>3623</v>
      </c>
      <c r="F755" s="12" t="s">
        <v>5358</v>
      </c>
      <c r="G755" s="13" t="s">
        <v>4436</v>
      </c>
      <c r="H755" s="12" t="s">
        <v>4463</v>
      </c>
      <c r="I755" s="12" t="s">
        <v>4438</v>
      </c>
      <c r="J755" s="15">
        <v>42888</v>
      </c>
      <c r="K755" s="12" t="s">
        <v>4439</v>
      </c>
      <c r="L755" s="12" t="s">
        <v>4402</v>
      </c>
      <c r="M755" s="12" t="s">
        <v>4440</v>
      </c>
      <c r="N755" t="s">
        <v>4441</v>
      </c>
      <c r="O755" s="7" t="str">
        <f>IFERROR(VLOOKUP($D755,'CLIENTES NUEVA ID ZONA'!$A$1:$R$669,17,0),"NO")</f>
        <v>NO</v>
      </c>
    </row>
    <row r="756" spans="1:15">
      <c r="A756" s="7" t="s">
        <v>3909</v>
      </c>
      <c r="B756" s="12" t="s">
        <v>4535</v>
      </c>
      <c r="C756" s="12" t="s">
        <v>864</v>
      </c>
      <c r="D756" s="12" t="s">
        <v>863</v>
      </c>
      <c r="E756" s="12" t="s">
        <v>2253</v>
      </c>
      <c r="F756" s="12" t="s">
        <v>5359</v>
      </c>
      <c r="G756" s="13" t="s">
        <v>4436</v>
      </c>
      <c r="H756" s="12" t="s">
        <v>4454</v>
      </c>
      <c r="I756" s="12" t="s">
        <v>4448</v>
      </c>
      <c r="J756" s="15">
        <v>42886</v>
      </c>
      <c r="K756" s="12" t="s">
        <v>4439</v>
      </c>
      <c r="L756" s="12" t="s">
        <v>4404</v>
      </c>
      <c r="M756" s="12" t="s">
        <v>4440</v>
      </c>
      <c r="N756" t="s">
        <v>4441</v>
      </c>
      <c r="O756" s="7" t="str">
        <f>IFERROR(VLOOKUP($D756,'CLIENTES NUEVA ID ZONA'!$A$1:$R$669,17,0),"NO")</f>
        <v>NO</v>
      </c>
    </row>
    <row r="757" spans="1:15">
      <c r="A757" s="7" t="s">
        <v>3909</v>
      </c>
      <c r="B757" s="12" t="s">
        <v>4535</v>
      </c>
      <c r="C757" s="12" t="s">
        <v>1300</v>
      </c>
      <c r="D757" s="12" t="s">
        <v>1299</v>
      </c>
      <c r="E757" s="12" t="s">
        <v>2253</v>
      </c>
      <c r="F757" s="12" t="s">
        <v>5360</v>
      </c>
      <c r="G757" s="13" t="s">
        <v>4436</v>
      </c>
      <c r="H757" s="12" t="s">
        <v>4444</v>
      </c>
      <c r="I757" s="12" t="s">
        <v>4448</v>
      </c>
      <c r="J757" s="15">
        <v>42886</v>
      </c>
      <c r="K757" s="12" t="s">
        <v>4439</v>
      </c>
      <c r="L757" s="12" t="s">
        <v>4404</v>
      </c>
      <c r="M757" s="12" t="s">
        <v>4440</v>
      </c>
      <c r="N757" t="s">
        <v>4441</v>
      </c>
      <c r="O757" s="7" t="str">
        <f>IFERROR(VLOOKUP($D757,'CLIENTES NUEVA ID ZONA'!$A$1:$R$669,17,0),"NO")</f>
        <v>NO</v>
      </c>
    </row>
    <row r="758" spans="1:15">
      <c r="A758" s="7" t="s">
        <v>3909</v>
      </c>
      <c r="B758" s="12" t="s">
        <v>4535</v>
      </c>
      <c r="C758" s="12" t="s">
        <v>1144</v>
      </c>
      <c r="D758" s="12" t="s">
        <v>1143</v>
      </c>
      <c r="E758" s="12" t="s">
        <v>2253</v>
      </c>
      <c r="F758" s="12" t="s">
        <v>5361</v>
      </c>
      <c r="G758" s="13" t="s">
        <v>4436</v>
      </c>
      <c r="H758" s="12" t="s">
        <v>4444</v>
      </c>
      <c r="I758" s="12" t="s">
        <v>4448</v>
      </c>
      <c r="J758" s="15">
        <v>42885</v>
      </c>
      <c r="K758" s="12" t="s">
        <v>4439</v>
      </c>
      <c r="L758" s="12" t="s">
        <v>1440</v>
      </c>
      <c r="M758" s="12" t="s">
        <v>4440</v>
      </c>
      <c r="N758" t="s">
        <v>5362</v>
      </c>
      <c r="O758" s="7" t="str">
        <f>IFERROR(VLOOKUP($D758,'CLIENTES NUEVA ID ZONA'!$A$1:$R$669,17,0),"NO")</f>
        <v>NO</v>
      </c>
    </row>
    <row r="759" spans="1:15">
      <c r="A759" s="7" t="s">
        <v>3909</v>
      </c>
      <c r="B759" s="12" t="s">
        <v>4535</v>
      </c>
      <c r="C759" s="12" t="s">
        <v>1217</v>
      </c>
      <c r="D759" s="12" t="s">
        <v>1216</v>
      </c>
      <c r="E759" s="12" t="s">
        <v>2253</v>
      </c>
      <c r="F759" s="12" t="s">
        <v>5363</v>
      </c>
      <c r="G759" s="13" t="s">
        <v>4436</v>
      </c>
      <c r="H759" s="12" t="s">
        <v>4444</v>
      </c>
      <c r="I759" s="12" t="s">
        <v>4448</v>
      </c>
      <c r="J759" s="15">
        <v>42885</v>
      </c>
      <c r="K759" s="12" t="s">
        <v>4449</v>
      </c>
      <c r="L759" s="12" t="s">
        <v>121</v>
      </c>
      <c r="M759" s="12" t="s">
        <v>4440</v>
      </c>
      <c r="N759" t="s">
        <v>5364</v>
      </c>
      <c r="O759" s="7" t="str">
        <f>IFERROR(VLOOKUP($D759,'CLIENTES NUEVA ID ZONA'!$A$1:$R$669,17,0),"NO")</f>
        <v>NO</v>
      </c>
    </row>
    <row r="760" spans="1:15">
      <c r="A760" s="7" t="s">
        <v>3909</v>
      </c>
      <c r="B760" s="12" t="s">
        <v>4412</v>
      </c>
      <c r="C760" s="12" t="s">
        <v>886</v>
      </c>
      <c r="D760" s="12" t="s">
        <v>885</v>
      </c>
      <c r="E760" s="12" t="s">
        <v>3623</v>
      </c>
      <c r="F760" s="12" t="s">
        <v>5365</v>
      </c>
      <c r="G760" s="13" t="s">
        <v>4436</v>
      </c>
      <c r="H760" s="12" t="s">
        <v>4463</v>
      </c>
      <c r="I760" s="12" t="s">
        <v>4438</v>
      </c>
      <c r="J760" s="15">
        <v>42881</v>
      </c>
      <c r="K760" s="12" t="s">
        <v>4439</v>
      </c>
      <c r="L760" s="12" t="s">
        <v>4402</v>
      </c>
      <c r="M760" s="12" t="s">
        <v>4440</v>
      </c>
      <c r="N760" t="s">
        <v>4441</v>
      </c>
      <c r="O760" s="7" t="str">
        <f>IFERROR(VLOOKUP($D760,'CLIENTES NUEVA ID ZONA'!$A$1:$R$669,17,0),"NO")</f>
        <v>NO</v>
      </c>
    </row>
    <row r="761" spans="1:15">
      <c r="A761" s="7" t="s">
        <v>3909</v>
      </c>
      <c r="B761" s="12" t="s">
        <v>4535</v>
      </c>
      <c r="C761" s="12" t="s">
        <v>146</v>
      </c>
      <c r="D761" s="12" t="s">
        <v>145</v>
      </c>
      <c r="E761" s="12" t="s">
        <v>2253</v>
      </c>
      <c r="F761" s="12" t="s">
        <v>5366</v>
      </c>
      <c r="G761" s="13" t="s">
        <v>4436</v>
      </c>
      <c r="H761" s="12" t="s">
        <v>4454</v>
      </c>
      <c r="I761" s="12" t="s">
        <v>4448</v>
      </c>
      <c r="J761" s="15">
        <v>42880</v>
      </c>
      <c r="K761" s="12" t="s">
        <v>4441</v>
      </c>
      <c r="L761" s="12" t="s">
        <v>121</v>
      </c>
      <c r="M761" s="12" t="s">
        <v>4440</v>
      </c>
      <c r="N761" t="s">
        <v>4441</v>
      </c>
      <c r="O761" s="7" t="str">
        <f>IFERROR(VLOOKUP($D761,'CLIENTES NUEVA ID ZONA'!$A$1:$R$669,17,0),"NO")</f>
        <v>NO</v>
      </c>
    </row>
    <row r="762" spans="1:15">
      <c r="A762" s="7" t="s">
        <v>3909</v>
      </c>
      <c r="B762" s="12" t="s">
        <v>4535</v>
      </c>
      <c r="C762" s="12" t="s">
        <v>152</v>
      </c>
      <c r="D762" s="12" t="s">
        <v>151</v>
      </c>
      <c r="E762" s="12" t="s">
        <v>2253</v>
      </c>
      <c r="F762" s="12" t="s">
        <v>5367</v>
      </c>
      <c r="G762" s="13" t="s">
        <v>4436</v>
      </c>
      <c r="H762" s="12" t="s">
        <v>4454</v>
      </c>
      <c r="I762" s="12" t="s">
        <v>4448</v>
      </c>
      <c r="J762" s="15">
        <v>42880</v>
      </c>
      <c r="K762" s="12" t="s">
        <v>4441</v>
      </c>
      <c r="L762" s="12" t="s">
        <v>121</v>
      </c>
      <c r="M762" s="12" t="s">
        <v>4440</v>
      </c>
      <c r="N762" t="s">
        <v>4441</v>
      </c>
      <c r="O762" s="7" t="str">
        <f>IFERROR(VLOOKUP($D762,'CLIENTES NUEVA ID ZONA'!$A$1:$R$669,17,0),"NO")</f>
        <v>NO</v>
      </c>
    </row>
    <row r="763" spans="1:15">
      <c r="A763" s="7" t="s">
        <v>3909</v>
      </c>
      <c r="B763" s="12" t="s">
        <v>4535</v>
      </c>
      <c r="C763" s="12" t="s">
        <v>359</v>
      </c>
      <c r="D763" s="12" t="s">
        <v>358</v>
      </c>
      <c r="E763" s="12" t="s">
        <v>2253</v>
      </c>
      <c r="F763" s="12" t="s">
        <v>5368</v>
      </c>
      <c r="G763" s="13" t="s">
        <v>4436</v>
      </c>
      <c r="H763" s="12" t="s">
        <v>4454</v>
      </c>
      <c r="I763" s="12" t="s">
        <v>4448</v>
      </c>
      <c r="J763" s="15">
        <v>42874</v>
      </c>
      <c r="K763" s="12" t="s">
        <v>4439</v>
      </c>
      <c r="L763" s="12" t="s">
        <v>1440</v>
      </c>
      <c r="M763" s="12" t="s">
        <v>4440</v>
      </c>
      <c r="N763" t="s">
        <v>4441</v>
      </c>
      <c r="O763" s="7" t="str">
        <f>IFERROR(VLOOKUP($D763,'CLIENTES NUEVA ID ZONA'!$A$1:$R$669,17,0),"NO")</f>
        <v>NO</v>
      </c>
    </row>
    <row r="764" spans="1:15">
      <c r="A764" s="7" t="s">
        <v>3909</v>
      </c>
      <c r="B764" s="12" t="s">
        <v>4535</v>
      </c>
      <c r="C764" s="12" t="s">
        <v>1231</v>
      </c>
      <c r="D764" s="12" t="s">
        <v>1230</v>
      </c>
      <c r="E764" s="12" t="s">
        <v>2253</v>
      </c>
      <c r="F764" s="12" t="s">
        <v>5369</v>
      </c>
      <c r="G764" s="13" t="s">
        <v>4436</v>
      </c>
      <c r="H764" s="12" t="s">
        <v>4444</v>
      </c>
      <c r="I764" s="12" t="s">
        <v>4448</v>
      </c>
      <c r="J764" s="15">
        <v>42874</v>
      </c>
      <c r="K764" s="12" t="s">
        <v>4449</v>
      </c>
      <c r="L764" s="12" t="s">
        <v>4404</v>
      </c>
      <c r="M764" s="12" t="s">
        <v>4440</v>
      </c>
      <c r="N764" t="s">
        <v>4441</v>
      </c>
      <c r="O764" s="7" t="str">
        <f>IFERROR(VLOOKUP($D764,'CLIENTES NUEVA ID ZONA'!$A$1:$R$669,17,0),"NO")</f>
        <v>NO</v>
      </c>
    </row>
    <row r="765" spans="1:15">
      <c r="A765" s="7" t="s">
        <v>3909</v>
      </c>
      <c r="B765" s="12" t="s">
        <v>3623</v>
      </c>
      <c r="C765" s="12" t="s">
        <v>513</v>
      </c>
      <c r="D765" s="12" t="s">
        <v>512</v>
      </c>
      <c r="E765" s="12" t="s">
        <v>3618</v>
      </c>
      <c r="F765" s="12" t="s">
        <v>5370</v>
      </c>
      <c r="G765" s="13" t="s">
        <v>4436</v>
      </c>
      <c r="H765" s="12" t="s">
        <v>4498</v>
      </c>
      <c r="I765" s="12" t="s">
        <v>4438</v>
      </c>
      <c r="J765" s="15">
        <v>42871</v>
      </c>
      <c r="K765" s="12" t="s">
        <v>4439</v>
      </c>
      <c r="L765" s="12" t="s">
        <v>1581</v>
      </c>
      <c r="M765" s="12" t="s">
        <v>4440</v>
      </c>
      <c r="N765" t="s">
        <v>4441</v>
      </c>
      <c r="O765" s="7" t="str">
        <f>IFERROR(VLOOKUP($D765,'CLIENTES NUEVA ID ZONA'!$A$1:$R$669,17,0),"NO")</f>
        <v>SI</v>
      </c>
    </row>
    <row r="766" spans="1:15">
      <c r="A766" s="7" t="s">
        <v>3909</v>
      </c>
      <c r="B766" s="12" t="s">
        <v>60</v>
      </c>
      <c r="C766" s="12" t="s">
        <v>974</v>
      </c>
      <c r="D766" s="12" t="s">
        <v>973</v>
      </c>
      <c r="E766" s="12" t="s">
        <v>2253</v>
      </c>
      <c r="F766" s="12" t="s">
        <v>5371</v>
      </c>
      <c r="G766" s="13" t="s">
        <v>4436</v>
      </c>
      <c r="H766" s="12" t="s">
        <v>4444</v>
      </c>
      <c r="I766" s="12" t="s">
        <v>4438</v>
      </c>
      <c r="J766" s="15">
        <v>42860</v>
      </c>
      <c r="K766" s="12" t="s">
        <v>4449</v>
      </c>
      <c r="L766" s="12" t="s">
        <v>4416</v>
      </c>
      <c r="M766" s="12" t="s">
        <v>4440</v>
      </c>
      <c r="N766" t="s">
        <v>4441</v>
      </c>
      <c r="O766" s="7" t="str">
        <f>IFERROR(VLOOKUP($D766,'CLIENTES NUEVA ID ZONA'!$A$1:$R$669,17,0),"NO")</f>
        <v>OFICINA</v>
      </c>
    </row>
    <row r="767" spans="1:15">
      <c r="A767" s="7" t="s">
        <v>3909</v>
      </c>
      <c r="B767" s="12" t="s">
        <v>4564</v>
      </c>
      <c r="C767" s="12" t="s">
        <v>802</v>
      </c>
      <c r="D767" s="12" t="s">
        <v>801</v>
      </c>
      <c r="E767" s="12" t="s">
        <v>3623</v>
      </c>
      <c r="F767" s="12" t="s">
        <v>5372</v>
      </c>
      <c r="G767" s="13" t="s">
        <v>4436</v>
      </c>
      <c r="H767" s="12" t="s">
        <v>4463</v>
      </c>
      <c r="I767" s="12" t="s">
        <v>4438</v>
      </c>
      <c r="J767" s="15">
        <v>42858</v>
      </c>
      <c r="K767" s="12" t="s">
        <v>4439</v>
      </c>
      <c r="L767" s="12" t="s">
        <v>4402</v>
      </c>
      <c r="M767" s="12" t="s">
        <v>4440</v>
      </c>
      <c r="N767" t="s">
        <v>4441</v>
      </c>
      <c r="O767" s="7" t="str">
        <f>IFERROR(VLOOKUP($D767,'CLIENTES NUEVA ID ZONA'!$A$1:$R$669,17,0),"NO")</f>
        <v>SI</v>
      </c>
    </row>
    <row r="768" spans="1:15">
      <c r="A768" s="7" t="s">
        <v>3909</v>
      </c>
      <c r="B768" s="12" t="s">
        <v>4535</v>
      </c>
      <c r="C768" s="12" t="s">
        <v>1264</v>
      </c>
      <c r="D768" s="12" t="s">
        <v>1263</v>
      </c>
      <c r="E768" s="12" t="s">
        <v>2253</v>
      </c>
      <c r="F768" s="12" t="s">
        <v>5373</v>
      </c>
      <c r="G768" s="13" t="s">
        <v>4436</v>
      </c>
      <c r="H768" s="12" t="s">
        <v>4444</v>
      </c>
      <c r="I768" s="12" t="s">
        <v>4448</v>
      </c>
      <c r="J768" s="15">
        <v>42853</v>
      </c>
      <c r="K768" s="12" t="s">
        <v>4439</v>
      </c>
      <c r="L768" s="12" t="s">
        <v>4402</v>
      </c>
      <c r="M768" s="12" t="s">
        <v>4440</v>
      </c>
      <c r="N768" t="s">
        <v>4441</v>
      </c>
      <c r="O768" s="7" t="str">
        <f>IFERROR(VLOOKUP($D768,'CLIENTES NUEVA ID ZONA'!$A$1:$R$669,17,0),"NO")</f>
        <v>NO</v>
      </c>
    </row>
    <row r="769" spans="1:15">
      <c r="A769" s="7" t="s">
        <v>3909</v>
      </c>
      <c r="B769" s="12" t="s">
        <v>4535</v>
      </c>
      <c r="C769" s="12" t="s">
        <v>1259</v>
      </c>
      <c r="D769" s="12" t="s">
        <v>1258</v>
      </c>
      <c r="E769" s="12" t="s">
        <v>2253</v>
      </c>
      <c r="F769" s="12" t="s">
        <v>5374</v>
      </c>
      <c r="G769" s="13" t="s">
        <v>4436</v>
      </c>
      <c r="H769" s="12" t="s">
        <v>4454</v>
      </c>
      <c r="I769" s="12" t="s">
        <v>4448</v>
      </c>
      <c r="J769" s="15">
        <v>42853</v>
      </c>
      <c r="K769" s="12" t="s">
        <v>4439</v>
      </c>
      <c r="L769" s="12" t="s">
        <v>4402</v>
      </c>
      <c r="M769" s="12" t="s">
        <v>4440</v>
      </c>
      <c r="N769" t="s">
        <v>4441</v>
      </c>
      <c r="O769" s="7" t="str">
        <f>IFERROR(VLOOKUP($D769,'CLIENTES NUEVA ID ZONA'!$A$1:$R$669,17,0),"NO")</f>
        <v>NO</v>
      </c>
    </row>
    <row r="770" spans="1:15">
      <c r="A770" s="7" t="s">
        <v>3909</v>
      </c>
      <c r="B770" s="12" t="s">
        <v>4535</v>
      </c>
      <c r="C770" s="12" t="s">
        <v>1272</v>
      </c>
      <c r="D770" s="12" t="s">
        <v>1271</v>
      </c>
      <c r="E770" s="12" t="s">
        <v>2253</v>
      </c>
      <c r="F770" s="12" t="s">
        <v>5375</v>
      </c>
      <c r="G770" s="13" t="s">
        <v>4436</v>
      </c>
      <c r="H770" s="12" t="s">
        <v>4444</v>
      </c>
      <c r="I770" s="12" t="s">
        <v>4448</v>
      </c>
      <c r="J770" s="15">
        <v>42853</v>
      </c>
      <c r="K770" s="12" t="s">
        <v>4439</v>
      </c>
      <c r="L770" s="12" t="s">
        <v>4402</v>
      </c>
      <c r="M770" s="12" t="s">
        <v>4440</v>
      </c>
      <c r="N770" t="s">
        <v>4441</v>
      </c>
      <c r="O770" s="7" t="str">
        <f>IFERROR(VLOOKUP($D770,'CLIENTES NUEVA ID ZONA'!$A$1:$R$669,17,0),"NO")</f>
        <v>NO</v>
      </c>
    </row>
    <row r="771" spans="1:15">
      <c r="A771" s="7" t="s">
        <v>3909</v>
      </c>
      <c r="B771" s="12" t="s">
        <v>4535</v>
      </c>
      <c r="C771" s="12" t="s">
        <v>1278</v>
      </c>
      <c r="D771" s="12" t="s">
        <v>1277</v>
      </c>
      <c r="E771" s="12" t="s">
        <v>2253</v>
      </c>
      <c r="F771" s="12" t="s">
        <v>5376</v>
      </c>
      <c r="G771" s="13" t="s">
        <v>4436</v>
      </c>
      <c r="H771" s="12" t="s">
        <v>4444</v>
      </c>
      <c r="I771" s="12" t="s">
        <v>4448</v>
      </c>
      <c r="J771" s="15">
        <v>42853</v>
      </c>
      <c r="K771" s="12" t="s">
        <v>4439</v>
      </c>
      <c r="L771" s="12" t="s">
        <v>4402</v>
      </c>
      <c r="M771" s="12" t="s">
        <v>4440</v>
      </c>
      <c r="N771" t="s">
        <v>4441</v>
      </c>
      <c r="O771" s="7" t="str">
        <f>IFERROR(VLOOKUP($D771,'CLIENTES NUEVA ID ZONA'!$A$1:$R$669,17,0),"NO")</f>
        <v>NO</v>
      </c>
    </row>
    <row r="772" spans="1:15">
      <c r="A772" s="7" t="s">
        <v>3909</v>
      </c>
      <c r="B772" s="12" t="s">
        <v>4535</v>
      </c>
      <c r="C772" s="12" t="s">
        <v>1270</v>
      </c>
      <c r="D772" s="12" t="s">
        <v>1269</v>
      </c>
      <c r="E772" s="12" t="s">
        <v>2253</v>
      </c>
      <c r="F772" s="12" t="s">
        <v>5377</v>
      </c>
      <c r="G772" s="13" t="s">
        <v>4436</v>
      </c>
      <c r="H772" s="12" t="s">
        <v>4454</v>
      </c>
      <c r="I772" s="12" t="s">
        <v>4448</v>
      </c>
      <c r="J772" s="15">
        <v>42853</v>
      </c>
      <c r="K772" s="12" t="s">
        <v>4439</v>
      </c>
      <c r="L772" s="12" t="s">
        <v>4402</v>
      </c>
      <c r="M772" s="12" t="s">
        <v>4440</v>
      </c>
      <c r="N772" t="s">
        <v>4441</v>
      </c>
      <c r="O772" s="7" t="str">
        <f>IFERROR(VLOOKUP($D772,'CLIENTES NUEVA ID ZONA'!$A$1:$R$669,17,0),"NO")</f>
        <v>NO</v>
      </c>
    </row>
    <row r="773" spans="1:15">
      <c r="A773" s="7" t="s">
        <v>3909</v>
      </c>
      <c r="B773" s="12" t="s">
        <v>4535</v>
      </c>
      <c r="C773" s="12" t="s">
        <v>1268</v>
      </c>
      <c r="D773" s="12" t="s">
        <v>1267</v>
      </c>
      <c r="E773" s="12" t="s">
        <v>2253</v>
      </c>
      <c r="F773" s="12" t="s">
        <v>5378</v>
      </c>
      <c r="G773" s="13" t="s">
        <v>4436</v>
      </c>
      <c r="H773" s="12" t="s">
        <v>4444</v>
      </c>
      <c r="I773" s="12" t="s">
        <v>4448</v>
      </c>
      <c r="J773" s="15">
        <v>42853</v>
      </c>
      <c r="K773" s="12" t="s">
        <v>4439</v>
      </c>
      <c r="L773" s="12" t="s">
        <v>4402</v>
      </c>
      <c r="M773" s="12" t="s">
        <v>4440</v>
      </c>
      <c r="N773" t="s">
        <v>4441</v>
      </c>
      <c r="O773" s="7" t="str">
        <f>IFERROR(VLOOKUP($D773,'CLIENTES NUEVA ID ZONA'!$A$1:$R$669,17,0),"NO")</f>
        <v>NO</v>
      </c>
    </row>
    <row r="774" spans="1:15">
      <c r="A774" s="7" t="s">
        <v>3909</v>
      </c>
      <c r="B774" s="12" t="s">
        <v>4535</v>
      </c>
      <c r="C774" s="12" t="s">
        <v>1266</v>
      </c>
      <c r="D774" s="12" t="s">
        <v>1265</v>
      </c>
      <c r="E774" s="12" t="s">
        <v>2253</v>
      </c>
      <c r="F774" s="12" t="s">
        <v>5379</v>
      </c>
      <c r="G774" s="13" t="s">
        <v>4436</v>
      </c>
      <c r="H774" s="12" t="s">
        <v>4444</v>
      </c>
      <c r="I774" s="12" t="s">
        <v>4448</v>
      </c>
      <c r="J774" s="15">
        <v>42853</v>
      </c>
      <c r="K774" s="12" t="s">
        <v>4439</v>
      </c>
      <c r="L774" s="12" t="s">
        <v>4402</v>
      </c>
      <c r="M774" s="12" t="s">
        <v>4440</v>
      </c>
      <c r="N774" t="s">
        <v>4441</v>
      </c>
      <c r="O774" s="7" t="str">
        <f>IFERROR(VLOOKUP($D774,'CLIENTES NUEVA ID ZONA'!$A$1:$R$669,17,0),"NO")</f>
        <v>NO</v>
      </c>
    </row>
    <row r="775" spans="1:15">
      <c r="A775" s="7" t="s">
        <v>3909</v>
      </c>
      <c r="B775" s="12" t="s">
        <v>4535</v>
      </c>
      <c r="C775" s="12" t="s">
        <v>1274</v>
      </c>
      <c r="D775" s="12" t="s">
        <v>1273</v>
      </c>
      <c r="E775" s="12" t="s">
        <v>2253</v>
      </c>
      <c r="F775" s="12" t="s">
        <v>5380</v>
      </c>
      <c r="G775" s="13" t="s">
        <v>4436</v>
      </c>
      <c r="H775" s="12" t="s">
        <v>4444</v>
      </c>
      <c r="I775" s="12" t="s">
        <v>4448</v>
      </c>
      <c r="J775" s="15">
        <v>42853</v>
      </c>
      <c r="K775" s="12" t="s">
        <v>4439</v>
      </c>
      <c r="L775" s="12" t="s">
        <v>4402</v>
      </c>
      <c r="M775" s="12" t="s">
        <v>4440</v>
      </c>
      <c r="N775" t="s">
        <v>4441</v>
      </c>
      <c r="O775" s="7" t="str">
        <f>IFERROR(VLOOKUP($D775,'CLIENTES NUEVA ID ZONA'!$A$1:$R$669,17,0),"NO")</f>
        <v>NO</v>
      </c>
    </row>
    <row r="776" spans="1:15">
      <c r="A776" s="7" t="s">
        <v>3909</v>
      </c>
      <c r="B776" s="12" t="s">
        <v>4518</v>
      </c>
      <c r="C776" s="12" t="s">
        <v>888</v>
      </c>
      <c r="D776" s="12" t="s">
        <v>887</v>
      </c>
      <c r="E776" s="12" t="s">
        <v>14</v>
      </c>
      <c r="F776" s="12" t="s">
        <v>5381</v>
      </c>
      <c r="G776" s="13" t="s">
        <v>4436</v>
      </c>
      <c r="H776" s="12" t="s">
        <v>4498</v>
      </c>
      <c r="I776" s="12" t="s">
        <v>4438</v>
      </c>
      <c r="J776" s="15">
        <v>42843</v>
      </c>
      <c r="K776" s="12" t="s">
        <v>4439</v>
      </c>
      <c r="L776" s="12" t="s">
        <v>1440</v>
      </c>
      <c r="M776" s="12" t="s">
        <v>4440</v>
      </c>
      <c r="N776" t="s">
        <v>4441</v>
      </c>
      <c r="O776" s="7" t="str">
        <f>IFERROR(VLOOKUP($D776,'CLIENTES NUEVA ID ZONA'!$A$1:$R$669,17,0),"NO")</f>
        <v>NO</v>
      </c>
    </row>
    <row r="777" spans="1:15">
      <c r="A777" s="7" t="s">
        <v>3909</v>
      </c>
      <c r="B777" s="12" t="s">
        <v>4535</v>
      </c>
      <c r="C777" s="12" t="s">
        <v>316</v>
      </c>
      <c r="D777" s="12" t="s">
        <v>315</v>
      </c>
      <c r="E777" s="12" t="s">
        <v>2253</v>
      </c>
      <c r="F777" s="12" t="s">
        <v>5382</v>
      </c>
      <c r="G777" s="13" t="s">
        <v>4436</v>
      </c>
      <c r="H777" s="12" t="s">
        <v>4454</v>
      </c>
      <c r="I777" s="12" t="s">
        <v>4448</v>
      </c>
      <c r="J777" s="15">
        <v>42842</v>
      </c>
      <c r="K777" s="12" t="s">
        <v>4449</v>
      </c>
      <c r="L777" s="12" t="s">
        <v>4409</v>
      </c>
      <c r="M777" s="12" t="s">
        <v>4440</v>
      </c>
      <c r="N777" t="s">
        <v>4441</v>
      </c>
      <c r="O777" s="7" t="str">
        <f>IFERROR(VLOOKUP($D777,'CLIENTES NUEVA ID ZONA'!$A$1:$R$669,17,0),"NO")</f>
        <v>NO</v>
      </c>
    </row>
    <row r="778" spans="1:15">
      <c r="A778" s="7" t="s">
        <v>3909</v>
      </c>
      <c r="B778" s="12" t="s">
        <v>3623</v>
      </c>
      <c r="C778" s="12" t="s">
        <v>493</v>
      </c>
      <c r="D778" s="12" t="s">
        <v>492</v>
      </c>
      <c r="E778" s="12" t="s">
        <v>2253</v>
      </c>
      <c r="F778" s="12" t="s">
        <v>5383</v>
      </c>
      <c r="G778" s="13" t="s">
        <v>4436</v>
      </c>
      <c r="H778" s="12" t="s">
        <v>4437</v>
      </c>
      <c r="I778" s="12" t="s">
        <v>4448</v>
      </c>
      <c r="J778" s="15">
        <v>42831</v>
      </c>
      <c r="K778" s="12" t="s">
        <v>4439</v>
      </c>
      <c r="L778" s="12" t="s">
        <v>1440</v>
      </c>
      <c r="M778" s="12" t="s">
        <v>4440</v>
      </c>
      <c r="N778" t="s">
        <v>4441</v>
      </c>
      <c r="O778" s="7" t="str">
        <f>IFERROR(VLOOKUP($D778,'CLIENTES NUEVA ID ZONA'!$A$1:$R$669,17,0),"NO")</f>
        <v>NO</v>
      </c>
    </row>
    <row r="779" spans="1:15">
      <c r="A779" s="7" t="s">
        <v>3909</v>
      </c>
      <c r="B779" s="12" t="s">
        <v>4433</v>
      </c>
      <c r="C779" s="12" t="s">
        <v>549</v>
      </c>
      <c r="D779" s="12" t="s">
        <v>548</v>
      </c>
      <c r="E779" s="12" t="s">
        <v>2278</v>
      </c>
      <c r="F779" s="12" t="s">
        <v>5384</v>
      </c>
      <c r="G779" s="13" t="s">
        <v>4436</v>
      </c>
      <c r="H779" s="12" t="s">
        <v>4437</v>
      </c>
      <c r="I779" s="12" t="s">
        <v>4438</v>
      </c>
      <c r="J779" s="15">
        <v>42831</v>
      </c>
      <c r="K779" s="12" t="s">
        <v>4439</v>
      </c>
      <c r="L779" s="12" t="s">
        <v>1581</v>
      </c>
      <c r="M779" s="12" t="s">
        <v>4440</v>
      </c>
      <c r="N779" t="s">
        <v>4441</v>
      </c>
      <c r="O779" s="7" t="str">
        <f>IFERROR(VLOOKUP($D779,'CLIENTES NUEVA ID ZONA'!$A$1:$R$669,17,0),"NO")</f>
        <v>SI</v>
      </c>
    </row>
    <row r="780" spans="1:15">
      <c r="A780" s="7" t="s">
        <v>3909</v>
      </c>
      <c r="B780" s="12" t="s">
        <v>4535</v>
      </c>
      <c r="C780" s="12" t="s">
        <v>557</v>
      </c>
      <c r="D780" s="12" t="s">
        <v>556</v>
      </c>
      <c r="E780" s="12" t="s">
        <v>2253</v>
      </c>
      <c r="F780" s="12" t="s">
        <v>5385</v>
      </c>
      <c r="G780" s="13" t="s">
        <v>4436</v>
      </c>
      <c r="H780" s="12" t="s">
        <v>4444</v>
      </c>
      <c r="I780" s="12" t="s">
        <v>4448</v>
      </c>
      <c r="J780" s="15">
        <v>42830</v>
      </c>
      <c r="K780" s="12" t="s">
        <v>4439</v>
      </c>
      <c r="L780" s="12" t="s">
        <v>1581</v>
      </c>
      <c r="M780" s="12" t="s">
        <v>4440</v>
      </c>
      <c r="N780" t="s">
        <v>4441</v>
      </c>
      <c r="O780" s="7" t="str">
        <f>IFERROR(VLOOKUP($D780,'CLIENTES NUEVA ID ZONA'!$A$1:$R$669,17,0),"NO")</f>
        <v>NO</v>
      </c>
    </row>
    <row r="781" spans="1:15">
      <c r="A781" s="7" t="s">
        <v>3909</v>
      </c>
      <c r="B781" s="12" t="s">
        <v>4511</v>
      </c>
      <c r="C781" s="12" t="s">
        <v>94</v>
      </c>
      <c r="D781" s="12" t="s">
        <v>93</v>
      </c>
      <c r="E781" s="12" t="s">
        <v>3623</v>
      </c>
      <c r="F781" s="12" t="s">
        <v>5386</v>
      </c>
      <c r="G781" s="13" t="s">
        <v>4436</v>
      </c>
      <c r="H781" s="12" t="s">
        <v>4513</v>
      </c>
      <c r="I781" s="12" t="s">
        <v>4438</v>
      </c>
      <c r="J781" s="15">
        <v>42830</v>
      </c>
      <c r="K781" s="12" t="s">
        <v>4439</v>
      </c>
      <c r="L781" s="12" t="s">
        <v>4402</v>
      </c>
      <c r="M781" s="12" t="s">
        <v>4440</v>
      </c>
      <c r="N781" t="s">
        <v>4441</v>
      </c>
      <c r="O781" s="7" t="str">
        <f>IFERROR(VLOOKUP($D781,'CLIENTES NUEVA ID ZONA'!$A$1:$R$669,17,0),"NO")</f>
        <v>SI</v>
      </c>
    </row>
    <row r="782" spans="1:15">
      <c r="A782" s="7" t="s">
        <v>3909</v>
      </c>
      <c r="B782" s="12" t="s">
        <v>4535</v>
      </c>
      <c r="C782" s="12" t="s">
        <v>1163</v>
      </c>
      <c r="D782" s="12" t="s">
        <v>1162</v>
      </c>
      <c r="E782" s="12" t="s">
        <v>2253</v>
      </c>
      <c r="F782" s="12" t="s">
        <v>5387</v>
      </c>
      <c r="G782" s="13" t="s">
        <v>4436</v>
      </c>
      <c r="H782" s="12" t="s">
        <v>4454</v>
      </c>
      <c r="I782" s="12" t="s">
        <v>4448</v>
      </c>
      <c r="J782" s="15">
        <v>42830</v>
      </c>
      <c r="K782" s="12" t="s">
        <v>4441</v>
      </c>
      <c r="L782" s="12" t="s">
        <v>4409</v>
      </c>
      <c r="M782" s="12" t="s">
        <v>4440</v>
      </c>
      <c r="N782" t="s">
        <v>4441</v>
      </c>
      <c r="O782" s="7" t="str">
        <f>IFERROR(VLOOKUP($D782,'CLIENTES NUEVA ID ZONA'!$A$1:$R$669,17,0),"NO")</f>
        <v>NO</v>
      </c>
    </row>
    <row r="783" spans="1:15">
      <c r="A783" s="7" t="s">
        <v>3909</v>
      </c>
      <c r="B783" s="12" t="s">
        <v>4535</v>
      </c>
      <c r="C783" s="12" t="s">
        <v>1370</v>
      </c>
      <c r="D783" s="12" t="s">
        <v>1369</v>
      </c>
      <c r="E783" s="12" t="s">
        <v>2253</v>
      </c>
      <c r="F783" s="12" t="s">
        <v>5388</v>
      </c>
      <c r="G783" s="13" t="s">
        <v>4436</v>
      </c>
      <c r="H783" s="12" t="s">
        <v>4444</v>
      </c>
      <c r="I783" s="12" t="s">
        <v>4448</v>
      </c>
      <c r="J783" s="15">
        <v>42830</v>
      </c>
      <c r="K783" s="12" t="s">
        <v>4441</v>
      </c>
      <c r="L783" s="12" t="s">
        <v>4409</v>
      </c>
      <c r="M783" s="12" t="s">
        <v>4440</v>
      </c>
      <c r="N783" t="s">
        <v>4441</v>
      </c>
      <c r="O783" s="7" t="str">
        <f>IFERROR(VLOOKUP($D783,'CLIENTES NUEVA ID ZONA'!$A$1:$R$669,17,0),"NO")</f>
        <v>NO</v>
      </c>
    </row>
    <row r="784" spans="1:15">
      <c r="A784" s="7" t="s">
        <v>3909</v>
      </c>
      <c r="B784" s="12" t="s">
        <v>4535</v>
      </c>
      <c r="C784" s="12" t="s">
        <v>472</v>
      </c>
      <c r="D784" s="12" t="s">
        <v>471</v>
      </c>
      <c r="E784" s="12" t="s">
        <v>2253</v>
      </c>
      <c r="F784" s="12" t="s">
        <v>5389</v>
      </c>
      <c r="G784" s="13" t="s">
        <v>4436</v>
      </c>
      <c r="H784" s="12" t="s">
        <v>4444</v>
      </c>
      <c r="I784" s="12" t="s">
        <v>4448</v>
      </c>
      <c r="J784" s="15">
        <v>42830</v>
      </c>
      <c r="K784" s="12" t="s">
        <v>4439</v>
      </c>
      <c r="L784" s="12" t="s">
        <v>1581</v>
      </c>
      <c r="M784" s="12" t="s">
        <v>4440</v>
      </c>
      <c r="N784" t="s">
        <v>5390</v>
      </c>
      <c r="O784" s="7" t="str">
        <f>IFERROR(VLOOKUP($D784,'CLIENTES NUEVA ID ZONA'!$A$1:$R$669,17,0),"NO")</f>
        <v>NO</v>
      </c>
    </row>
    <row r="785" spans="1:15">
      <c r="A785" s="7" t="s">
        <v>3909</v>
      </c>
      <c r="B785" s="12" t="s">
        <v>4535</v>
      </c>
      <c r="C785" s="12" t="s">
        <v>1136</v>
      </c>
      <c r="D785" s="12" t="s">
        <v>1135</v>
      </c>
      <c r="E785" s="12" t="s">
        <v>2253</v>
      </c>
      <c r="F785" s="12" t="s">
        <v>5391</v>
      </c>
      <c r="G785" s="13" t="s">
        <v>4436</v>
      </c>
      <c r="H785" s="12" t="s">
        <v>4444</v>
      </c>
      <c r="I785" s="12" t="s">
        <v>4448</v>
      </c>
      <c r="J785" s="15">
        <v>42826</v>
      </c>
      <c r="K785" s="12" t="s">
        <v>4449</v>
      </c>
      <c r="L785" s="12" t="s">
        <v>4402</v>
      </c>
      <c r="M785" s="12" t="s">
        <v>4440</v>
      </c>
      <c r="N785" t="s">
        <v>4441</v>
      </c>
      <c r="O785" s="7" t="str">
        <f>IFERROR(VLOOKUP($D785,'CLIENTES NUEVA ID ZONA'!$A$1:$R$669,17,0),"NO")</f>
        <v>NO</v>
      </c>
    </row>
    <row r="786" spans="1:15">
      <c r="A786" s="7" t="s">
        <v>3909</v>
      </c>
      <c r="B786" s="12" t="s">
        <v>4535</v>
      </c>
      <c r="C786" s="12" t="s">
        <v>759</v>
      </c>
      <c r="D786" s="12" t="s">
        <v>758</v>
      </c>
      <c r="E786" s="12" t="s">
        <v>2253</v>
      </c>
      <c r="F786" s="12" t="s">
        <v>5392</v>
      </c>
      <c r="G786" s="13" t="s">
        <v>4436</v>
      </c>
      <c r="H786" s="12" t="s">
        <v>4444</v>
      </c>
      <c r="I786" s="12" t="s">
        <v>4448</v>
      </c>
      <c r="J786" s="15">
        <v>42826</v>
      </c>
      <c r="K786" s="12" t="s">
        <v>4449</v>
      </c>
      <c r="L786" s="12" t="s">
        <v>4398</v>
      </c>
      <c r="M786" s="12" t="s">
        <v>4440</v>
      </c>
      <c r="N786" t="s">
        <v>4441</v>
      </c>
      <c r="O786" s="7" t="str">
        <f>IFERROR(VLOOKUP($D786,'CLIENTES NUEVA ID ZONA'!$A$1:$R$669,17,0),"NO")</f>
        <v>NO</v>
      </c>
    </row>
    <row r="787" spans="1:15">
      <c r="A787" s="7" t="s">
        <v>3909</v>
      </c>
      <c r="B787" s="12" t="s">
        <v>4535</v>
      </c>
      <c r="C787" s="12" t="s">
        <v>169</v>
      </c>
      <c r="D787" s="12" t="s">
        <v>168</v>
      </c>
      <c r="E787" s="12" t="s">
        <v>2253</v>
      </c>
      <c r="F787" s="12" t="s">
        <v>5393</v>
      </c>
      <c r="G787" s="13" t="s">
        <v>4436</v>
      </c>
      <c r="H787" s="12" t="s">
        <v>4454</v>
      </c>
      <c r="I787" s="12" t="s">
        <v>4448</v>
      </c>
      <c r="J787" s="15">
        <v>42826</v>
      </c>
      <c r="K787" s="12" t="s">
        <v>4441</v>
      </c>
      <c r="L787" s="12" t="s">
        <v>4409</v>
      </c>
      <c r="M787" s="12" t="s">
        <v>4440</v>
      </c>
      <c r="N787" t="s">
        <v>4441</v>
      </c>
      <c r="O787" s="7" t="str">
        <f>IFERROR(VLOOKUP($D787,'CLIENTES NUEVA ID ZONA'!$A$1:$R$669,17,0),"NO")</f>
        <v>NO</v>
      </c>
    </row>
    <row r="788" spans="1:15">
      <c r="A788" s="7" t="s">
        <v>3909</v>
      </c>
      <c r="B788" s="12" t="s">
        <v>4535</v>
      </c>
      <c r="C788" s="12" t="s">
        <v>183</v>
      </c>
      <c r="D788" s="12" t="s">
        <v>182</v>
      </c>
      <c r="E788" s="12" t="s">
        <v>3623</v>
      </c>
      <c r="F788" s="12" t="s">
        <v>5394</v>
      </c>
      <c r="G788" s="13" t="s">
        <v>4436</v>
      </c>
      <c r="H788" s="12" t="s">
        <v>4444</v>
      </c>
      <c r="I788" s="12" t="s">
        <v>4448</v>
      </c>
      <c r="J788" s="15">
        <v>42826</v>
      </c>
      <c r="K788" s="12" t="s">
        <v>4449</v>
      </c>
      <c r="L788" s="12" t="s">
        <v>4402</v>
      </c>
      <c r="M788" s="12" t="s">
        <v>4440</v>
      </c>
      <c r="N788" t="s">
        <v>5271</v>
      </c>
      <c r="O788" s="7" t="str">
        <f>IFERROR(VLOOKUP($D788,'CLIENTES NUEVA ID ZONA'!$A$1:$R$669,17,0),"NO")</f>
        <v>NO</v>
      </c>
    </row>
    <row r="789" spans="1:15">
      <c r="A789" s="7" t="s">
        <v>3909</v>
      </c>
      <c r="B789" s="12" t="s">
        <v>5395</v>
      </c>
      <c r="C789" s="12" t="s">
        <v>761</v>
      </c>
      <c r="D789" s="12" t="s">
        <v>760</v>
      </c>
      <c r="E789" s="12" t="s">
        <v>2336</v>
      </c>
      <c r="F789" s="12" t="s">
        <v>5396</v>
      </c>
      <c r="G789" s="13" t="s">
        <v>4436</v>
      </c>
      <c r="H789" s="12" t="s">
        <v>5397</v>
      </c>
      <c r="I789" s="12" t="s">
        <v>4438</v>
      </c>
      <c r="J789" s="15">
        <v>42826</v>
      </c>
      <c r="K789" s="12" t="s">
        <v>5398</v>
      </c>
      <c r="L789" s="12" t="s">
        <v>4398</v>
      </c>
      <c r="M789" s="12" t="s">
        <v>4440</v>
      </c>
      <c r="N789" t="s">
        <v>4441</v>
      </c>
      <c r="O789" s="7" t="str">
        <f>IFERROR(VLOOKUP($D789,'CLIENTES NUEVA ID ZONA'!$A$1:$R$669,17,0),"NO")</f>
        <v>SI</v>
      </c>
    </row>
    <row r="790" spans="1:15">
      <c r="A790" s="7" t="s">
        <v>3909</v>
      </c>
      <c r="B790" s="12" t="s">
        <v>37</v>
      </c>
      <c r="C790" s="12" t="s">
        <v>1193</v>
      </c>
      <c r="D790" s="12" t="s">
        <v>1192</v>
      </c>
      <c r="E790" s="12" t="s">
        <v>3623</v>
      </c>
      <c r="F790" s="12" t="s">
        <v>5399</v>
      </c>
      <c r="G790" s="13" t="s">
        <v>4436</v>
      </c>
      <c r="H790" s="12" t="s">
        <v>4463</v>
      </c>
      <c r="I790" s="12" t="s">
        <v>4438</v>
      </c>
      <c r="J790" s="15">
        <v>42826</v>
      </c>
      <c r="K790" s="12" t="s">
        <v>4439</v>
      </c>
      <c r="L790" s="12" t="s">
        <v>4398</v>
      </c>
      <c r="M790" s="12" t="s">
        <v>4440</v>
      </c>
      <c r="N790" t="s">
        <v>4441</v>
      </c>
      <c r="O790" s="7" t="str">
        <f>IFERROR(VLOOKUP($D790,'CLIENTES NUEVA ID ZONA'!$A$1:$R$669,17,0),"NO")</f>
        <v>NO</v>
      </c>
    </row>
    <row r="791" spans="1:15">
      <c r="A791" s="7" t="s">
        <v>3909</v>
      </c>
      <c r="B791" s="12" t="s">
        <v>4535</v>
      </c>
      <c r="C791" s="12" t="s">
        <v>82</v>
      </c>
      <c r="D791" s="12" t="s">
        <v>81</v>
      </c>
      <c r="E791" s="12" t="s">
        <v>2253</v>
      </c>
      <c r="F791" s="12" t="s">
        <v>5400</v>
      </c>
      <c r="G791" s="13" t="s">
        <v>4436</v>
      </c>
      <c r="H791" s="12" t="s">
        <v>4688</v>
      </c>
      <c r="I791" s="12" t="s">
        <v>4448</v>
      </c>
      <c r="J791" s="15">
        <v>42826</v>
      </c>
      <c r="K791" s="12" t="s">
        <v>4449</v>
      </c>
      <c r="L791" s="12" t="s">
        <v>867</v>
      </c>
      <c r="M791" s="12" t="s">
        <v>4440</v>
      </c>
      <c r="N791" t="s">
        <v>4441</v>
      </c>
      <c r="O791" s="7" t="str">
        <f>IFERROR(VLOOKUP($D791,'CLIENTES NUEVA ID ZONA'!$A$1:$R$669,17,0),"NO")</f>
        <v>NO</v>
      </c>
    </row>
    <row r="792" spans="1:15">
      <c r="A792" s="7" t="s">
        <v>3909</v>
      </c>
      <c r="B792" s="12" t="s">
        <v>2469</v>
      </c>
      <c r="C792" s="12" t="s">
        <v>934</v>
      </c>
      <c r="D792" s="12" t="s">
        <v>933</v>
      </c>
      <c r="E792" s="12" t="s">
        <v>2253</v>
      </c>
      <c r="F792" s="12" t="s">
        <v>5401</v>
      </c>
      <c r="G792" s="13" t="s">
        <v>4436</v>
      </c>
      <c r="H792" s="12" t="s">
        <v>4498</v>
      </c>
      <c r="I792" s="12" t="s">
        <v>4438</v>
      </c>
      <c r="J792" s="15">
        <v>42826</v>
      </c>
      <c r="K792" s="12" t="s">
        <v>4449</v>
      </c>
      <c r="L792" s="12" t="s">
        <v>4402</v>
      </c>
      <c r="M792" s="12" t="s">
        <v>4440</v>
      </c>
      <c r="N792" t="s">
        <v>4441</v>
      </c>
      <c r="O792" s="7" t="str">
        <f>IFERROR(VLOOKUP($D792,'CLIENTES NUEVA ID ZONA'!$A$1:$R$669,17,0),"NO")</f>
        <v>NO</v>
      </c>
    </row>
    <row r="793" spans="1:15">
      <c r="A793" s="7" t="s">
        <v>3909</v>
      </c>
      <c r="B793" s="12" t="s">
        <v>2469</v>
      </c>
      <c r="C793" s="12" t="s">
        <v>934</v>
      </c>
      <c r="D793" s="12" t="s">
        <v>933</v>
      </c>
      <c r="E793" s="12" t="s">
        <v>2253</v>
      </c>
      <c r="F793" s="12" t="s">
        <v>5402</v>
      </c>
      <c r="G793" s="13" t="s">
        <v>4436</v>
      </c>
      <c r="H793" s="12" t="s">
        <v>4498</v>
      </c>
      <c r="I793" s="12" t="s">
        <v>4438</v>
      </c>
      <c r="J793" s="15">
        <v>42826</v>
      </c>
      <c r="K793" s="12" t="s">
        <v>4449</v>
      </c>
      <c r="L793" s="12" t="s">
        <v>4402</v>
      </c>
      <c r="M793" s="12" t="s">
        <v>4440</v>
      </c>
      <c r="N793" t="s">
        <v>4664</v>
      </c>
      <c r="O793" s="7" t="str">
        <f>IFERROR(VLOOKUP($D793,'CLIENTES NUEVA ID ZONA'!$A$1:$R$669,17,0),"NO")</f>
        <v>NO</v>
      </c>
    </row>
    <row r="794" spans="1:15">
      <c r="A794" s="7" t="s">
        <v>3909</v>
      </c>
      <c r="B794" s="7" t="s">
        <v>2469</v>
      </c>
      <c r="C794" s="7" t="s">
        <v>934</v>
      </c>
      <c r="D794" s="7" t="s">
        <v>933</v>
      </c>
      <c r="E794" s="7" t="s">
        <v>2253</v>
      </c>
      <c r="F794" s="7" t="s">
        <v>5403</v>
      </c>
      <c r="G794" s="9" t="s">
        <v>4436</v>
      </c>
      <c r="H794" s="7" t="s">
        <v>4498</v>
      </c>
      <c r="I794" s="7" t="s">
        <v>4438</v>
      </c>
      <c r="J794" s="10">
        <v>42826</v>
      </c>
      <c r="K794" s="7" t="s">
        <v>4449</v>
      </c>
      <c r="L794" s="7" t="s">
        <v>4402</v>
      </c>
      <c r="M794" s="7" t="s">
        <v>4440</v>
      </c>
      <c r="N794" t="s">
        <v>4664</v>
      </c>
      <c r="O794" s="7" t="str">
        <f>IFERROR(VLOOKUP($D794,'CLIENTES NUEVA ID ZONA'!$A$1:$R$669,17,0),"NO")</f>
        <v>NO</v>
      </c>
    </row>
    <row r="795" spans="1:15">
      <c r="A795" s="7" t="s">
        <v>3909</v>
      </c>
      <c r="B795" s="7" t="s">
        <v>2469</v>
      </c>
      <c r="C795" s="7" t="s">
        <v>934</v>
      </c>
      <c r="D795" s="7" t="s">
        <v>933</v>
      </c>
      <c r="E795" s="7" t="s">
        <v>2253</v>
      </c>
      <c r="F795" s="7" t="s">
        <v>5404</v>
      </c>
      <c r="G795" s="9" t="s">
        <v>4436</v>
      </c>
      <c r="H795" s="7" t="s">
        <v>4498</v>
      </c>
      <c r="I795" s="7" t="s">
        <v>4438</v>
      </c>
      <c r="J795" s="10">
        <v>42826</v>
      </c>
      <c r="K795" s="7" t="s">
        <v>4449</v>
      </c>
      <c r="L795" s="7" t="s">
        <v>4402</v>
      </c>
      <c r="M795" s="7" t="s">
        <v>4440</v>
      </c>
      <c r="N795" t="s">
        <v>4664</v>
      </c>
      <c r="O795" s="7" t="str">
        <f>IFERROR(VLOOKUP($D795,'CLIENTES NUEVA ID ZONA'!$A$1:$R$669,17,0),"NO")</f>
        <v>NO</v>
      </c>
    </row>
    <row r="796" spans="1:15">
      <c r="A796" s="7" t="s">
        <v>3909</v>
      </c>
      <c r="B796" s="7" t="s">
        <v>2469</v>
      </c>
      <c r="C796" s="7" t="s">
        <v>934</v>
      </c>
      <c r="D796" s="7" t="s">
        <v>933</v>
      </c>
      <c r="E796" s="7" t="s">
        <v>2253</v>
      </c>
      <c r="F796" s="7" t="s">
        <v>5405</v>
      </c>
      <c r="G796" s="9" t="s">
        <v>4436</v>
      </c>
      <c r="H796" s="7" t="s">
        <v>4498</v>
      </c>
      <c r="I796" s="7" t="s">
        <v>4438</v>
      </c>
      <c r="J796" s="10">
        <v>42826</v>
      </c>
      <c r="K796" s="7" t="s">
        <v>4449</v>
      </c>
      <c r="L796" s="7" t="s">
        <v>4402</v>
      </c>
      <c r="M796" s="7" t="s">
        <v>4440</v>
      </c>
      <c r="N796" t="s">
        <v>4441</v>
      </c>
      <c r="O796" s="7" t="str">
        <f>IFERROR(VLOOKUP($D796,'CLIENTES NUEVA ID ZONA'!$A$1:$R$669,17,0),"NO")</f>
        <v>NO</v>
      </c>
    </row>
    <row r="797" spans="1:15">
      <c r="A797" s="7" t="s">
        <v>3909</v>
      </c>
      <c r="B797" s="7" t="s">
        <v>2469</v>
      </c>
      <c r="C797" s="7" t="s">
        <v>934</v>
      </c>
      <c r="D797" s="7" t="s">
        <v>933</v>
      </c>
      <c r="E797" s="7" t="s">
        <v>2253</v>
      </c>
      <c r="F797" s="7" t="s">
        <v>5406</v>
      </c>
      <c r="G797" s="9" t="s">
        <v>4436</v>
      </c>
      <c r="H797" s="7" t="s">
        <v>4498</v>
      </c>
      <c r="I797" s="7" t="s">
        <v>4438</v>
      </c>
      <c r="J797" s="10">
        <v>42826</v>
      </c>
      <c r="K797" s="7" t="s">
        <v>4449</v>
      </c>
      <c r="L797" s="7" t="s">
        <v>4402</v>
      </c>
      <c r="M797" s="7" t="s">
        <v>4440</v>
      </c>
      <c r="N797" t="s">
        <v>5407</v>
      </c>
      <c r="O797" s="7" t="str">
        <f>IFERROR(VLOOKUP($D797,'CLIENTES NUEVA ID ZONA'!$A$1:$R$669,17,0),"NO")</f>
        <v>NO</v>
      </c>
    </row>
    <row r="798" spans="1:15">
      <c r="A798" s="7" t="s">
        <v>3909</v>
      </c>
      <c r="B798" s="7" t="s">
        <v>2469</v>
      </c>
      <c r="C798" s="7" t="s">
        <v>934</v>
      </c>
      <c r="D798" s="7" t="s">
        <v>933</v>
      </c>
      <c r="E798" s="7" t="s">
        <v>2253</v>
      </c>
      <c r="F798" s="7" t="s">
        <v>5408</v>
      </c>
      <c r="G798" s="9" t="s">
        <v>4436</v>
      </c>
      <c r="H798" s="7" t="s">
        <v>4498</v>
      </c>
      <c r="I798" s="7" t="s">
        <v>4438</v>
      </c>
      <c r="J798" s="10">
        <v>42826</v>
      </c>
      <c r="K798" s="7" t="s">
        <v>4449</v>
      </c>
      <c r="L798" s="7" t="s">
        <v>4402</v>
      </c>
      <c r="M798" s="7" t="s">
        <v>4440</v>
      </c>
      <c r="N798" t="s">
        <v>5409</v>
      </c>
      <c r="O798" s="7" t="str">
        <f>IFERROR(VLOOKUP($D798,'CLIENTES NUEVA ID ZONA'!$A$1:$R$669,17,0),"NO")</f>
        <v>NO</v>
      </c>
    </row>
    <row r="799" spans="1:15">
      <c r="A799" s="7" t="s">
        <v>3909</v>
      </c>
      <c r="B799" s="7" t="s">
        <v>4535</v>
      </c>
      <c r="C799" s="7" t="s">
        <v>79</v>
      </c>
      <c r="D799" s="7" t="s">
        <v>78</v>
      </c>
      <c r="E799" s="7" t="s">
        <v>3623</v>
      </c>
      <c r="F799" s="7" t="s">
        <v>5410</v>
      </c>
      <c r="G799" s="9" t="s">
        <v>4436</v>
      </c>
      <c r="H799" s="7" t="s">
        <v>4513</v>
      </c>
      <c r="I799" s="7" t="s">
        <v>4438</v>
      </c>
      <c r="J799" s="10">
        <v>42826</v>
      </c>
      <c r="K799" s="7" t="s">
        <v>4449</v>
      </c>
      <c r="L799" s="7" t="s">
        <v>4402</v>
      </c>
      <c r="M799" s="7" t="s">
        <v>4440</v>
      </c>
      <c r="N799" t="s">
        <v>4441</v>
      </c>
      <c r="O799" s="7" t="str">
        <f>IFERROR(VLOOKUP($D799,'CLIENTES NUEVA ID ZONA'!$A$1:$R$669,17,0),"NO")</f>
        <v>NO</v>
      </c>
    </row>
    <row r="800" spans="1:15">
      <c r="A800" s="7" t="s">
        <v>3909</v>
      </c>
      <c r="B800" s="7" t="s">
        <v>4535</v>
      </c>
      <c r="C800" s="7" t="s">
        <v>2281</v>
      </c>
      <c r="D800" s="7" t="s">
        <v>72</v>
      </c>
      <c r="E800" s="7" t="s">
        <v>2253</v>
      </c>
      <c r="F800" s="7" t="s">
        <v>5411</v>
      </c>
      <c r="G800" s="9" t="s">
        <v>4436</v>
      </c>
      <c r="H800" s="7" t="s">
        <v>4444</v>
      </c>
      <c r="I800" s="7" t="s">
        <v>4448</v>
      </c>
      <c r="J800" s="10">
        <v>42826</v>
      </c>
      <c r="K800" s="7" t="s">
        <v>4449</v>
      </c>
      <c r="L800" s="7" t="s">
        <v>4402</v>
      </c>
      <c r="M800" s="7" t="s">
        <v>4440</v>
      </c>
      <c r="N800" t="s">
        <v>5412</v>
      </c>
      <c r="O800" s="7" t="str">
        <f>IFERROR(VLOOKUP($D800,'CLIENTES NUEVA ID ZONA'!$A$1:$R$669,17,0),"NO")</f>
        <v>NO</v>
      </c>
    </row>
    <row r="801" spans="1:15">
      <c r="A801" s="7" t="s">
        <v>3909</v>
      </c>
      <c r="B801" s="7" t="s">
        <v>4535</v>
      </c>
      <c r="C801" s="7" t="s">
        <v>924</v>
      </c>
      <c r="D801" s="7" t="s">
        <v>923</v>
      </c>
      <c r="E801" s="7" t="s">
        <v>2253</v>
      </c>
      <c r="F801" s="7" t="s">
        <v>5413</v>
      </c>
      <c r="G801" s="9" t="s">
        <v>4436</v>
      </c>
      <c r="H801" s="7" t="s">
        <v>4444</v>
      </c>
      <c r="I801" s="7" t="s">
        <v>4448</v>
      </c>
      <c r="J801" s="10">
        <v>42826</v>
      </c>
      <c r="K801" s="7" t="s">
        <v>4449</v>
      </c>
      <c r="L801" s="7" t="s">
        <v>4402</v>
      </c>
      <c r="M801" s="7" t="s">
        <v>4440</v>
      </c>
      <c r="N801" t="s">
        <v>4441</v>
      </c>
      <c r="O801" s="7" t="str">
        <f>IFERROR(VLOOKUP($D801,'CLIENTES NUEVA ID ZONA'!$A$1:$R$669,17,0),"NO")</f>
        <v>NO</v>
      </c>
    </row>
    <row r="802" spans="1:15">
      <c r="A802" s="7" t="s">
        <v>3909</v>
      </c>
      <c r="B802" s="12" t="s">
        <v>4535</v>
      </c>
      <c r="C802" s="12" t="s">
        <v>1295</v>
      </c>
      <c r="D802" s="12" t="s">
        <v>1294</v>
      </c>
      <c r="E802" s="12" t="s">
        <v>3629</v>
      </c>
      <c r="F802" s="12" t="s">
        <v>5414</v>
      </c>
      <c r="G802" s="13" t="s">
        <v>5415</v>
      </c>
      <c r="H802" s="12" t="s">
        <v>4463</v>
      </c>
      <c r="I802" s="12" t="s">
        <v>4438</v>
      </c>
      <c r="J802" s="15">
        <v>42826</v>
      </c>
      <c r="K802" s="12" t="s">
        <v>4449</v>
      </c>
      <c r="L802" s="12" t="s">
        <v>4402</v>
      </c>
      <c r="M802" s="12" t="s">
        <v>4440</v>
      </c>
      <c r="N802" t="s">
        <v>5416</v>
      </c>
      <c r="O802" s="7" t="str">
        <f>IFERROR(VLOOKUP($D802,'CLIENTES NUEVA ID ZONA'!$A$1:$R$669,17,0),"NO")</f>
        <v>NO</v>
      </c>
    </row>
    <row r="803" spans="1:15">
      <c r="A803" s="7" t="s">
        <v>3909</v>
      </c>
      <c r="B803" s="12" t="s">
        <v>4535</v>
      </c>
      <c r="C803" s="12" t="s">
        <v>84</v>
      </c>
      <c r="D803" s="12" t="s">
        <v>83</v>
      </c>
      <c r="E803" s="12" t="s">
        <v>2253</v>
      </c>
      <c r="F803" s="12" t="s">
        <v>5417</v>
      </c>
      <c r="G803" s="13" t="s">
        <v>4436</v>
      </c>
      <c r="H803" s="12" t="s">
        <v>4688</v>
      </c>
      <c r="I803" s="12" t="s">
        <v>4448</v>
      </c>
      <c r="J803" s="15">
        <v>42826</v>
      </c>
      <c r="K803" s="12" t="s">
        <v>4449</v>
      </c>
      <c r="L803" s="12" t="s">
        <v>867</v>
      </c>
      <c r="M803" s="12" t="s">
        <v>4440</v>
      </c>
      <c r="N803" t="s">
        <v>4441</v>
      </c>
      <c r="O803" s="7" t="str">
        <f>IFERROR(VLOOKUP($D803,'CLIENTES NUEVA ID ZONA'!$A$1:$R$669,17,0),"NO")</f>
        <v>NO</v>
      </c>
    </row>
    <row r="804" spans="1:15">
      <c r="A804" s="7" t="s">
        <v>3909</v>
      </c>
      <c r="B804" s="12" t="s">
        <v>4535</v>
      </c>
      <c r="C804" s="12" t="s">
        <v>232</v>
      </c>
      <c r="D804" s="12" t="s">
        <v>231</v>
      </c>
      <c r="E804" s="12" t="s">
        <v>2253</v>
      </c>
      <c r="F804" s="12" t="s">
        <v>5418</v>
      </c>
      <c r="G804" s="13" t="s">
        <v>4436</v>
      </c>
      <c r="H804" s="12" t="s">
        <v>4454</v>
      </c>
      <c r="I804" s="12" t="s">
        <v>4448</v>
      </c>
      <c r="J804" s="15">
        <v>42826</v>
      </c>
      <c r="K804" s="12" t="s">
        <v>4449</v>
      </c>
      <c r="L804" s="12" t="s">
        <v>4404</v>
      </c>
      <c r="M804" s="12" t="s">
        <v>4440</v>
      </c>
      <c r="N804" t="s">
        <v>4441</v>
      </c>
      <c r="O804" s="7" t="str">
        <f>IFERROR(VLOOKUP($D804,'CLIENTES NUEVA ID ZONA'!$A$1:$R$669,17,0),"NO")</f>
        <v>NO</v>
      </c>
    </row>
    <row r="805" spans="1:15">
      <c r="A805" s="7" t="s">
        <v>3909</v>
      </c>
      <c r="B805" s="12" t="s">
        <v>37</v>
      </c>
      <c r="C805" s="12" t="s">
        <v>792</v>
      </c>
      <c r="D805" s="12" t="s">
        <v>791</v>
      </c>
      <c r="E805" s="12" t="s">
        <v>2253</v>
      </c>
      <c r="F805" s="12" t="s">
        <v>5419</v>
      </c>
      <c r="G805" s="13" t="s">
        <v>4436</v>
      </c>
      <c r="H805" s="12" t="s">
        <v>4463</v>
      </c>
      <c r="I805" s="12" t="s">
        <v>4448</v>
      </c>
      <c r="J805" s="15">
        <v>42826</v>
      </c>
      <c r="K805" s="12" t="s">
        <v>4449</v>
      </c>
      <c r="L805" s="12" t="s">
        <v>4398</v>
      </c>
      <c r="M805" s="12" t="s">
        <v>4440</v>
      </c>
      <c r="N805" t="s">
        <v>4441</v>
      </c>
      <c r="O805" s="7" t="str">
        <f>IFERROR(VLOOKUP($D805,'CLIENTES NUEVA ID ZONA'!$A$1:$R$669,17,0),"NO")</f>
        <v>NO</v>
      </c>
    </row>
    <row r="806" spans="1:15">
      <c r="A806" s="7" t="s">
        <v>3909</v>
      </c>
      <c r="B806" s="12" t="s">
        <v>4535</v>
      </c>
      <c r="C806" s="12" t="s">
        <v>820</v>
      </c>
      <c r="D806" s="12" t="s">
        <v>819</v>
      </c>
      <c r="E806" s="12" t="s">
        <v>2253</v>
      </c>
      <c r="F806" s="12" t="s">
        <v>5420</v>
      </c>
      <c r="G806" s="13" t="s">
        <v>4436</v>
      </c>
      <c r="H806" s="12" t="s">
        <v>4444</v>
      </c>
      <c r="I806" s="12" t="s">
        <v>4448</v>
      </c>
      <c r="J806" s="15">
        <v>42826</v>
      </c>
      <c r="K806" s="12" t="s">
        <v>4449</v>
      </c>
      <c r="L806" s="12" t="s">
        <v>867</v>
      </c>
      <c r="M806" s="12" t="s">
        <v>4440</v>
      </c>
      <c r="N806" t="s">
        <v>4441</v>
      </c>
      <c r="O806" s="7" t="str">
        <f>IFERROR(VLOOKUP($D806,'CLIENTES NUEVA ID ZONA'!$A$1:$R$669,17,0),"NO")</f>
        <v>NO</v>
      </c>
    </row>
    <row r="807" spans="1:15">
      <c r="A807" s="7" t="s">
        <v>3909</v>
      </c>
      <c r="B807" s="12" t="s">
        <v>4535</v>
      </c>
      <c r="C807" s="12" t="s">
        <v>1042</v>
      </c>
      <c r="D807" s="12" t="s">
        <v>1041</v>
      </c>
      <c r="E807" s="12" t="s">
        <v>2253</v>
      </c>
      <c r="F807" s="12" t="s">
        <v>5421</v>
      </c>
      <c r="G807" s="13" t="s">
        <v>4436</v>
      </c>
      <c r="H807" s="12" t="s">
        <v>4437</v>
      </c>
      <c r="I807" s="12" t="s">
        <v>4448</v>
      </c>
      <c r="J807" s="15">
        <v>42826</v>
      </c>
      <c r="K807" s="12" t="s">
        <v>4449</v>
      </c>
      <c r="L807" s="12" t="s">
        <v>867</v>
      </c>
      <c r="M807" s="12" t="s">
        <v>4440</v>
      </c>
      <c r="N807" t="s">
        <v>4441</v>
      </c>
      <c r="O807" s="7" t="str">
        <f>IFERROR(VLOOKUP($D807,'CLIENTES NUEVA ID ZONA'!$A$1:$R$669,17,0),"NO")</f>
        <v>NO</v>
      </c>
    </row>
    <row r="808" spans="1:15">
      <c r="A808" s="7" t="s">
        <v>3909</v>
      </c>
      <c r="B808" s="12" t="s">
        <v>4535</v>
      </c>
      <c r="C808" s="12" t="s">
        <v>1042</v>
      </c>
      <c r="D808" s="12" t="s">
        <v>1041</v>
      </c>
      <c r="E808" s="12" t="s">
        <v>2253</v>
      </c>
      <c r="F808" s="12" t="s">
        <v>5422</v>
      </c>
      <c r="G808" s="13" t="s">
        <v>4436</v>
      </c>
      <c r="H808" s="12" t="s">
        <v>4437</v>
      </c>
      <c r="I808" s="12" t="s">
        <v>4448</v>
      </c>
      <c r="J808" s="15">
        <v>42826</v>
      </c>
      <c r="K808" s="12" t="s">
        <v>4449</v>
      </c>
      <c r="L808" s="12" t="s">
        <v>867</v>
      </c>
      <c r="M808" s="12" t="s">
        <v>4440</v>
      </c>
      <c r="N808" t="s">
        <v>4441</v>
      </c>
      <c r="O808" s="7" t="str">
        <f>IFERROR(VLOOKUP($D808,'CLIENTES NUEVA ID ZONA'!$A$1:$R$669,17,0),"NO")</f>
        <v>NO</v>
      </c>
    </row>
    <row r="809" spans="1:15">
      <c r="A809" s="7" t="s">
        <v>3909</v>
      </c>
      <c r="B809" s="12" t="s">
        <v>3623</v>
      </c>
      <c r="C809" s="12" t="s">
        <v>135</v>
      </c>
      <c r="D809" s="12" t="s">
        <v>134</v>
      </c>
      <c r="E809" s="12" t="s">
        <v>3623</v>
      </c>
      <c r="F809" s="12" t="s">
        <v>5423</v>
      </c>
      <c r="G809" s="13" t="s">
        <v>4436</v>
      </c>
      <c r="H809" s="12" t="s">
        <v>4437</v>
      </c>
      <c r="I809" s="12" t="s">
        <v>4438</v>
      </c>
      <c r="J809" s="15">
        <v>42826</v>
      </c>
      <c r="K809" s="12" t="s">
        <v>5424</v>
      </c>
      <c r="L809" s="12" t="s">
        <v>1581</v>
      </c>
      <c r="M809" s="12" t="s">
        <v>4440</v>
      </c>
      <c r="N809" t="s">
        <v>4441</v>
      </c>
      <c r="O809" s="7" t="str">
        <f>IFERROR(VLOOKUP($D809,'CLIENTES NUEVA ID ZONA'!$A$1:$R$669,17,0),"NO")</f>
        <v>SI</v>
      </c>
    </row>
    <row r="810" spans="1:15">
      <c r="A810" s="7" t="s">
        <v>3909</v>
      </c>
      <c r="B810" s="12" t="s">
        <v>3623</v>
      </c>
      <c r="C810" s="12" t="s">
        <v>489</v>
      </c>
      <c r="D810" s="12" t="s">
        <v>488</v>
      </c>
      <c r="E810" s="12" t="s">
        <v>3623</v>
      </c>
      <c r="F810" s="12" t="s">
        <v>5425</v>
      </c>
      <c r="G810" s="13" t="s">
        <v>4436</v>
      </c>
      <c r="H810" s="12" t="s">
        <v>4437</v>
      </c>
      <c r="I810" s="12" t="s">
        <v>4438</v>
      </c>
      <c r="J810" s="15">
        <v>42826</v>
      </c>
      <c r="K810" s="12" t="s">
        <v>5426</v>
      </c>
      <c r="L810" s="12" t="s">
        <v>1581</v>
      </c>
      <c r="M810" s="12" t="s">
        <v>4440</v>
      </c>
      <c r="N810" t="s">
        <v>4441</v>
      </c>
      <c r="O810" s="7" t="str">
        <f>IFERROR(VLOOKUP($D810,'CLIENTES NUEVA ID ZONA'!$A$1:$R$669,17,0),"NO")</f>
        <v>SI</v>
      </c>
    </row>
    <row r="811" spans="1:15">
      <c r="A811" s="7" t="s">
        <v>3909</v>
      </c>
      <c r="B811" s="12" t="s">
        <v>4518</v>
      </c>
      <c r="C811" s="12" t="s">
        <v>5289</v>
      </c>
      <c r="D811" s="12" t="s">
        <v>1346</v>
      </c>
      <c r="E811" s="12" t="s">
        <v>3623</v>
      </c>
      <c r="F811" s="12" t="s">
        <v>5427</v>
      </c>
      <c r="G811" s="13" t="s">
        <v>4436</v>
      </c>
      <c r="H811" s="12" t="s">
        <v>4444</v>
      </c>
      <c r="I811" s="12" t="s">
        <v>4438</v>
      </c>
      <c r="J811" s="15">
        <v>42826</v>
      </c>
      <c r="K811" s="12" t="s">
        <v>4439</v>
      </c>
      <c r="L811" s="12" t="s">
        <v>4402</v>
      </c>
      <c r="M811" s="12" t="s">
        <v>4440</v>
      </c>
      <c r="N811" t="s">
        <v>4441</v>
      </c>
      <c r="O811" s="7" t="str">
        <f>IFERROR(VLOOKUP($D811,'CLIENTES NUEVA ID ZONA'!$A$1:$R$669,17,0),"NO")</f>
        <v>NO</v>
      </c>
    </row>
    <row r="812" spans="1:15">
      <c r="A812" s="7" t="s">
        <v>3909</v>
      </c>
      <c r="B812" s="12" t="s">
        <v>4518</v>
      </c>
      <c r="C812" s="12" t="s">
        <v>5289</v>
      </c>
      <c r="D812" s="12" t="s">
        <v>1346</v>
      </c>
      <c r="E812" s="12" t="s">
        <v>3623</v>
      </c>
      <c r="F812" s="12" t="s">
        <v>5428</v>
      </c>
      <c r="G812" s="13" t="s">
        <v>4436</v>
      </c>
      <c r="H812" s="12" t="s">
        <v>4444</v>
      </c>
      <c r="I812" s="12" t="s">
        <v>4438</v>
      </c>
      <c r="J812" s="15">
        <v>42826</v>
      </c>
      <c r="K812" s="12" t="s">
        <v>4439</v>
      </c>
      <c r="L812" s="12" t="s">
        <v>4402</v>
      </c>
      <c r="M812" s="12" t="s">
        <v>4440</v>
      </c>
      <c r="N812" t="s">
        <v>4441</v>
      </c>
      <c r="O812" s="7" t="str">
        <f>IFERROR(VLOOKUP($D812,'CLIENTES NUEVA ID ZONA'!$A$1:$R$669,17,0),"NO")</f>
        <v>NO</v>
      </c>
    </row>
    <row r="813" spans="1:15">
      <c r="A813" s="7" t="s">
        <v>3909</v>
      </c>
      <c r="B813" s="12" t="s">
        <v>4518</v>
      </c>
      <c r="C813" s="12" t="s">
        <v>5289</v>
      </c>
      <c r="D813" s="12" t="s">
        <v>1346</v>
      </c>
      <c r="E813" s="12" t="s">
        <v>3623</v>
      </c>
      <c r="F813" s="12" t="s">
        <v>5429</v>
      </c>
      <c r="G813" s="13" t="s">
        <v>4436</v>
      </c>
      <c r="H813" s="12" t="s">
        <v>4444</v>
      </c>
      <c r="I813" s="12" t="s">
        <v>4438</v>
      </c>
      <c r="J813" s="15">
        <v>42826</v>
      </c>
      <c r="K813" s="12" t="s">
        <v>4439</v>
      </c>
      <c r="L813" s="12" t="s">
        <v>4402</v>
      </c>
      <c r="M813" s="12" t="s">
        <v>4440</v>
      </c>
      <c r="N813" t="s">
        <v>4441</v>
      </c>
      <c r="O813" s="7" t="str">
        <f>IFERROR(VLOOKUP($D813,'CLIENTES NUEVA ID ZONA'!$A$1:$R$669,17,0),"NO")</f>
        <v>NO</v>
      </c>
    </row>
    <row r="814" spans="1:15">
      <c r="A814" s="7" t="s">
        <v>3909</v>
      </c>
      <c r="B814" s="12" t="s">
        <v>4518</v>
      </c>
      <c r="C814" s="12" t="s">
        <v>5289</v>
      </c>
      <c r="D814" s="12" t="s">
        <v>1346</v>
      </c>
      <c r="E814" s="12" t="s">
        <v>3623</v>
      </c>
      <c r="F814" s="12" t="s">
        <v>5430</v>
      </c>
      <c r="G814" s="13" t="s">
        <v>4436</v>
      </c>
      <c r="H814" s="12" t="s">
        <v>4444</v>
      </c>
      <c r="I814" s="12" t="s">
        <v>4438</v>
      </c>
      <c r="J814" s="15">
        <v>42826</v>
      </c>
      <c r="K814" s="12" t="s">
        <v>4439</v>
      </c>
      <c r="L814" s="12" t="s">
        <v>4402</v>
      </c>
      <c r="M814" s="12" t="s">
        <v>4440</v>
      </c>
      <c r="N814" t="s">
        <v>4441</v>
      </c>
      <c r="O814" s="7" t="str">
        <f>IFERROR(VLOOKUP($D814,'CLIENTES NUEVA ID ZONA'!$A$1:$R$669,17,0),"NO")</f>
        <v>NO</v>
      </c>
    </row>
    <row r="815" spans="1:15">
      <c r="A815" s="7" t="s">
        <v>3909</v>
      </c>
      <c r="B815" s="12" t="s">
        <v>3623</v>
      </c>
      <c r="C815" s="12" t="s">
        <v>234</v>
      </c>
      <c r="D815" s="12" t="s">
        <v>233</v>
      </c>
      <c r="E815" s="12" t="s">
        <v>2253</v>
      </c>
      <c r="F815" s="12" t="s">
        <v>5431</v>
      </c>
      <c r="G815" s="13" t="s">
        <v>5318</v>
      </c>
      <c r="H815" s="12" t="s">
        <v>4444</v>
      </c>
      <c r="I815" s="12" t="s">
        <v>4448</v>
      </c>
      <c r="J815" s="15">
        <v>42826</v>
      </c>
      <c r="K815" s="12" t="s">
        <v>4439</v>
      </c>
      <c r="L815" s="12" t="s">
        <v>4402</v>
      </c>
      <c r="M815" s="12" t="s">
        <v>4440</v>
      </c>
      <c r="N815" t="s">
        <v>4441</v>
      </c>
      <c r="O815" s="7" t="str">
        <f>IFERROR(VLOOKUP($D815,'CLIENTES NUEVA ID ZONA'!$A$1:$R$669,17,0),"NO")</f>
        <v>NO</v>
      </c>
    </row>
    <row r="816" spans="1:15">
      <c r="A816" s="7" t="s">
        <v>3909</v>
      </c>
      <c r="B816" s="12" t="s">
        <v>3623</v>
      </c>
      <c r="C816" s="12" t="s">
        <v>234</v>
      </c>
      <c r="D816" s="12" t="s">
        <v>233</v>
      </c>
      <c r="E816" s="12" t="s">
        <v>2253</v>
      </c>
      <c r="F816" s="12" t="s">
        <v>5432</v>
      </c>
      <c r="G816" s="13" t="s">
        <v>5318</v>
      </c>
      <c r="H816" s="12" t="s">
        <v>4444</v>
      </c>
      <c r="I816" s="12" t="s">
        <v>4448</v>
      </c>
      <c r="J816" s="15">
        <v>42826</v>
      </c>
      <c r="K816" s="12" t="s">
        <v>4439</v>
      </c>
      <c r="L816" s="12" t="s">
        <v>4402</v>
      </c>
      <c r="M816" s="12" t="s">
        <v>4440</v>
      </c>
      <c r="N816" t="s">
        <v>4441</v>
      </c>
      <c r="O816" s="7" t="str">
        <f>IFERROR(VLOOKUP($D816,'CLIENTES NUEVA ID ZONA'!$A$1:$R$669,17,0),"NO")</f>
        <v>NO</v>
      </c>
    </row>
    <row r="817" spans="1:15">
      <c r="A817" s="7" t="s">
        <v>3909</v>
      </c>
      <c r="B817" s="12" t="s">
        <v>3623</v>
      </c>
      <c r="C817" s="12" t="s">
        <v>234</v>
      </c>
      <c r="D817" s="12" t="s">
        <v>233</v>
      </c>
      <c r="E817" s="12" t="s">
        <v>2253</v>
      </c>
      <c r="F817" s="12" t="s">
        <v>5433</v>
      </c>
      <c r="G817" s="13" t="s">
        <v>5318</v>
      </c>
      <c r="H817" s="12" t="s">
        <v>4444</v>
      </c>
      <c r="I817" s="12" t="s">
        <v>4448</v>
      </c>
      <c r="J817" s="15">
        <v>42826</v>
      </c>
      <c r="K817" s="12" t="s">
        <v>4439</v>
      </c>
      <c r="L817" s="12" t="s">
        <v>4402</v>
      </c>
      <c r="M817" s="12" t="s">
        <v>4440</v>
      </c>
      <c r="N817" t="s">
        <v>4441</v>
      </c>
      <c r="O817" s="7" t="str">
        <f>IFERROR(VLOOKUP($D817,'CLIENTES NUEVA ID ZONA'!$A$1:$R$669,17,0),"NO")</f>
        <v>NO</v>
      </c>
    </row>
    <row r="818" spans="1:15">
      <c r="A818" s="7" t="s">
        <v>3909</v>
      </c>
      <c r="B818" s="12" t="s">
        <v>4535</v>
      </c>
      <c r="C818" s="12" t="s">
        <v>63</v>
      </c>
      <c r="D818" s="12" t="s">
        <v>62</v>
      </c>
      <c r="E818" s="12" t="s">
        <v>2253</v>
      </c>
      <c r="F818" s="12" t="s">
        <v>5434</v>
      </c>
      <c r="G818" s="13" t="s">
        <v>4436</v>
      </c>
      <c r="H818" s="12" t="s">
        <v>4444</v>
      </c>
      <c r="I818" s="12" t="s">
        <v>4448</v>
      </c>
      <c r="J818" s="15">
        <v>42826</v>
      </c>
      <c r="K818" s="12" t="s">
        <v>4439</v>
      </c>
      <c r="L818" s="12" t="s">
        <v>4402</v>
      </c>
      <c r="M818" s="12" t="s">
        <v>4440</v>
      </c>
      <c r="N818" t="s">
        <v>4441</v>
      </c>
      <c r="O818" s="7" t="str">
        <f>IFERROR(VLOOKUP($D818,'CLIENTES NUEVA ID ZONA'!$A$1:$R$669,17,0),"NO")</f>
        <v>SI</v>
      </c>
    </row>
    <row r="819" spans="1:15">
      <c r="A819" s="7" t="s">
        <v>3909</v>
      </c>
      <c r="B819" s="12" t="s">
        <v>4535</v>
      </c>
      <c r="C819" s="12" t="s">
        <v>63</v>
      </c>
      <c r="D819" s="12" t="s">
        <v>62</v>
      </c>
      <c r="E819" s="12" t="s">
        <v>2253</v>
      </c>
      <c r="F819" s="12" t="s">
        <v>5435</v>
      </c>
      <c r="G819" s="13" t="s">
        <v>4436</v>
      </c>
      <c r="H819" s="12" t="s">
        <v>4444</v>
      </c>
      <c r="I819" s="12" t="s">
        <v>4448</v>
      </c>
      <c r="J819" s="15">
        <v>42826</v>
      </c>
      <c r="K819" s="12" t="s">
        <v>4439</v>
      </c>
      <c r="L819" s="12" t="s">
        <v>4402</v>
      </c>
      <c r="M819" s="12" t="s">
        <v>4440</v>
      </c>
      <c r="N819" t="s">
        <v>4441</v>
      </c>
      <c r="O819" s="7" t="str">
        <f>IFERROR(VLOOKUP($D819,'CLIENTES NUEVA ID ZONA'!$A$1:$R$669,17,0),"NO")</f>
        <v>SI</v>
      </c>
    </row>
    <row r="820" spans="1:15">
      <c r="A820" s="7" t="s">
        <v>3909</v>
      </c>
      <c r="B820" s="12" t="s">
        <v>4535</v>
      </c>
      <c r="C820" s="12" t="s">
        <v>63</v>
      </c>
      <c r="D820" s="12" t="s">
        <v>62</v>
      </c>
      <c r="E820" s="12" t="s">
        <v>2253</v>
      </c>
      <c r="F820" s="12" t="s">
        <v>5436</v>
      </c>
      <c r="G820" s="13" t="s">
        <v>4436</v>
      </c>
      <c r="H820" s="12" t="s">
        <v>4444</v>
      </c>
      <c r="I820" s="12" t="s">
        <v>4448</v>
      </c>
      <c r="J820" s="15">
        <v>42826</v>
      </c>
      <c r="K820" s="12" t="s">
        <v>4439</v>
      </c>
      <c r="L820" s="12" t="s">
        <v>4402</v>
      </c>
      <c r="M820" s="12" t="s">
        <v>4440</v>
      </c>
      <c r="N820" t="s">
        <v>4441</v>
      </c>
      <c r="O820" s="7" t="str">
        <f>IFERROR(VLOOKUP($D820,'CLIENTES NUEVA ID ZONA'!$A$1:$R$669,17,0),"NO")</f>
        <v>SI</v>
      </c>
    </row>
    <row r="821" spans="1:15">
      <c r="A821" s="7" t="s">
        <v>3909</v>
      </c>
      <c r="B821" s="12" t="s">
        <v>4535</v>
      </c>
      <c r="C821" s="12" t="s">
        <v>63</v>
      </c>
      <c r="D821" s="12" t="s">
        <v>62</v>
      </c>
      <c r="E821" s="12" t="s">
        <v>2253</v>
      </c>
      <c r="F821" s="12" t="s">
        <v>5437</v>
      </c>
      <c r="G821" s="13" t="s">
        <v>4436</v>
      </c>
      <c r="H821" s="12" t="s">
        <v>4444</v>
      </c>
      <c r="I821" s="12" t="s">
        <v>4448</v>
      </c>
      <c r="J821" s="15">
        <v>42826</v>
      </c>
      <c r="K821" s="12" t="s">
        <v>4439</v>
      </c>
      <c r="L821" s="12" t="s">
        <v>4402</v>
      </c>
      <c r="M821" s="12" t="s">
        <v>4440</v>
      </c>
      <c r="N821" t="s">
        <v>4441</v>
      </c>
      <c r="O821" s="7" t="str">
        <f>IFERROR(VLOOKUP($D821,'CLIENTES NUEVA ID ZONA'!$A$1:$R$669,17,0),"NO")</f>
        <v>SI</v>
      </c>
    </row>
    <row r="822" spans="1:15">
      <c r="A822" s="7" t="s">
        <v>3909</v>
      </c>
      <c r="B822" s="12" t="s">
        <v>4535</v>
      </c>
      <c r="C822" s="12" t="s">
        <v>63</v>
      </c>
      <c r="D822" s="12" t="s">
        <v>62</v>
      </c>
      <c r="E822" s="12" t="s">
        <v>2253</v>
      </c>
      <c r="F822" s="12" t="s">
        <v>5438</v>
      </c>
      <c r="G822" s="13" t="s">
        <v>4436</v>
      </c>
      <c r="H822" s="12" t="s">
        <v>4444</v>
      </c>
      <c r="I822" s="12" t="s">
        <v>4448</v>
      </c>
      <c r="J822" s="15">
        <v>42826</v>
      </c>
      <c r="K822" s="12" t="s">
        <v>4439</v>
      </c>
      <c r="L822" s="12" t="s">
        <v>4402</v>
      </c>
      <c r="M822" s="12" t="s">
        <v>4440</v>
      </c>
      <c r="N822" t="s">
        <v>4441</v>
      </c>
      <c r="O822" s="7" t="str">
        <f>IFERROR(VLOOKUP($D822,'CLIENTES NUEVA ID ZONA'!$A$1:$R$669,17,0),"NO")</f>
        <v>SI</v>
      </c>
    </row>
    <row r="823" spans="1:15">
      <c r="A823" s="7" t="s">
        <v>3909</v>
      </c>
      <c r="B823" s="12" t="s">
        <v>4535</v>
      </c>
      <c r="C823" s="12" t="s">
        <v>63</v>
      </c>
      <c r="D823" s="12" t="s">
        <v>62</v>
      </c>
      <c r="E823" s="12" t="s">
        <v>2253</v>
      </c>
      <c r="F823" s="12" t="s">
        <v>5439</v>
      </c>
      <c r="G823" s="13" t="s">
        <v>4436</v>
      </c>
      <c r="H823" s="12" t="s">
        <v>4444</v>
      </c>
      <c r="I823" s="12" t="s">
        <v>4448</v>
      </c>
      <c r="J823" s="15">
        <v>42826</v>
      </c>
      <c r="K823" s="12" t="s">
        <v>4439</v>
      </c>
      <c r="L823" s="12" t="s">
        <v>4402</v>
      </c>
      <c r="M823" s="12" t="s">
        <v>4440</v>
      </c>
      <c r="N823" t="s">
        <v>4441</v>
      </c>
      <c r="O823" s="7" t="str">
        <f>IFERROR(VLOOKUP($D823,'CLIENTES NUEVA ID ZONA'!$A$1:$R$669,17,0),"NO")</f>
        <v>SI</v>
      </c>
    </row>
    <row r="824" spans="1:15">
      <c r="A824" s="7" t="s">
        <v>3909</v>
      </c>
      <c r="B824" s="12" t="s">
        <v>4535</v>
      </c>
      <c r="C824" s="12" t="s">
        <v>63</v>
      </c>
      <c r="D824" s="12" t="s">
        <v>62</v>
      </c>
      <c r="E824" s="12" t="s">
        <v>2253</v>
      </c>
      <c r="F824" s="12" t="s">
        <v>5440</v>
      </c>
      <c r="G824" s="13" t="s">
        <v>4436</v>
      </c>
      <c r="H824" s="12" t="s">
        <v>4444</v>
      </c>
      <c r="I824" s="12" t="s">
        <v>4448</v>
      </c>
      <c r="J824" s="15">
        <v>42826</v>
      </c>
      <c r="K824" s="12" t="s">
        <v>4439</v>
      </c>
      <c r="L824" s="12" t="s">
        <v>4402</v>
      </c>
      <c r="M824" s="12" t="s">
        <v>4440</v>
      </c>
      <c r="N824" t="s">
        <v>4441</v>
      </c>
      <c r="O824" s="7" t="str">
        <f>IFERROR(VLOOKUP($D824,'CLIENTES NUEVA ID ZONA'!$A$1:$R$669,17,0),"NO")</f>
        <v>SI</v>
      </c>
    </row>
    <row r="825" spans="1:15">
      <c r="A825" s="7" t="s">
        <v>3909</v>
      </c>
      <c r="B825" s="12" t="s">
        <v>4535</v>
      </c>
      <c r="C825" s="12" t="s">
        <v>63</v>
      </c>
      <c r="D825" s="12" t="s">
        <v>62</v>
      </c>
      <c r="E825" s="12" t="s">
        <v>2253</v>
      </c>
      <c r="F825" s="12" t="s">
        <v>5441</v>
      </c>
      <c r="G825" s="13" t="s">
        <v>4436</v>
      </c>
      <c r="H825" s="12" t="s">
        <v>4444</v>
      </c>
      <c r="I825" s="12" t="s">
        <v>4448</v>
      </c>
      <c r="J825" s="15">
        <v>42826</v>
      </c>
      <c r="K825" s="12" t="s">
        <v>4439</v>
      </c>
      <c r="L825" s="12" t="s">
        <v>4402</v>
      </c>
      <c r="M825" s="12" t="s">
        <v>4440</v>
      </c>
      <c r="N825" t="s">
        <v>4441</v>
      </c>
      <c r="O825" s="7" t="str">
        <f>IFERROR(VLOOKUP($D825,'CLIENTES NUEVA ID ZONA'!$A$1:$R$669,17,0),"NO")</f>
        <v>SI</v>
      </c>
    </row>
    <row r="826" spans="1:15">
      <c r="A826" s="7" t="s">
        <v>3909</v>
      </c>
      <c r="B826" s="12" t="s">
        <v>4535</v>
      </c>
      <c r="C826" s="12" t="s">
        <v>63</v>
      </c>
      <c r="D826" s="12" t="s">
        <v>62</v>
      </c>
      <c r="E826" s="12" t="s">
        <v>2253</v>
      </c>
      <c r="F826" s="12" t="s">
        <v>5442</v>
      </c>
      <c r="G826" s="13" t="s">
        <v>4436</v>
      </c>
      <c r="H826" s="12" t="s">
        <v>4444</v>
      </c>
      <c r="I826" s="12" t="s">
        <v>4448</v>
      </c>
      <c r="J826" s="15">
        <v>42826</v>
      </c>
      <c r="K826" s="12" t="s">
        <v>4439</v>
      </c>
      <c r="L826" s="12" t="s">
        <v>4402</v>
      </c>
      <c r="M826" s="12" t="s">
        <v>4440</v>
      </c>
      <c r="N826" t="s">
        <v>4441</v>
      </c>
      <c r="O826" s="7" t="str">
        <f>IFERROR(VLOOKUP($D826,'CLIENTES NUEVA ID ZONA'!$A$1:$R$669,17,0),"NO")</f>
        <v>SI</v>
      </c>
    </row>
    <row r="827" spans="1:15">
      <c r="A827" s="7" t="s">
        <v>3909</v>
      </c>
      <c r="B827" s="12" t="s">
        <v>4535</v>
      </c>
      <c r="C827" s="12" t="s">
        <v>63</v>
      </c>
      <c r="D827" s="12" t="s">
        <v>62</v>
      </c>
      <c r="E827" s="12" t="s">
        <v>2253</v>
      </c>
      <c r="F827" s="12" t="s">
        <v>5443</v>
      </c>
      <c r="G827" s="13" t="s">
        <v>4436</v>
      </c>
      <c r="H827" s="12" t="s">
        <v>4444</v>
      </c>
      <c r="I827" s="12" t="s">
        <v>4448</v>
      </c>
      <c r="J827" s="15">
        <v>42826</v>
      </c>
      <c r="K827" s="12" t="s">
        <v>4439</v>
      </c>
      <c r="L827" s="12" t="s">
        <v>4402</v>
      </c>
      <c r="M827" s="12" t="s">
        <v>4440</v>
      </c>
      <c r="N827" t="s">
        <v>4441</v>
      </c>
      <c r="O827" s="7" t="str">
        <f>IFERROR(VLOOKUP($D827,'CLIENTES NUEVA ID ZONA'!$A$1:$R$669,17,0),"NO")</f>
        <v>SI</v>
      </c>
    </row>
    <row r="828" spans="1:15">
      <c r="A828" s="7" t="s">
        <v>3909</v>
      </c>
      <c r="B828" s="12" t="s">
        <v>4535</v>
      </c>
      <c r="C828" s="12" t="s">
        <v>63</v>
      </c>
      <c r="D828" s="12" t="s">
        <v>62</v>
      </c>
      <c r="E828" s="12" t="s">
        <v>2253</v>
      </c>
      <c r="F828" s="12" t="s">
        <v>5444</v>
      </c>
      <c r="G828" s="13" t="s">
        <v>4436</v>
      </c>
      <c r="H828" s="12" t="s">
        <v>4444</v>
      </c>
      <c r="I828" s="12" t="s">
        <v>4448</v>
      </c>
      <c r="J828" s="15">
        <v>42826</v>
      </c>
      <c r="K828" s="12" t="s">
        <v>4439</v>
      </c>
      <c r="L828" s="12" t="s">
        <v>4402</v>
      </c>
      <c r="M828" s="12" t="s">
        <v>4440</v>
      </c>
      <c r="N828" t="s">
        <v>4441</v>
      </c>
      <c r="O828" s="7" t="str">
        <f>IFERROR(VLOOKUP($D828,'CLIENTES NUEVA ID ZONA'!$A$1:$R$669,17,0),"NO")</f>
        <v>SI</v>
      </c>
    </row>
    <row r="829" spans="1:15">
      <c r="A829" s="7" t="s">
        <v>3909</v>
      </c>
      <c r="B829" s="12" t="s">
        <v>4535</v>
      </c>
      <c r="C829" s="12" t="s">
        <v>63</v>
      </c>
      <c r="D829" s="12" t="s">
        <v>62</v>
      </c>
      <c r="E829" s="12" t="s">
        <v>2253</v>
      </c>
      <c r="F829" s="12" t="s">
        <v>5445</v>
      </c>
      <c r="G829" s="13" t="s">
        <v>4436</v>
      </c>
      <c r="H829" s="12" t="s">
        <v>4444</v>
      </c>
      <c r="I829" s="12" t="s">
        <v>4448</v>
      </c>
      <c r="J829" s="15">
        <v>42826</v>
      </c>
      <c r="K829" s="12" t="s">
        <v>4439</v>
      </c>
      <c r="L829" s="12" t="s">
        <v>4402</v>
      </c>
      <c r="M829" s="12" t="s">
        <v>4440</v>
      </c>
      <c r="N829" t="s">
        <v>4441</v>
      </c>
      <c r="O829" s="7" t="str">
        <f>IFERROR(VLOOKUP($D829,'CLIENTES NUEVA ID ZONA'!$A$1:$R$669,17,0),"NO")</f>
        <v>SI</v>
      </c>
    </row>
    <row r="830" spans="1:15">
      <c r="A830" s="7" t="s">
        <v>3909</v>
      </c>
      <c r="B830" s="12" t="s">
        <v>4535</v>
      </c>
      <c r="C830" s="12" t="s">
        <v>63</v>
      </c>
      <c r="D830" s="12" t="s">
        <v>62</v>
      </c>
      <c r="E830" s="12" t="s">
        <v>2253</v>
      </c>
      <c r="F830" s="12" t="s">
        <v>5446</v>
      </c>
      <c r="G830" s="13" t="s">
        <v>4436</v>
      </c>
      <c r="H830" s="12" t="s">
        <v>4444</v>
      </c>
      <c r="I830" s="12" t="s">
        <v>4448</v>
      </c>
      <c r="J830" s="15">
        <v>42826</v>
      </c>
      <c r="K830" s="12" t="s">
        <v>4439</v>
      </c>
      <c r="L830" s="12" t="s">
        <v>4402</v>
      </c>
      <c r="M830" s="12" t="s">
        <v>4440</v>
      </c>
      <c r="N830" t="s">
        <v>4441</v>
      </c>
      <c r="O830" s="7" t="str">
        <f>IFERROR(VLOOKUP($D830,'CLIENTES NUEVA ID ZONA'!$A$1:$R$669,17,0),"NO")</f>
        <v>SI</v>
      </c>
    </row>
    <row r="831" spans="1:15">
      <c r="A831" s="7" t="s">
        <v>3909</v>
      </c>
      <c r="B831" s="12" t="s">
        <v>4535</v>
      </c>
      <c r="C831" s="12" t="s">
        <v>63</v>
      </c>
      <c r="D831" s="12" t="s">
        <v>62</v>
      </c>
      <c r="E831" s="12" t="s">
        <v>2253</v>
      </c>
      <c r="F831" s="12" t="s">
        <v>5447</v>
      </c>
      <c r="G831" s="13" t="s">
        <v>4436</v>
      </c>
      <c r="H831" s="12" t="s">
        <v>4444</v>
      </c>
      <c r="I831" s="12" t="s">
        <v>4448</v>
      </c>
      <c r="J831" s="15">
        <v>42826</v>
      </c>
      <c r="K831" s="12" t="s">
        <v>4439</v>
      </c>
      <c r="L831" s="12" t="s">
        <v>4402</v>
      </c>
      <c r="M831" s="12" t="s">
        <v>4440</v>
      </c>
      <c r="N831" t="s">
        <v>4441</v>
      </c>
      <c r="O831" s="7" t="str">
        <f>IFERROR(VLOOKUP($D831,'CLIENTES NUEVA ID ZONA'!$A$1:$R$669,17,0),"NO")</f>
        <v>SI</v>
      </c>
    </row>
    <row r="832" spans="1:15">
      <c r="A832" s="7" t="s">
        <v>3909</v>
      </c>
      <c r="B832" s="7" t="s">
        <v>4535</v>
      </c>
      <c r="C832" s="7" t="s">
        <v>63</v>
      </c>
      <c r="D832" s="7" t="s">
        <v>62</v>
      </c>
      <c r="E832" s="7" t="s">
        <v>2253</v>
      </c>
      <c r="F832" s="7" t="s">
        <v>5448</v>
      </c>
      <c r="G832" s="9" t="s">
        <v>4436</v>
      </c>
      <c r="H832" s="7" t="s">
        <v>4444</v>
      </c>
      <c r="I832" s="7" t="s">
        <v>4448</v>
      </c>
      <c r="J832" s="10">
        <v>42826</v>
      </c>
      <c r="K832" s="7" t="s">
        <v>4439</v>
      </c>
      <c r="L832" s="7" t="s">
        <v>4402</v>
      </c>
      <c r="M832" s="7" t="s">
        <v>4440</v>
      </c>
      <c r="N832" t="s">
        <v>5449</v>
      </c>
      <c r="O832" s="7" t="str">
        <f>IFERROR(VLOOKUP($D832,'CLIENTES NUEVA ID ZONA'!$A$1:$R$669,17,0),"NO")</f>
        <v>SI</v>
      </c>
    </row>
    <row r="833" spans="1:15">
      <c r="A833" s="7" t="s">
        <v>3909</v>
      </c>
      <c r="B833" s="7" t="s">
        <v>4412</v>
      </c>
      <c r="C833" s="7" t="s">
        <v>1291</v>
      </c>
      <c r="D833" s="7" t="s">
        <v>1290</v>
      </c>
      <c r="E833" s="7" t="s">
        <v>3623</v>
      </c>
      <c r="F833" s="7" t="s">
        <v>5450</v>
      </c>
      <c r="G833" s="9" t="s">
        <v>4436</v>
      </c>
      <c r="H833" s="7" t="s">
        <v>4437</v>
      </c>
      <c r="I833" s="7" t="s">
        <v>4438</v>
      </c>
      <c r="J833" s="10">
        <v>42826</v>
      </c>
      <c r="K833" s="7" t="s">
        <v>4439</v>
      </c>
      <c r="L833" s="7" t="s">
        <v>4402</v>
      </c>
      <c r="M833" s="7" t="s">
        <v>4440</v>
      </c>
      <c r="N833" t="s">
        <v>4441</v>
      </c>
      <c r="O833" s="7" t="str">
        <f>IFERROR(VLOOKUP($D833,'CLIENTES NUEVA ID ZONA'!$A$1:$R$669,17,0),"NO")</f>
        <v>NO</v>
      </c>
    </row>
    <row r="834" spans="1:15">
      <c r="A834" s="7" t="s">
        <v>3909</v>
      </c>
      <c r="B834" s="7" t="s">
        <v>4412</v>
      </c>
      <c r="C834" s="7" t="s">
        <v>1291</v>
      </c>
      <c r="D834" s="7" t="s">
        <v>1290</v>
      </c>
      <c r="E834" s="7" t="s">
        <v>3623</v>
      </c>
      <c r="F834" s="7" t="s">
        <v>5451</v>
      </c>
      <c r="G834" s="9" t="s">
        <v>4436</v>
      </c>
      <c r="H834" s="7" t="s">
        <v>4437</v>
      </c>
      <c r="I834" s="7" t="s">
        <v>4438</v>
      </c>
      <c r="J834" s="10">
        <v>42826</v>
      </c>
      <c r="K834" s="7" t="s">
        <v>4439</v>
      </c>
      <c r="L834" s="7" t="s">
        <v>4402</v>
      </c>
      <c r="M834" s="7" t="s">
        <v>4440</v>
      </c>
      <c r="N834" t="s">
        <v>4441</v>
      </c>
      <c r="O834" s="7" t="str">
        <f>IFERROR(VLOOKUP($D834,'CLIENTES NUEVA ID ZONA'!$A$1:$R$669,17,0),"NO")</f>
        <v>NO</v>
      </c>
    </row>
    <row r="835" spans="1:15">
      <c r="A835" s="7" t="s">
        <v>3909</v>
      </c>
      <c r="B835" s="7" t="s">
        <v>3623</v>
      </c>
      <c r="C835" s="7" t="s">
        <v>487</v>
      </c>
      <c r="D835" s="7" t="s">
        <v>486</v>
      </c>
      <c r="E835" s="7" t="s">
        <v>3623</v>
      </c>
      <c r="F835" s="7" t="s">
        <v>5452</v>
      </c>
      <c r="G835" s="9" t="s">
        <v>4436</v>
      </c>
      <c r="H835" s="7" t="s">
        <v>4437</v>
      </c>
      <c r="I835" s="7" t="s">
        <v>4438</v>
      </c>
      <c r="J835" s="10">
        <v>42826</v>
      </c>
      <c r="K835" s="7" t="s">
        <v>5453</v>
      </c>
      <c r="L835" s="7" t="s">
        <v>1581</v>
      </c>
      <c r="M835" s="7" t="s">
        <v>4440</v>
      </c>
      <c r="N835" t="s">
        <v>5454</v>
      </c>
      <c r="O835" s="7" t="str">
        <f>IFERROR(VLOOKUP($D835,'CLIENTES NUEVA ID ZONA'!$A$1:$R$669,17,0),"NO")</f>
        <v>SI</v>
      </c>
    </row>
    <row r="836" spans="1:15">
      <c r="A836" s="7" t="s">
        <v>3909</v>
      </c>
      <c r="B836" s="12" t="s">
        <v>4535</v>
      </c>
      <c r="C836" s="12" t="s">
        <v>5455</v>
      </c>
      <c r="D836" s="12" t="s">
        <v>479</v>
      </c>
      <c r="E836" s="12" t="s">
        <v>2253</v>
      </c>
      <c r="F836" s="12" t="s">
        <v>5456</v>
      </c>
      <c r="G836" s="13" t="s">
        <v>4436</v>
      </c>
      <c r="H836" s="12" t="s">
        <v>4437</v>
      </c>
      <c r="I836" s="12" t="s">
        <v>4448</v>
      </c>
      <c r="J836" s="15">
        <v>42826</v>
      </c>
      <c r="K836" s="12" t="s">
        <v>4439</v>
      </c>
      <c r="L836" s="12" t="s">
        <v>1581</v>
      </c>
      <c r="M836" s="12" t="s">
        <v>4440</v>
      </c>
      <c r="N836" t="s">
        <v>4441</v>
      </c>
      <c r="O836" s="7" t="str">
        <f>IFERROR(VLOOKUP($D836,'CLIENTES NUEVA ID ZONA'!$A$1:$R$669,17,0),"NO")</f>
        <v>NO</v>
      </c>
    </row>
    <row r="837" spans="1:15">
      <c r="A837" s="7" t="s">
        <v>3909</v>
      </c>
      <c r="B837" s="12" t="s">
        <v>4535</v>
      </c>
      <c r="C837" s="12" t="s">
        <v>218</v>
      </c>
      <c r="D837" s="12" t="s">
        <v>217</v>
      </c>
      <c r="E837" s="12" t="s">
        <v>2253</v>
      </c>
      <c r="F837" s="12" t="s">
        <v>5457</v>
      </c>
      <c r="G837" s="13" t="s">
        <v>4436</v>
      </c>
      <c r="H837" s="12" t="s">
        <v>4454</v>
      </c>
      <c r="I837" s="12" t="s">
        <v>4448</v>
      </c>
      <c r="J837" s="15">
        <v>42826</v>
      </c>
      <c r="K837" s="12" t="s">
        <v>4439</v>
      </c>
      <c r="L837" s="12" t="s">
        <v>1440</v>
      </c>
      <c r="M837" s="12" t="s">
        <v>4440</v>
      </c>
      <c r="N837" t="s">
        <v>4441</v>
      </c>
      <c r="O837" s="7" t="str">
        <f>IFERROR(VLOOKUP($D837,'CLIENTES NUEVA ID ZONA'!$A$1:$R$669,17,0),"NO")</f>
        <v>NO</v>
      </c>
    </row>
    <row r="838" spans="1:15">
      <c r="A838" s="7" t="s">
        <v>3909</v>
      </c>
      <c r="B838" s="12" t="s">
        <v>4535</v>
      </c>
      <c r="C838" s="12" t="s">
        <v>485</v>
      </c>
      <c r="D838" s="12" t="s">
        <v>484</v>
      </c>
      <c r="E838" s="12" t="s">
        <v>2253</v>
      </c>
      <c r="F838" s="12" t="s">
        <v>5458</v>
      </c>
      <c r="G838" s="13" t="s">
        <v>4436</v>
      </c>
      <c r="H838" s="12" t="s">
        <v>4454</v>
      </c>
      <c r="I838" s="12" t="s">
        <v>4448</v>
      </c>
      <c r="J838" s="15">
        <v>42826</v>
      </c>
      <c r="K838" s="12" t="s">
        <v>4441</v>
      </c>
      <c r="L838" s="12" t="s">
        <v>1581</v>
      </c>
      <c r="M838" s="12" t="s">
        <v>4440</v>
      </c>
      <c r="N838" t="s">
        <v>4441</v>
      </c>
      <c r="O838" s="7" t="str">
        <f>IFERROR(VLOOKUP($D838,'CLIENTES NUEVA ID ZONA'!$A$1:$R$669,17,0),"NO")</f>
        <v>NO</v>
      </c>
    </row>
    <row r="839" spans="1:15">
      <c r="A839" s="7" t="s">
        <v>3909</v>
      </c>
      <c r="B839" s="12" t="s">
        <v>3794</v>
      </c>
      <c r="C839" s="12" t="s">
        <v>561</v>
      </c>
      <c r="D839" s="12" t="s">
        <v>560</v>
      </c>
      <c r="E839" s="12" t="s">
        <v>3618</v>
      </c>
      <c r="F839" s="12" t="s">
        <v>5459</v>
      </c>
      <c r="G839" s="13" t="s">
        <v>4436</v>
      </c>
      <c r="H839" s="12" t="s">
        <v>4498</v>
      </c>
      <c r="I839" s="12" t="s">
        <v>4438</v>
      </c>
      <c r="J839" s="15">
        <v>42826</v>
      </c>
      <c r="K839" s="12" t="s">
        <v>5460</v>
      </c>
      <c r="L839" s="12" t="s">
        <v>1581</v>
      </c>
      <c r="M839" s="12" t="s">
        <v>4440</v>
      </c>
      <c r="N839" t="s">
        <v>4685</v>
      </c>
      <c r="O839" s="7" t="str">
        <f>IFERROR(VLOOKUP($D839,'CLIENTES NUEVA ID ZONA'!$A$1:$R$669,17,0),"NO")</f>
        <v>SI</v>
      </c>
    </row>
    <row r="840" spans="1:15">
      <c r="A840" s="7" t="s">
        <v>3909</v>
      </c>
      <c r="B840" s="12" t="s">
        <v>4535</v>
      </c>
      <c r="C840" s="12" t="s">
        <v>193</v>
      </c>
      <c r="D840" s="12" t="s">
        <v>192</v>
      </c>
      <c r="E840" s="12" t="s">
        <v>2253</v>
      </c>
      <c r="F840" s="12" t="s">
        <v>5461</v>
      </c>
      <c r="G840" s="13" t="s">
        <v>4436</v>
      </c>
      <c r="H840" s="12" t="s">
        <v>4454</v>
      </c>
      <c r="I840" s="12" t="s">
        <v>4448</v>
      </c>
      <c r="J840" s="15">
        <v>42826</v>
      </c>
      <c r="K840" s="12" t="s">
        <v>4439</v>
      </c>
      <c r="L840" s="12" t="s">
        <v>4402</v>
      </c>
      <c r="M840" s="12" t="s">
        <v>4440</v>
      </c>
      <c r="N840" t="s">
        <v>4441</v>
      </c>
      <c r="O840" s="7" t="str">
        <f>IFERROR(VLOOKUP($D840,'CLIENTES NUEVA ID ZONA'!$A$1:$R$669,17,0),"NO")</f>
        <v>NO</v>
      </c>
    </row>
    <row r="841" spans="1:15">
      <c r="A841" s="7" t="s">
        <v>3909</v>
      </c>
      <c r="B841" s="12" t="s">
        <v>4535</v>
      </c>
      <c r="C841" s="12" t="s">
        <v>186</v>
      </c>
      <c r="D841" s="12" t="s">
        <v>185</v>
      </c>
      <c r="E841" s="12" t="s">
        <v>2253</v>
      </c>
      <c r="F841" s="12" t="s">
        <v>5462</v>
      </c>
      <c r="G841" s="13" t="s">
        <v>4436</v>
      </c>
      <c r="H841" s="12" t="s">
        <v>4454</v>
      </c>
      <c r="I841" s="12" t="s">
        <v>4448</v>
      </c>
      <c r="J841" s="15">
        <v>42826</v>
      </c>
      <c r="K841" s="12" t="s">
        <v>4439</v>
      </c>
      <c r="L841" s="12" t="s">
        <v>4402</v>
      </c>
      <c r="M841" s="12" t="s">
        <v>4440</v>
      </c>
      <c r="N841" t="s">
        <v>4441</v>
      </c>
      <c r="O841" s="7" t="str">
        <f>IFERROR(VLOOKUP($D841,'CLIENTES NUEVA ID ZONA'!$A$1:$R$669,17,0),"NO")</f>
        <v>NO</v>
      </c>
    </row>
    <row r="842" spans="1:15">
      <c r="A842" s="7" t="s">
        <v>3909</v>
      </c>
      <c r="B842" s="12" t="s">
        <v>4527</v>
      </c>
      <c r="C842" s="12" t="s">
        <v>670</v>
      </c>
      <c r="D842" s="12" t="s">
        <v>669</v>
      </c>
      <c r="E842" s="12" t="s">
        <v>3623</v>
      </c>
      <c r="F842" s="12" t="s">
        <v>5463</v>
      </c>
      <c r="G842" s="13" t="s">
        <v>4436</v>
      </c>
      <c r="H842" s="12" t="s">
        <v>4478</v>
      </c>
      <c r="I842" s="12" t="s">
        <v>4438</v>
      </c>
      <c r="J842" s="15">
        <v>42826</v>
      </c>
      <c r="K842" s="12" t="s">
        <v>4439</v>
      </c>
      <c r="L842" s="12" t="s">
        <v>1455</v>
      </c>
      <c r="M842" s="12" t="s">
        <v>4440</v>
      </c>
      <c r="N842" t="s">
        <v>4602</v>
      </c>
      <c r="O842" s="7" t="str">
        <f>IFERROR(VLOOKUP($D842,'CLIENTES NUEVA ID ZONA'!$A$1:$R$669,17,0),"NO")</f>
        <v>SI</v>
      </c>
    </row>
    <row r="843" spans="1:15">
      <c r="A843" s="7" t="s">
        <v>3909</v>
      </c>
      <c r="B843" s="12" t="s">
        <v>4535</v>
      </c>
      <c r="C843" s="12" t="s">
        <v>3638</v>
      </c>
      <c r="D843" s="12" t="s">
        <v>450</v>
      </c>
      <c r="E843" s="12" t="s">
        <v>14</v>
      </c>
      <c r="F843" s="12" t="s">
        <v>5464</v>
      </c>
      <c r="G843" s="13" t="s">
        <v>4436</v>
      </c>
      <c r="H843" s="12" t="s">
        <v>4441</v>
      </c>
      <c r="I843" s="12" t="s">
        <v>4448</v>
      </c>
      <c r="J843" s="15">
        <v>42826</v>
      </c>
      <c r="K843" s="12" t="s">
        <v>4449</v>
      </c>
      <c r="L843" s="12" t="s">
        <v>4416</v>
      </c>
      <c r="M843" s="12" t="s">
        <v>4440</v>
      </c>
      <c r="N843" t="s">
        <v>4602</v>
      </c>
      <c r="O843" s="7" t="str">
        <f>IFERROR(VLOOKUP($D843,'CLIENTES NUEVA ID ZONA'!$A$1:$R$669,17,0),"NO")</f>
        <v>NO</v>
      </c>
    </row>
    <row r="844" spans="1:15">
      <c r="A844" s="7" t="s">
        <v>3909</v>
      </c>
      <c r="B844" s="12" t="s">
        <v>4564</v>
      </c>
      <c r="C844" s="12" t="s">
        <v>1040</v>
      </c>
      <c r="D844" s="12" t="s">
        <v>1039</v>
      </c>
      <c r="E844" s="12" t="s">
        <v>3623</v>
      </c>
      <c r="F844" s="12" t="s">
        <v>5465</v>
      </c>
      <c r="G844" s="13" t="s">
        <v>4436</v>
      </c>
      <c r="H844" s="12" t="s">
        <v>4437</v>
      </c>
      <c r="I844" s="12" t="s">
        <v>4438</v>
      </c>
      <c r="J844" s="15">
        <v>42826</v>
      </c>
      <c r="K844" s="12" t="s">
        <v>4439</v>
      </c>
      <c r="L844" s="12" t="s">
        <v>4402</v>
      </c>
      <c r="M844" s="12" t="s">
        <v>4440</v>
      </c>
      <c r="N844" t="s">
        <v>4441</v>
      </c>
      <c r="O844" s="7" t="str">
        <f>IFERROR(VLOOKUP($D844,'CLIENTES NUEVA ID ZONA'!$A$1:$R$669,17,0),"NO")</f>
        <v>SI</v>
      </c>
    </row>
    <row r="845" spans="1:15">
      <c r="A845" s="7" t="s">
        <v>3909</v>
      </c>
      <c r="B845" s="12" t="s">
        <v>4564</v>
      </c>
      <c r="C845" s="12" t="s">
        <v>1040</v>
      </c>
      <c r="D845" s="12" t="s">
        <v>1039</v>
      </c>
      <c r="E845" s="12" t="s">
        <v>3623</v>
      </c>
      <c r="F845" s="12" t="s">
        <v>5466</v>
      </c>
      <c r="G845" s="13" t="s">
        <v>4436</v>
      </c>
      <c r="H845" s="12" t="s">
        <v>4437</v>
      </c>
      <c r="I845" s="12" t="s">
        <v>4438</v>
      </c>
      <c r="J845" s="15">
        <v>42826</v>
      </c>
      <c r="K845" s="12" t="s">
        <v>4439</v>
      </c>
      <c r="L845" s="12" t="s">
        <v>4402</v>
      </c>
      <c r="M845" s="12" t="s">
        <v>4440</v>
      </c>
      <c r="N845" t="s">
        <v>4441</v>
      </c>
      <c r="O845" s="7" t="str">
        <f>IFERROR(VLOOKUP($D845,'CLIENTES NUEVA ID ZONA'!$A$1:$R$669,17,0),"NO")</f>
        <v>SI</v>
      </c>
    </row>
    <row r="846" spans="1:15">
      <c r="A846" s="7" t="s">
        <v>3909</v>
      </c>
      <c r="B846" s="12" t="s">
        <v>4564</v>
      </c>
      <c r="C846" s="12" t="s">
        <v>1040</v>
      </c>
      <c r="D846" s="12" t="s">
        <v>1039</v>
      </c>
      <c r="E846" s="12" t="s">
        <v>3623</v>
      </c>
      <c r="F846" s="12" t="s">
        <v>5467</v>
      </c>
      <c r="G846" s="13" t="s">
        <v>4436</v>
      </c>
      <c r="H846" s="12" t="s">
        <v>4437</v>
      </c>
      <c r="I846" s="12" t="s">
        <v>4438</v>
      </c>
      <c r="J846" s="15">
        <v>42826</v>
      </c>
      <c r="K846" s="12" t="s">
        <v>4439</v>
      </c>
      <c r="L846" s="12" t="s">
        <v>4402</v>
      </c>
      <c r="M846" s="12" t="s">
        <v>4440</v>
      </c>
      <c r="N846" t="s">
        <v>4441</v>
      </c>
      <c r="O846" s="7" t="str">
        <f>IFERROR(VLOOKUP($D846,'CLIENTES NUEVA ID ZONA'!$A$1:$R$669,17,0),"NO")</f>
        <v>SI</v>
      </c>
    </row>
    <row r="847" spans="1:15">
      <c r="A847" s="7" t="s">
        <v>3909</v>
      </c>
      <c r="B847" s="12" t="s">
        <v>4535</v>
      </c>
      <c r="C847" s="12" t="s">
        <v>1253</v>
      </c>
      <c r="D847" s="12" t="s">
        <v>1252</v>
      </c>
      <c r="E847" s="12" t="s">
        <v>3623</v>
      </c>
      <c r="F847" s="12" t="s">
        <v>5468</v>
      </c>
      <c r="G847" s="13" t="s">
        <v>4436</v>
      </c>
      <c r="H847" s="12" t="s">
        <v>4463</v>
      </c>
      <c r="I847" s="12" t="s">
        <v>4438</v>
      </c>
      <c r="J847" s="15">
        <v>42826</v>
      </c>
      <c r="K847" s="12" t="s">
        <v>4439</v>
      </c>
      <c r="L847" s="12" t="s">
        <v>4402</v>
      </c>
      <c r="M847" s="12" t="s">
        <v>4440</v>
      </c>
      <c r="N847" t="s">
        <v>4441</v>
      </c>
      <c r="O847" s="7" t="str">
        <f>IFERROR(VLOOKUP($D847,'CLIENTES NUEVA ID ZONA'!$A$1:$R$669,17,0),"NO")</f>
        <v>NO</v>
      </c>
    </row>
    <row r="848" spans="1:15">
      <c r="A848" s="7" t="s">
        <v>3909</v>
      </c>
      <c r="B848" s="12" t="s">
        <v>48</v>
      </c>
      <c r="C848" s="12" t="s">
        <v>1312</v>
      </c>
      <c r="D848" s="12" t="s">
        <v>1311</v>
      </c>
      <c r="E848" s="12" t="s">
        <v>3629</v>
      </c>
      <c r="F848" s="12" t="s">
        <v>5469</v>
      </c>
      <c r="G848" s="13" t="s">
        <v>4436</v>
      </c>
      <c r="H848" s="12" t="s">
        <v>4437</v>
      </c>
      <c r="I848" s="12" t="s">
        <v>4438</v>
      </c>
      <c r="J848" s="15">
        <v>42826</v>
      </c>
      <c r="K848" s="12" t="s">
        <v>4439</v>
      </c>
      <c r="L848" s="12" t="s">
        <v>4400</v>
      </c>
      <c r="M848" s="12" t="s">
        <v>4440</v>
      </c>
      <c r="N848" t="s">
        <v>4441</v>
      </c>
      <c r="O848" s="7" t="str">
        <f>IFERROR(VLOOKUP($D848,'CLIENTES NUEVA ID ZONA'!$A$1:$R$669,17,0),"NO")</f>
        <v>NO</v>
      </c>
    </row>
    <row r="849" spans="1:15">
      <c r="A849" s="7" t="s">
        <v>3909</v>
      </c>
      <c r="B849" s="12" t="s">
        <v>3794</v>
      </c>
      <c r="C849" s="12" t="s">
        <v>580</v>
      </c>
      <c r="D849" s="12" t="s">
        <v>579</v>
      </c>
      <c r="E849" s="12" t="s">
        <v>3618</v>
      </c>
      <c r="F849" s="12" t="s">
        <v>5470</v>
      </c>
      <c r="G849" s="13" t="s">
        <v>4436</v>
      </c>
      <c r="H849" s="12" t="s">
        <v>4437</v>
      </c>
      <c r="I849" s="12" t="s">
        <v>4438</v>
      </c>
      <c r="J849" s="15">
        <v>42826</v>
      </c>
      <c r="K849" s="12" t="s">
        <v>4439</v>
      </c>
      <c r="L849" s="12" t="s">
        <v>1581</v>
      </c>
      <c r="M849" s="12" t="s">
        <v>4440</v>
      </c>
      <c r="N849" t="s">
        <v>4441</v>
      </c>
      <c r="O849" s="7" t="str">
        <f>IFERROR(VLOOKUP($D849,'CLIENTES NUEVA ID ZONA'!$A$1:$R$669,17,0),"NO")</f>
        <v>NO</v>
      </c>
    </row>
    <row r="850" spans="1:15">
      <c r="A850" s="7" t="s">
        <v>3909</v>
      </c>
      <c r="B850" s="12" t="s">
        <v>4527</v>
      </c>
      <c r="C850" s="12" t="s">
        <v>526</v>
      </c>
      <c r="D850" s="12" t="s">
        <v>525</v>
      </c>
      <c r="E850" s="12" t="s">
        <v>2253</v>
      </c>
      <c r="F850" s="12" t="s">
        <v>5471</v>
      </c>
      <c r="G850" s="13" t="s">
        <v>4436</v>
      </c>
      <c r="H850" s="12" t="s">
        <v>4478</v>
      </c>
      <c r="I850" s="12" t="s">
        <v>4438</v>
      </c>
      <c r="J850" s="15">
        <v>42826</v>
      </c>
      <c r="K850" s="12" t="s">
        <v>4439</v>
      </c>
      <c r="L850" s="12" t="s">
        <v>1581</v>
      </c>
      <c r="M850" s="12" t="s">
        <v>4440</v>
      </c>
      <c r="N850" t="s">
        <v>4441</v>
      </c>
      <c r="O850" s="7" t="str">
        <f>IFERROR(VLOOKUP($D850,'CLIENTES NUEVA ID ZONA'!$A$1:$R$669,17,0),"NO")</f>
        <v>NO</v>
      </c>
    </row>
    <row r="851" spans="1:15">
      <c r="A851" s="7" t="s">
        <v>3909</v>
      </c>
      <c r="B851" s="12" t="s">
        <v>4564</v>
      </c>
      <c r="C851" s="12" t="s">
        <v>318</v>
      </c>
      <c r="D851" s="12" t="s">
        <v>317</v>
      </c>
      <c r="E851" s="12" t="s">
        <v>3618</v>
      </c>
      <c r="F851" s="12" t="s">
        <v>5472</v>
      </c>
      <c r="G851" s="13" t="s">
        <v>4436</v>
      </c>
      <c r="H851" s="12" t="s">
        <v>4437</v>
      </c>
      <c r="I851" s="12" t="s">
        <v>4438</v>
      </c>
      <c r="J851" s="15">
        <v>42826</v>
      </c>
      <c r="K851" s="12" t="s">
        <v>4439</v>
      </c>
      <c r="L851" s="12" t="s">
        <v>1581</v>
      </c>
      <c r="M851" s="12" t="s">
        <v>4440</v>
      </c>
      <c r="N851" t="s">
        <v>4441</v>
      </c>
      <c r="O851" s="7" t="str">
        <f>IFERROR(VLOOKUP($D851,'CLIENTES NUEVA ID ZONA'!$A$1:$R$669,17,0),"NO")</f>
        <v>SI</v>
      </c>
    </row>
    <row r="852" spans="1:15">
      <c r="A852" s="7" t="s">
        <v>3909</v>
      </c>
      <c r="B852" s="12" t="s">
        <v>4535</v>
      </c>
      <c r="C852" s="12" t="s">
        <v>600</v>
      </c>
      <c r="D852" s="12" t="s">
        <v>599</v>
      </c>
      <c r="E852" s="12" t="s">
        <v>2253</v>
      </c>
      <c r="F852" s="12" t="s">
        <v>5473</v>
      </c>
      <c r="G852" s="13" t="s">
        <v>4436</v>
      </c>
      <c r="H852" s="12" t="s">
        <v>4444</v>
      </c>
      <c r="I852" s="12" t="s">
        <v>4448</v>
      </c>
      <c r="J852" s="15">
        <v>42826</v>
      </c>
      <c r="K852" s="12" t="s">
        <v>4449</v>
      </c>
      <c r="L852" s="12" t="s">
        <v>1440</v>
      </c>
      <c r="M852" s="12" t="s">
        <v>4440</v>
      </c>
      <c r="N852" t="s">
        <v>4441</v>
      </c>
      <c r="O852" s="7" t="str">
        <f>IFERROR(VLOOKUP($D852,'CLIENTES NUEVA ID ZONA'!$A$1:$R$669,17,0),"NO")</f>
        <v>NO</v>
      </c>
    </row>
    <row r="853" spans="1:15">
      <c r="A853" s="7" t="s">
        <v>3909</v>
      </c>
      <c r="B853" s="12" t="s">
        <v>3794</v>
      </c>
      <c r="C853" s="12" t="s">
        <v>1257</v>
      </c>
      <c r="D853" s="12" t="s">
        <v>1256</v>
      </c>
      <c r="E853" s="12" t="s">
        <v>3623</v>
      </c>
      <c r="F853" s="12" t="s">
        <v>5474</v>
      </c>
      <c r="G853" s="13" t="s">
        <v>4436</v>
      </c>
      <c r="H853" s="12" t="s">
        <v>4478</v>
      </c>
      <c r="I853" s="12" t="s">
        <v>4438</v>
      </c>
      <c r="J853" s="15">
        <v>42826</v>
      </c>
      <c r="K853" s="12" t="s">
        <v>4439</v>
      </c>
      <c r="L853" s="12" t="s">
        <v>4418</v>
      </c>
      <c r="M853" s="12" t="s">
        <v>4440</v>
      </c>
      <c r="N853" t="s">
        <v>4441</v>
      </c>
      <c r="O853" s="7" t="str">
        <f>IFERROR(VLOOKUP($D853,'CLIENTES NUEVA ID ZONA'!$A$1:$R$669,17,0),"NO")</f>
        <v>NO</v>
      </c>
    </row>
    <row r="854" spans="1:15">
      <c r="A854" s="7" t="s">
        <v>3909</v>
      </c>
      <c r="B854" s="12" t="s">
        <v>4535</v>
      </c>
      <c r="C854" s="12" t="s">
        <v>1169</v>
      </c>
      <c r="D854" s="12" t="s">
        <v>1168</v>
      </c>
      <c r="E854" s="12" t="s">
        <v>2253</v>
      </c>
      <c r="F854" s="12" t="s">
        <v>5475</v>
      </c>
      <c r="G854" s="13" t="s">
        <v>4436</v>
      </c>
      <c r="H854" s="12" t="s">
        <v>4444</v>
      </c>
      <c r="I854" s="12" t="s">
        <v>4448</v>
      </c>
      <c r="J854" s="15">
        <v>42826</v>
      </c>
      <c r="K854" s="12" t="s">
        <v>4449</v>
      </c>
      <c r="L854" s="12" t="s">
        <v>1440</v>
      </c>
      <c r="M854" s="12" t="s">
        <v>4440</v>
      </c>
      <c r="N854" t="s">
        <v>4441</v>
      </c>
      <c r="O854" s="7" t="str">
        <f>IFERROR(VLOOKUP($D854,'CLIENTES NUEVA ID ZONA'!$A$1:$R$669,17,0),"NO")</f>
        <v>NO</v>
      </c>
    </row>
    <row r="855" spans="1:15">
      <c r="A855" s="7" t="s">
        <v>3909</v>
      </c>
      <c r="B855" s="12" t="s">
        <v>4535</v>
      </c>
      <c r="C855" s="12" t="s">
        <v>618</v>
      </c>
      <c r="D855" s="12" t="s">
        <v>617</v>
      </c>
      <c r="E855" s="12" t="s">
        <v>2253</v>
      </c>
      <c r="F855" s="12" t="s">
        <v>5476</v>
      </c>
      <c r="G855" s="13" t="s">
        <v>4436</v>
      </c>
      <c r="H855" s="12" t="s">
        <v>4688</v>
      </c>
      <c r="I855" s="12" t="s">
        <v>4448</v>
      </c>
      <c r="J855" s="15">
        <v>42826</v>
      </c>
      <c r="K855" s="12" t="s">
        <v>4439</v>
      </c>
      <c r="L855" s="12" t="s">
        <v>4404</v>
      </c>
      <c r="M855" s="12" t="s">
        <v>4440</v>
      </c>
      <c r="N855" t="s">
        <v>4441</v>
      </c>
      <c r="O855" s="7" t="str">
        <f>IFERROR(VLOOKUP($D855,'CLIENTES NUEVA ID ZONA'!$A$1:$R$669,17,0),"NO")</f>
        <v>NO</v>
      </c>
    </row>
    <row r="856" spans="1:15">
      <c r="A856" s="7" t="s">
        <v>3909</v>
      </c>
      <c r="B856" s="12" t="s">
        <v>4535</v>
      </c>
      <c r="C856" s="12" t="s">
        <v>511</v>
      </c>
      <c r="D856" s="12" t="s">
        <v>510</v>
      </c>
      <c r="E856" s="12" t="s">
        <v>2253</v>
      </c>
      <c r="F856" s="12" t="s">
        <v>5477</v>
      </c>
      <c r="G856" s="13" t="s">
        <v>4436</v>
      </c>
      <c r="H856" s="12" t="s">
        <v>4444</v>
      </c>
      <c r="I856" s="12" t="s">
        <v>4448</v>
      </c>
      <c r="J856" s="15">
        <v>42826</v>
      </c>
      <c r="K856" s="12" t="s">
        <v>4439</v>
      </c>
      <c r="L856" s="12" t="s">
        <v>1581</v>
      </c>
      <c r="M856" s="12" t="s">
        <v>4440</v>
      </c>
      <c r="N856" t="s">
        <v>4441</v>
      </c>
      <c r="O856" s="7" t="str">
        <f>IFERROR(VLOOKUP($D856,'CLIENTES NUEVA ID ZONA'!$A$1:$R$669,17,0),"NO")</f>
        <v>NO</v>
      </c>
    </row>
    <row r="857" spans="1:15">
      <c r="A857" s="7" t="s">
        <v>3909</v>
      </c>
      <c r="B857" s="12" t="s">
        <v>4564</v>
      </c>
      <c r="C857" s="12" t="s">
        <v>568</v>
      </c>
      <c r="D857" s="12" t="s">
        <v>567</v>
      </c>
      <c r="E857" s="12" t="s">
        <v>3623</v>
      </c>
      <c r="F857" s="12" t="s">
        <v>5478</v>
      </c>
      <c r="G857" s="13" t="s">
        <v>4436</v>
      </c>
      <c r="H857" s="12" t="s">
        <v>4444</v>
      </c>
      <c r="I857" s="12" t="s">
        <v>4448</v>
      </c>
      <c r="J857" s="15">
        <v>42826</v>
      </c>
      <c r="K857" s="12" t="s">
        <v>4439</v>
      </c>
      <c r="L857" s="12" t="s">
        <v>1581</v>
      </c>
      <c r="M857" s="12" t="s">
        <v>4440</v>
      </c>
      <c r="N857" t="s">
        <v>4441</v>
      </c>
      <c r="O857" s="7" t="str">
        <f>IFERROR(VLOOKUP($D857,'CLIENTES NUEVA ID ZONA'!$A$1:$R$669,17,0),"NO")</f>
        <v>NO</v>
      </c>
    </row>
    <row r="858" spans="1:15">
      <c r="A858" s="7" t="s">
        <v>3909</v>
      </c>
      <c r="B858" s="12" t="s">
        <v>4564</v>
      </c>
      <c r="C858" s="12" t="s">
        <v>568</v>
      </c>
      <c r="D858" s="12" t="s">
        <v>567</v>
      </c>
      <c r="E858" s="12" t="s">
        <v>3623</v>
      </c>
      <c r="F858" s="12" t="s">
        <v>5479</v>
      </c>
      <c r="G858" s="13" t="s">
        <v>4436</v>
      </c>
      <c r="H858" s="12" t="s">
        <v>4444</v>
      </c>
      <c r="I858" s="12" t="s">
        <v>4448</v>
      </c>
      <c r="J858" s="15">
        <v>42826</v>
      </c>
      <c r="K858" s="12" t="s">
        <v>4439</v>
      </c>
      <c r="L858" s="12" t="s">
        <v>1581</v>
      </c>
      <c r="M858" s="12" t="s">
        <v>4440</v>
      </c>
      <c r="N858" t="s">
        <v>4441</v>
      </c>
      <c r="O858" s="7" t="str">
        <f>IFERROR(VLOOKUP($D858,'CLIENTES NUEVA ID ZONA'!$A$1:$R$669,17,0),"NO")</f>
        <v>NO</v>
      </c>
    </row>
    <row r="859" spans="1:15">
      <c r="A859" s="7" t="s">
        <v>3909</v>
      </c>
      <c r="B859" s="12" t="s">
        <v>4535</v>
      </c>
      <c r="C859" s="12" t="s">
        <v>1262</v>
      </c>
      <c r="D859" s="12" t="s">
        <v>1261</v>
      </c>
      <c r="E859" s="12" t="s">
        <v>2253</v>
      </c>
      <c r="F859" s="12" t="s">
        <v>5480</v>
      </c>
      <c r="G859" s="13" t="s">
        <v>4436</v>
      </c>
      <c r="H859" s="12" t="s">
        <v>4444</v>
      </c>
      <c r="I859" s="12" t="s">
        <v>4448</v>
      </c>
      <c r="J859" s="15">
        <v>42826</v>
      </c>
      <c r="K859" s="12" t="s">
        <v>4439</v>
      </c>
      <c r="L859" s="12" t="s">
        <v>4402</v>
      </c>
      <c r="M859" s="12" t="s">
        <v>4440</v>
      </c>
      <c r="N859" t="s">
        <v>4441</v>
      </c>
      <c r="O859" s="7" t="str">
        <f>IFERROR(VLOOKUP($D859,'CLIENTES NUEVA ID ZONA'!$A$1:$R$669,17,0),"NO")</f>
        <v>NO</v>
      </c>
    </row>
    <row r="860" spans="1:15">
      <c r="A860" s="7" t="s">
        <v>3909</v>
      </c>
      <c r="B860" s="12" t="s">
        <v>4535</v>
      </c>
      <c r="C860" s="12" t="s">
        <v>622</v>
      </c>
      <c r="D860" s="12" t="s">
        <v>621</v>
      </c>
      <c r="E860" s="12" t="s">
        <v>2253</v>
      </c>
      <c r="F860" s="12" t="s">
        <v>5481</v>
      </c>
      <c r="G860" s="13" t="s">
        <v>4436</v>
      </c>
      <c r="H860" s="12" t="s">
        <v>4444</v>
      </c>
      <c r="I860" s="12" t="s">
        <v>4448</v>
      </c>
      <c r="J860" s="15">
        <v>42826</v>
      </c>
      <c r="K860" s="12" t="s">
        <v>4439</v>
      </c>
      <c r="L860" s="12" t="s">
        <v>1440</v>
      </c>
      <c r="M860" s="12" t="s">
        <v>4440</v>
      </c>
      <c r="N860" t="s">
        <v>4641</v>
      </c>
      <c r="O860" s="7" t="str">
        <f>IFERROR(VLOOKUP($D860,'CLIENTES NUEVA ID ZONA'!$A$1:$R$669,17,0),"NO")</f>
        <v>NO</v>
      </c>
    </row>
    <row r="861" spans="1:15">
      <c r="A861" s="7" t="s">
        <v>3909</v>
      </c>
      <c r="B861" s="12" t="s">
        <v>37</v>
      </c>
      <c r="C861" s="12" t="s">
        <v>747</v>
      </c>
      <c r="D861" s="12" t="s">
        <v>746</v>
      </c>
      <c r="E861" s="12" t="s">
        <v>2253</v>
      </c>
      <c r="F861" s="12" t="s">
        <v>5482</v>
      </c>
      <c r="G861" s="13" t="s">
        <v>4436</v>
      </c>
      <c r="H861" s="12" t="s">
        <v>4437</v>
      </c>
      <c r="I861" s="12" t="s">
        <v>4448</v>
      </c>
      <c r="J861" s="15">
        <v>42826</v>
      </c>
      <c r="K861" s="12" t="s">
        <v>4449</v>
      </c>
      <c r="L861" s="12" t="s">
        <v>4398</v>
      </c>
      <c r="M861" s="12" t="s">
        <v>4440</v>
      </c>
      <c r="N861" t="s">
        <v>5483</v>
      </c>
      <c r="O861" s="7" t="str">
        <f>IFERROR(VLOOKUP($D861,'CLIENTES NUEVA ID ZONA'!$A$1:$R$669,17,0),"NO")</f>
        <v>NO</v>
      </c>
    </row>
    <row r="862" spans="1:15">
      <c r="A862" s="7" t="s">
        <v>3909</v>
      </c>
      <c r="B862" s="12" t="s">
        <v>4535</v>
      </c>
      <c r="C862" s="12" t="s">
        <v>1197</v>
      </c>
      <c r="D862" s="12" t="s">
        <v>1196</v>
      </c>
      <c r="E862" s="12" t="s">
        <v>2253</v>
      </c>
      <c r="F862" s="12" t="s">
        <v>5484</v>
      </c>
      <c r="G862" s="13" t="s">
        <v>4436</v>
      </c>
      <c r="H862" s="12" t="s">
        <v>4444</v>
      </c>
      <c r="I862" s="12" t="s">
        <v>4448</v>
      </c>
      <c r="J862" s="15">
        <v>42826</v>
      </c>
      <c r="K862" s="12" t="s">
        <v>4439</v>
      </c>
      <c r="L862" s="12" t="s">
        <v>1440</v>
      </c>
      <c r="M862" s="12" t="s">
        <v>4440</v>
      </c>
      <c r="N862" t="s">
        <v>5485</v>
      </c>
      <c r="O862" s="7" t="str">
        <f>IFERROR(VLOOKUP($D862,'CLIENTES NUEVA ID ZONA'!$A$1:$R$669,17,0),"NO")</f>
        <v>NO</v>
      </c>
    </row>
    <row r="863" spans="1:15">
      <c r="A863" s="7" t="s">
        <v>3909</v>
      </c>
      <c r="B863" s="12" t="s">
        <v>14</v>
      </c>
      <c r="C863" s="12" t="s">
        <v>453</v>
      </c>
      <c r="D863" s="12" t="s">
        <v>452</v>
      </c>
      <c r="E863" s="12" t="s">
        <v>3618</v>
      </c>
      <c r="F863" s="12" t="s">
        <v>5486</v>
      </c>
      <c r="G863" s="13" t="s">
        <v>4436</v>
      </c>
      <c r="H863" s="12" t="s">
        <v>4437</v>
      </c>
      <c r="I863" s="12" t="s">
        <v>4438</v>
      </c>
      <c r="J863" s="15">
        <v>42826</v>
      </c>
      <c r="K863" s="12" t="s">
        <v>4439</v>
      </c>
      <c r="L863" s="12" t="s">
        <v>1440</v>
      </c>
      <c r="M863" s="12" t="s">
        <v>4440</v>
      </c>
      <c r="N863" t="s">
        <v>5487</v>
      </c>
      <c r="O863" s="7" t="str">
        <f>IFERROR(VLOOKUP($D863,'CLIENTES NUEVA ID ZONA'!$A$1:$R$669,17,0),"NO")</f>
        <v>NO</v>
      </c>
    </row>
    <row r="864" spans="1:15">
      <c r="A864" s="7" t="s">
        <v>3909</v>
      </c>
      <c r="B864" s="12" t="s">
        <v>4535</v>
      </c>
      <c r="C864" s="12" t="s">
        <v>1199</v>
      </c>
      <c r="D864" s="12" t="s">
        <v>1198</v>
      </c>
      <c r="E864" s="12" t="s">
        <v>2253</v>
      </c>
      <c r="F864" s="12" t="s">
        <v>5488</v>
      </c>
      <c r="G864" s="13" t="s">
        <v>4436</v>
      </c>
      <c r="H864" s="12" t="s">
        <v>4444</v>
      </c>
      <c r="I864" s="12" t="s">
        <v>4448</v>
      </c>
      <c r="J864" s="15">
        <v>42826</v>
      </c>
      <c r="K864" s="12" t="s">
        <v>4439</v>
      </c>
      <c r="L864" s="12" t="s">
        <v>1440</v>
      </c>
      <c r="M864" s="12" t="s">
        <v>4440</v>
      </c>
      <c r="N864" t="s">
        <v>4441</v>
      </c>
      <c r="O864" s="7" t="str">
        <f>IFERROR(VLOOKUP($D864,'CLIENTES NUEVA ID ZONA'!$A$1:$R$669,17,0),"NO")</f>
        <v>NO</v>
      </c>
    </row>
    <row r="865" spans="1:15">
      <c r="A865" s="7" t="s">
        <v>3909</v>
      </c>
      <c r="B865" s="12" t="s">
        <v>4535</v>
      </c>
      <c r="C865" s="12" t="s">
        <v>405</v>
      </c>
      <c r="D865" s="12" t="s">
        <v>404</v>
      </c>
      <c r="E865" s="12" t="s">
        <v>2253</v>
      </c>
      <c r="F865" s="12" t="s">
        <v>5489</v>
      </c>
      <c r="G865" s="13" t="s">
        <v>4436</v>
      </c>
      <c r="H865" s="12" t="s">
        <v>4454</v>
      </c>
      <c r="I865" s="12" t="s">
        <v>4448</v>
      </c>
      <c r="J865" s="15">
        <v>42826</v>
      </c>
      <c r="K865" s="12" t="s">
        <v>4439</v>
      </c>
      <c r="L865" s="12" t="s">
        <v>4418</v>
      </c>
      <c r="M865" s="12" t="s">
        <v>4440</v>
      </c>
      <c r="N865" t="s">
        <v>4750</v>
      </c>
      <c r="O865" s="7" t="str">
        <f>IFERROR(VLOOKUP($D865,'CLIENTES NUEVA ID ZONA'!$A$1:$R$669,17,0),"NO")</f>
        <v>NO</v>
      </c>
    </row>
    <row r="866" spans="1:15">
      <c r="A866" s="7" t="s">
        <v>3909</v>
      </c>
      <c r="B866" s="12" t="s">
        <v>4535</v>
      </c>
      <c r="C866" s="12" t="s">
        <v>407</v>
      </c>
      <c r="D866" s="12" t="s">
        <v>406</v>
      </c>
      <c r="E866" s="12" t="s">
        <v>2253</v>
      </c>
      <c r="F866" s="12" t="s">
        <v>5490</v>
      </c>
      <c r="G866" s="13" t="s">
        <v>4436</v>
      </c>
      <c r="H866" s="12" t="s">
        <v>4444</v>
      </c>
      <c r="I866" s="12" t="s">
        <v>4448</v>
      </c>
      <c r="J866" s="15">
        <v>42826</v>
      </c>
      <c r="K866" s="12" t="s">
        <v>4439</v>
      </c>
      <c r="L866" s="12" t="s">
        <v>1440</v>
      </c>
      <c r="M866" s="12" t="s">
        <v>4440</v>
      </c>
      <c r="N866" t="s">
        <v>4750</v>
      </c>
      <c r="O866" s="7" t="str">
        <f>IFERROR(VLOOKUP($D866,'CLIENTES NUEVA ID ZONA'!$A$1:$R$669,17,0),"NO")</f>
        <v>NO</v>
      </c>
    </row>
    <row r="867" spans="1:15">
      <c r="A867" s="7" t="s">
        <v>3909</v>
      </c>
      <c r="B867" s="12" t="s">
        <v>4535</v>
      </c>
      <c r="C867" s="12" t="s">
        <v>1320</v>
      </c>
      <c r="D867" s="12" t="s">
        <v>1319</v>
      </c>
      <c r="E867" s="12" t="s">
        <v>2253</v>
      </c>
      <c r="F867" s="12" t="s">
        <v>5491</v>
      </c>
      <c r="G867" s="13" t="s">
        <v>4436</v>
      </c>
      <c r="H867" s="12" t="s">
        <v>4444</v>
      </c>
      <c r="I867" s="12" t="s">
        <v>4448</v>
      </c>
      <c r="J867" s="15">
        <v>42826</v>
      </c>
      <c r="K867" s="12" t="s">
        <v>4441</v>
      </c>
      <c r="L867" s="12" t="s">
        <v>4409</v>
      </c>
      <c r="M867" s="12" t="s">
        <v>4440</v>
      </c>
      <c r="N867" t="s">
        <v>4750</v>
      </c>
      <c r="O867" s="7" t="str">
        <f>IFERROR(VLOOKUP($D867,'CLIENTES NUEVA ID ZONA'!$A$1:$R$669,17,0),"NO")</f>
        <v>NO</v>
      </c>
    </row>
    <row r="868" spans="1:15">
      <c r="A868" s="7" t="s">
        <v>3909</v>
      </c>
      <c r="B868" s="12" t="s">
        <v>4535</v>
      </c>
      <c r="C868" s="12" t="s">
        <v>372</v>
      </c>
      <c r="D868" s="12" t="s">
        <v>371</v>
      </c>
      <c r="E868" s="12" t="s">
        <v>2253</v>
      </c>
      <c r="F868" s="12" t="s">
        <v>5492</v>
      </c>
      <c r="G868" s="13" t="s">
        <v>4436</v>
      </c>
      <c r="H868" s="12" t="s">
        <v>4444</v>
      </c>
      <c r="I868" s="12" t="s">
        <v>4448</v>
      </c>
      <c r="J868" s="15">
        <v>42826</v>
      </c>
      <c r="K868" s="12" t="s">
        <v>4439</v>
      </c>
      <c r="L868" s="12" t="s">
        <v>1440</v>
      </c>
      <c r="M868" s="12" t="s">
        <v>4440</v>
      </c>
      <c r="N868" t="s">
        <v>4441</v>
      </c>
      <c r="O868" s="7" t="str">
        <f>IFERROR(VLOOKUP($D868,'CLIENTES NUEVA ID ZONA'!$A$1:$R$669,17,0),"NO")</f>
        <v>NO</v>
      </c>
    </row>
    <row r="869" spans="1:15">
      <c r="A869" s="7" t="s">
        <v>3909</v>
      </c>
      <c r="B869" s="12" t="s">
        <v>3623</v>
      </c>
      <c r="C869" s="12" t="s">
        <v>672</v>
      </c>
      <c r="D869" s="12" t="s">
        <v>671</v>
      </c>
      <c r="E869" s="12" t="s">
        <v>2253</v>
      </c>
      <c r="F869" s="12" t="s">
        <v>5493</v>
      </c>
      <c r="G869" s="13" t="s">
        <v>4436</v>
      </c>
      <c r="H869" s="12" t="s">
        <v>4437</v>
      </c>
      <c r="I869" s="12" t="s">
        <v>4438</v>
      </c>
      <c r="J869" s="15">
        <v>42826</v>
      </c>
      <c r="K869" s="12" t="s">
        <v>4439</v>
      </c>
      <c r="L869" s="12" t="s">
        <v>4398</v>
      </c>
      <c r="M869" s="12" t="s">
        <v>4440</v>
      </c>
      <c r="N869" t="s">
        <v>4689</v>
      </c>
      <c r="O869" s="7" t="str">
        <f>IFERROR(VLOOKUP($D869,'CLIENTES NUEVA ID ZONA'!$A$1:$R$669,17,0),"NO")</f>
        <v>NO</v>
      </c>
    </row>
    <row r="870" spans="1:15">
      <c r="A870" s="7" t="s">
        <v>3909</v>
      </c>
      <c r="B870" s="7" t="s">
        <v>4535</v>
      </c>
      <c r="C870" s="7" t="s">
        <v>301</v>
      </c>
      <c r="D870" s="7" t="s">
        <v>300</v>
      </c>
      <c r="E870" s="7" t="s">
        <v>2253</v>
      </c>
      <c r="F870" s="7" t="s">
        <v>5494</v>
      </c>
      <c r="G870" s="9" t="s">
        <v>4436</v>
      </c>
      <c r="H870" s="7" t="s">
        <v>4444</v>
      </c>
      <c r="I870" s="7" t="s">
        <v>4448</v>
      </c>
      <c r="J870" s="10">
        <v>42826</v>
      </c>
      <c r="K870" s="7" t="s">
        <v>4439</v>
      </c>
      <c r="L870" s="7" t="s">
        <v>4404</v>
      </c>
      <c r="M870" s="7" t="s">
        <v>4440</v>
      </c>
      <c r="N870" t="s">
        <v>4441</v>
      </c>
      <c r="O870" s="7" t="str">
        <f>IFERROR(VLOOKUP($D870,'CLIENTES NUEVA ID ZONA'!$A$1:$R$669,17,0),"NO")</f>
        <v>NO</v>
      </c>
    </row>
    <row r="871" spans="1:15">
      <c r="A871" s="7" t="s">
        <v>3909</v>
      </c>
      <c r="B871" s="7" t="s">
        <v>4412</v>
      </c>
      <c r="C871" s="7" t="s">
        <v>648</v>
      </c>
      <c r="D871" s="7" t="s">
        <v>647</v>
      </c>
      <c r="E871" s="7" t="s">
        <v>3623</v>
      </c>
      <c r="F871" s="7" t="s">
        <v>5495</v>
      </c>
      <c r="G871" s="9" t="s">
        <v>4436</v>
      </c>
      <c r="H871" s="7" t="s">
        <v>4437</v>
      </c>
      <c r="I871" s="7" t="s">
        <v>4438</v>
      </c>
      <c r="J871" s="10">
        <v>42826</v>
      </c>
      <c r="K871" s="7" t="s">
        <v>4439</v>
      </c>
      <c r="L871" s="7" t="s">
        <v>4402</v>
      </c>
      <c r="M871" s="7" t="s">
        <v>4440</v>
      </c>
      <c r="N871" t="s">
        <v>4441</v>
      </c>
      <c r="O871" s="7" t="str">
        <f>IFERROR(VLOOKUP($D871,'CLIENTES NUEVA ID ZONA'!$A$1:$R$669,17,0),"NO")</f>
        <v>SI</v>
      </c>
    </row>
    <row r="872" spans="1:15">
      <c r="A872" s="7" t="s">
        <v>3909</v>
      </c>
      <c r="B872" s="7" t="s">
        <v>4535</v>
      </c>
      <c r="C872" s="7" t="s">
        <v>1289</v>
      </c>
      <c r="D872" s="7" t="s">
        <v>1288</v>
      </c>
      <c r="E872" s="7" t="s">
        <v>2253</v>
      </c>
      <c r="F872" s="7" t="s">
        <v>5496</v>
      </c>
      <c r="G872" s="9" t="s">
        <v>4436</v>
      </c>
      <c r="H872" s="7" t="s">
        <v>4454</v>
      </c>
      <c r="I872" s="7" t="s">
        <v>4448</v>
      </c>
      <c r="J872" s="10">
        <v>42826</v>
      </c>
      <c r="K872" s="7" t="s">
        <v>4439</v>
      </c>
      <c r="L872" s="7" t="s">
        <v>4402</v>
      </c>
      <c r="M872" s="7" t="s">
        <v>4440</v>
      </c>
      <c r="N872" t="s">
        <v>4441</v>
      </c>
      <c r="O872" s="7" t="str">
        <f>IFERROR(VLOOKUP($D872,'CLIENTES NUEVA ID ZONA'!$A$1:$R$669,17,0),"NO")</f>
        <v>NO</v>
      </c>
    </row>
    <row r="873" spans="1:15">
      <c r="A873" s="7" t="s">
        <v>3909</v>
      </c>
      <c r="B873" s="7" t="s">
        <v>4535</v>
      </c>
      <c r="C873" s="7" t="s">
        <v>1060</v>
      </c>
      <c r="D873" s="7" t="s">
        <v>1059</v>
      </c>
      <c r="E873" s="7" t="s">
        <v>2253</v>
      </c>
      <c r="F873" s="7" t="s">
        <v>5497</v>
      </c>
      <c r="G873" s="9" t="s">
        <v>4436</v>
      </c>
      <c r="H873" s="7" t="s">
        <v>4454</v>
      </c>
      <c r="I873" s="7" t="s">
        <v>4448</v>
      </c>
      <c r="J873" s="10">
        <v>42826</v>
      </c>
      <c r="K873" s="7" t="s">
        <v>4439</v>
      </c>
      <c r="L873" s="7" t="s">
        <v>4409</v>
      </c>
      <c r="M873" s="7" t="s">
        <v>4440</v>
      </c>
      <c r="N873" t="s">
        <v>4441</v>
      </c>
      <c r="O873" s="7" t="str">
        <f>IFERROR(VLOOKUP($D873,'CLIENTES NUEVA ID ZONA'!$A$1:$R$669,17,0),"NO")</f>
        <v>NO</v>
      </c>
    </row>
    <row r="874" spans="1:15">
      <c r="A874" s="7" t="s">
        <v>3909</v>
      </c>
      <c r="B874" s="7" t="s">
        <v>4535</v>
      </c>
      <c r="C874" s="7" t="s">
        <v>1354</v>
      </c>
      <c r="D874" s="7" t="s">
        <v>1353</v>
      </c>
      <c r="E874" s="7" t="s">
        <v>2253</v>
      </c>
      <c r="F874" s="7" t="s">
        <v>5498</v>
      </c>
      <c r="G874" s="9" t="s">
        <v>4436</v>
      </c>
      <c r="H874" s="7" t="s">
        <v>4444</v>
      </c>
      <c r="I874" s="7" t="s">
        <v>4448</v>
      </c>
      <c r="J874" s="10">
        <v>42826</v>
      </c>
      <c r="K874" s="7" t="s">
        <v>4439</v>
      </c>
      <c r="L874" s="7" t="s">
        <v>1440</v>
      </c>
      <c r="M874" s="7" t="s">
        <v>4440</v>
      </c>
      <c r="N874" t="s">
        <v>4441</v>
      </c>
      <c r="O874" s="7" t="str">
        <f>IFERROR(VLOOKUP($D874,'CLIENTES NUEVA ID ZONA'!$A$1:$R$669,17,0),"NO")</f>
        <v>NO</v>
      </c>
    </row>
    <row r="875" spans="1:15">
      <c r="A875" s="7" t="s">
        <v>3909</v>
      </c>
      <c r="B875" s="7" t="s">
        <v>2469</v>
      </c>
      <c r="C875" s="7" t="s">
        <v>5499</v>
      </c>
      <c r="D875" s="7" t="s">
        <v>88</v>
      </c>
      <c r="E875" s="7" t="s">
        <v>3623</v>
      </c>
      <c r="F875" s="7" t="s">
        <v>5500</v>
      </c>
      <c r="G875" s="9" t="s">
        <v>4436</v>
      </c>
      <c r="H875" s="7" t="s">
        <v>4498</v>
      </c>
      <c r="I875" s="7" t="s">
        <v>4438</v>
      </c>
      <c r="J875" s="10">
        <v>42826</v>
      </c>
      <c r="K875" s="7" t="s">
        <v>4449</v>
      </c>
      <c r="L875" s="7" t="s">
        <v>867</v>
      </c>
      <c r="M875" s="7" t="s">
        <v>4440</v>
      </c>
      <c r="N875" t="s">
        <v>4441</v>
      </c>
      <c r="O875" s="7" t="str">
        <f>IFERROR(VLOOKUP($D875,'CLIENTES NUEVA ID ZONA'!$A$1:$R$669,17,0),"NO")</f>
        <v>SI</v>
      </c>
    </row>
    <row r="876" spans="1:15">
      <c r="A876" s="7" t="s">
        <v>3909</v>
      </c>
      <c r="B876" s="7" t="s">
        <v>4535</v>
      </c>
      <c r="C876" s="7" t="s">
        <v>541</v>
      </c>
      <c r="D876" s="7" t="s">
        <v>540</v>
      </c>
      <c r="E876" s="7" t="s">
        <v>2253</v>
      </c>
      <c r="F876" s="7" t="s">
        <v>5501</v>
      </c>
      <c r="G876" s="9" t="s">
        <v>4436</v>
      </c>
      <c r="H876" s="7" t="s">
        <v>4444</v>
      </c>
      <c r="I876" s="7" t="s">
        <v>4448</v>
      </c>
      <c r="J876" s="10">
        <v>42826</v>
      </c>
      <c r="K876" s="7" t="s">
        <v>4439</v>
      </c>
      <c r="L876" s="7" t="s">
        <v>1581</v>
      </c>
      <c r="M876" s="7" t="s">
        <v>4440</v>
      </c>
      <c r="N876" t="s">
        <v>4441</v>
      </c>
      <c r="O876" s="7" t="str">
        <f>IFERROR(VLOOKUP($D876,'CLIENTES NUEVA ID ZONA'!$A$1:$R$669,17,0),"NO")</f>
        <v>NO</v>
      </c>
    </row>
    <row r="877" spans="1:15">
      <c r="A877" s="7" t="s">
        <v>3909</v>
      </c>
      <c r="B877" s="7" t="s">
        <v>4535</v>
      </c>
      <c r="C877" s="7" t="s">
        <v>1247</v>
      </c>
      <c r="D877" s="7" t="s">
        <v>1246</v>
      </c>
      <c r="E877" s="7" t="s">
        <v>3623</v>
      </c>
      <c r="F877" s="7" t="s">
        <v>5502</v>
      </c>
      <c r="G877" s="9" t="s">
        <v>4436</v>
      </c>
      <c r="H877" s="7" t="s">
        <v>4463</v>
      </c>
      <c r="I877" s="7" t="s">
        <v>4438</v>
      </c>
      <c r="J877" s="10">
        <v>42826</v>
      </c>
      <c r="K877" s="7" t="s">
        <v>4449</v>
      </c>
      <c r="L877" s="7" t="s">
        <v>4402</v>
      </c>
      <c r="M877" s="7" t="s">
        <v>4440</v>
      </c>
      <c r="N877" t="s">
        <v>4441</v>
      </c>
      <c r="O877" s="7" t="str">
        <f>IFERROR(VLOOKUP($D877,'CLIENTES NUEVA ID ZONA'!$A$1:$R$669,17,0),"NO")</f>
        <v>NO</v>
      </c>
    </row>
    <row r="878" spans="1:15">
      <c r="A878" s="7" t="s">
        <v>3909</v>
      </c>
      <c r="B878" s="7" t="s">
        <v>4527</v>
      </c>
      <c r="C878" s="7" t="s">
        <v>739</v>
      </c>
      <c r="D878" s="7" t="s">
        <v>738</v>
      </c>
      <c r="E878" s="7" t="s">
        <v>2253</v>
      </c>
      <c r="F878" s="7" t="s">
        <v>5503</v>
      </c>
      <c r="G878" s="9" t="s">
        <v>4436</v>
      </c>
      <c r="H878" s="7" t="s">
        <v>4688</v>
      </c>
      <c r="I878" s="7" t="s">
        <v>4448</v>
      </c>
      <c r="J878" s="10">
        <v>42826</v>
      </c>
      <c r="K878" s="7" t="s">
        <v>4439</v>
      </c>
      <c r="L878" s="7" t="s">
        <v>4400</v>
      </c>
      <c r="M878" s="7" t="s">
        <v>4440</v>
      </c>
      <c r="N878" t="s">
        <v>4441</v>
      </c>
      <c r="O878" s="7" t="str">
        <f>IFERROR(VLOOKUP($D878,'CLIENTES NUEVA ID ZONA'!$A$1:$R$669,17,0),"NO")</f>
        <v>NO</v>
      </c>
    </row>
    <row r="879" spans="1:15">
      <c r="A879" s="7" t="s">
        <v>3909</v>
      </c>
      <c r="B879" s="12" t="s">
        <v>4535</v>
      </c>
      <c r="C879" s="12" t="s">
        <v>1330</v>
      </c>
      <c r="D879" s="12" t="s">
        <v>1329</v>
      </c>
      <c r="E879" s="12" t="s">
        <v>2253</v>
      </c>
      <c r="F879" s="12" t="s">
        <v>5504</v>
      </c>
      <c r="G879" s="13" t="s">
        <v>4436</v>
      </c>
      <c r="H879" s="12" t="s">
        <v>4688</v>
      </c>
      <c r="I879" s="12" t="s">
        <v>4448</v>
      </c>
      <c r="J879" s="15">
        <v>42826</v>
      </c>
      <c r="K879" s="12" t="s">
        <v>4439</v>
      </c>
      <c r="L879" s="12" t="s">
        <v>4400</v>
      </c>
      <c r="M879" s="12" t="s">
        <v>4440</v>
      </c>
      <c r="N879" t="s">
        <v>4441</v>
      </c>
      <c r="O879" s="7" t="str">
        <f>IFERROR(VLOOKUP($D879,'CLIENTES NUEVA ID ZONA'!$A$1:$R$669,17,0),"NO")</f>
        <v>NO</v>
      </c>
    </row>
    <row r="880" spans="1:15">
      <c r="A880" s="7" t="s">
        <v>3909</v>
      </c>
      <c r="B880" s="12" t="s">
        <v>14</v>
      </c>
      <c r="C880" s="12" t="s">
        <v>731</v>
      </c>
      <c r="D880" s="12" t="s">
        <v>730</v>
      </c>
      <c r="E880" s="12" t="s">
        <v>2253</v>
      </c>
      <c r="F880" s="12" t="s">
        <v>5505</v>
      </c>
      <c r="G880" s="13" t="s">
        <v>4436</v>
      </c>
      <c r="H880" s="12" t="s">
        <v>4437</v>
      </c>
      <c r="I880" s="12" t="s">
        <v>4438</v>
      </c>
      <c r="J880" s="15">
        <v>42826</v>
      </c>
      <c r="K880" s="12" t="s">
        <v>4439</v>
      </c>
      <c r="L880" s="12" t="s">
        <v>4398</v>
      </c>
      <c r="M880" s="12" t="s">
        <v>4440</v>
      </c>
      <c r="N880" t="s">
        <v>4441</v>
      </c>
      <c r="O880" s="7" t="str">
        <f>IFERROR(VLOOKUP($D880,'CLIENTES NUEVA ID ZONA'!$A$1:$R$669,17,0),"NO")</f>
        <v>NO</v>
      </c>
    </row>
    <row r="881" spans="1:15">
      <c r="A881" s="7" t="s">
        <v>3909</v>
      </c>
      <c r="B881" s="12" t="s">
        <v>37</v>
      </c>
      <c r="C881" s="12" t="s">
        <v>365</v>
      </c>
      <c r="D881" s="12" t="s">
        <v>364</v>
      </c>
      <c r="E881" s="12" t="s">
        <v>2253</v>
      </c>
      <c r="F881" s="12" t="s">
        <v>5506</v>
      </c>
      <c r="G881" s="13" t="s">
        <v>4436</v>
      </c>
      <c r="H881" s="12" t="s">
        <v>4437</v>
      </c>
      <c r="I881" s="12" t="s">
        <v>4438</v>
      </c>
      <c r="J881" s="15">
        <v>42826</v>
      </c>
      <c r="K881" s="12" t="s">
        <v>4439</v>
      </c>
      <c r="L881" s="12" t="s">
        <v>4398</v>
      </c>
      <c r="M881" s="12" t="s">
        <v>4440</v>
      </c>
      <c r="N881" t="s">
        <v>4441</v>
      </c>
      <c r="O881" s="7" t="str">
        <f>IFERROR(VLOOKUP($D881,'CLIENTES NUEVA ID ZONA'!$A$1:$R$669,17,0),"NO")</f>
        <v>NO</v>
      </c>
    </row>
    <row r="882" spans="1:15">
      <c r="A882" s="7" t="s">
        <v>3909</v>
      </c>
      <c r="B882" s="12" t="s">
        <v>60</v>
      </c>
      <c r="C882" s="12" t="s">
        <v>324</v>
      </c>
      <c r="D882" s="12" t="s">
        <v>323</v>
      </c>
      <c r="E882" s="12" t="s">
        <v>2253</v>
      </c>
      <c r="F882" s="12" t="s">
        <v>5507</v>
      </c>
      <c r="G882" s="13" t="s">
        <v>4436</v>
      </c>
      <c r="H882" s="12" t="s">
        <v>4454</v>
      </c>
      <c r="I882" s="12" t="s">
        <v>4438</v>
      </c>
      <c r="J882" s="15">
        <v>42826</v>
      </c>
      <c r="K882" s="12" t="s">
        <v>4441</v>
      </c>
      <c r="L882" s="12" t="s">
        <v>4416</v>
      </c>
      <c r="M882" s="12" t="s">
        <v>4440</v>
      </c>
      <c r="N882" t="s">
        <v>4441</v>
      </c>
      <c r="O882" s="7" t="str">
        <f>IFERROR(VLOOKUP($D882,'CLIENTES NUEVA ID ZONA'!$A$1:$R$669,17,0),"NO")</f>
        <v>NO</v>
      </c>
    </row>
    <row r="883" spans="1:15">
      <c r="A883" s="7" t="s">
        <v>3909</v>
      </c>
      <c r="B883" s="12" t="s">
        <v>3623</v>
      </c>
      <c r="C883" s="12" t="s">
        <v>491</v>
      </c>
      <c r="D883" s="12" t="s">
        <v>490</v>
      </c>
      <c r="E883" s="12" t="s">
        <v>3623</v>
      </c>
      <c r="F883" s="12" t="s">
        <v>5508</v>
      </c>
      <c r="G883" s="13" t="s">
        <v>4436</v>
      </c>
      <c r="H883" s="12" t="s">
        <v>4437</v>
      </c>
      <c r="I883" s="12" t="s">
        <v>4438</v>
      </c>
      <c r="J883" s="15">
        <v>42826</v>
      </c>
      <c r="K883" s="12" t="s">
        <v>5509</v>
      </c>
      <c r="L883" s="12" t="s">
        <v>1581</v>
      </c>
      <c r="M883" s="12" t="s">
        <v>4440</v>
      </c>
      <c r="N883" t="s">
        <v>4441</v>
      </c>
      <c r="O883" s="7" t="str">
        <f>IFERROR(VLOOKUP($D883,'CLIENTES NUEVA ID ZONA'!$A$1:$R$669,17,0),"NO")</f>
        <v>SI</v>
      </c>
    </row>
    <row r="884" spans="1:15">
      <c r="A884" s="7" t="s">
        <v>3909</v>
      </c>
      <c r="B884" s="12" t="s">
        <v>4412</v>
      </c>
      <c r="C884" s="12" t="s">
        <v>651</v>
      </c>
      <c r="D884" s="12" t="s">
        <v>650</v>
      </c>
      <c r="E884" s="12" t="s">
        <v>2253</v>
      </c>
      <c r="F884" s="12" t="s">
        <v>5510</v>
      </c>
      <c r="G884" s="13" t="s">
        <v>4436</v>
      </c>
      <c r="H884" s="12" t="s">
        <v>4437</v>
      </c>
      <c r="I884" s="12" t="s">
        <v>4438</v>
      </c>
      <c r="J884" s="15">
        <v>42826</v>
      </c>
      <c r="K884" s="12" t="s">
        <v>4439</v>
      </c>
      <c r="L884" s="12" t="s">
        <v>4402</v>
      </c>
      <c r="M884" s="12" t="s">
        <v>4440</v>
      </c>
      <c r="N884" t="s">
        <v>4441</v>
      </c>
      <c r="O884" s="7" t="str">
        <f>IFERROR(VLOOKUP($D884,'CLIENTES NUEVA ID ZONA'!$A$1:$R$669,17,0),"NO")</f>
        <v>SI</v>
      </c>
    </row>
    <row r="885" spans="1:15">
      <c r="A885" s="7" t="s">
        <v>3909</v>
      </c>
      <c r="B885" s="12" t="s">
        <v>4412</v>
      </c>
      <c r="C885" s="12" t="s">
        <v>944</v>
      </c>
      <c r="D885" s="12" t="s">
        <v>943</v>
      </c>
      <c r="E885" s="12" t="s">
        <v>3618</v>
      </c>
      <c r="F885" s="12" t="s">
        <v>5511</v>
      </c>
      <c r="G885" s="13" t="s">
        <v>4436</v>
      </c>
      <c r="H885" s="12" t="s">
        <v>4444</v>
      </c>
      <c r="I885" s="12" t="s">
        <v>4438</v>
      </c>
      <c r="J885" s="15">
        <v>42826</v>
      </c>
      <c r="K885" s="12" t="s">
        <v>4439</v>
      </c>
      <c r="L885" s="12" t="s">
        <v>1440</v>
      </c>
      <c r="M885" s="12" t="s">
        <v>4440</v>
      </c>
      <c r="N885" t="s">
        <v>4441</v>
      </c>
      <c r="O885" s="7" t="str">
        <f>IFERROR(VLOOKUP($D885,'CLIENTES NUEVA ID ZONA'!$A$1:$R$669,17,0),"NO")</f>
        <v>NO</v>
      </c>
    </row>
    <row r="886" spans="1:15">
      <c r="A886" s="7" t="s">
        <v>3909</v>
      </c>
      <c r="B886" s="12" t="s">
        <v>2469</v>
      </c>
      <c r="C886" s="12" t="s">
        <v>653</v>
      </c>
      <c r="D886" s="12" t="s">
        <v>652</v>
      </c>
      <c r="E886" s="12" t="s">
        <v>3794</v>
      </c>
      <c r="F886" s="12" t="s">
        <v>5512</v>
      </c>
      <c r="G886" s="13" t="s">
        <v>4436</v>
      </c>
      <c r="H886" s="12" t="s">
        <v>4463</v>
      </c>
      <c r="I886" s="12" t="s">
        <v>4438</v>
      </c>
      <c r="J886" s="15">
        <v>42826</v>
      </c>
      <c r="K886" s="12" t="s">
        <v>4449</v>
      </c>
      <c r="L886" s="12" t="s">
        <v>4402</v>
      </c>
      <c r="M886" s="12" t="s">
        <v>4440</v>
      </c>
      <c r="N886" t="s">
        <v>4441</v>
      </c>
      <c r="O886" s="7" t="str">
        <f>IFERROR(VLOOKUP($D886,'CLIENTES NUEVA ID ZONA'!$A$1:$R$669,17,0),"NO")</f>
        <v>SI</v>
      </c>
    </row>
    <row r="887" spans="1:15">
      <c r="A887" s="7" t="s">
        <v>3909</v>
      </c>
      <c r="B887" s="7" t="s">
        <v>4461</v>
      </c>
      <c r="C887" s="7" t="s">
        <v>703</v>
      </c>
      <c r="D887" s="7" t="s">
        <v>702</v>
      </c>
      <c r="E887" s="7" t="s">
        <v>2253</v>
      </c>
      <c r="F887" s="7" t="s">
        <v>5513</v>
      </c>
      <c r="G887" s="9" t="s">
        <v>4436</v>
      </c>
      <c r="H887" s="7" t="s">
        <v>4437</v>
      </c>
      <c r="I887" s="7" t="s">
        <v>4438</v>
      </c>
      <c r="J887" s="10">
        <v>42826</v>
      </c>
      <c r="K887" s="7" t="s">
        <v>4449</v>
      </c>
      <c r="L887" s="7" t="s">
        <v>4398</v>
      </c>
      <c r="M887" s="7" t="s">
        <v>4440</v>
      </c>
      <c r="N887" t="s">
        <v>4441</v>
      </c>
      <c r="O887" s="7" t="str">
        <f>IFERROR(VLOOKUP($D887,'CLIENTES NUEVA ID ZONA'!$A$1:$R$669,17,0),"NO")</f>
        <v>NO</v>
      </c>
    </row>
    <row r="888" spans="1:15">
      <c r="A888" s="7" t="s">
        <v>3909</v>
      </c>
      <c r="B888" s="7" t="s">
        <v>4535</v>
      </c>
      <c r="C888" s="7" t="s">
        <v>788</v>
      </c>
      <c r="D888" s="7" t="s">
        <v>787</v>
      </c>
      <c r="E888" s="7" t="s">
        <v>3070</v>
      </c>
      <c r="F888" s="7" t="s">
        <v>5514</v>
      </c>
      <c r="G888" s="9" t="s">
        <v>4436</v>
      </c>
      <c r="H888" s="7" t="s">
        <v>4444</v>
      </c>
      <c r="I888" s="7" t="s">
        <v>4448</v>
      </c>
      <c r="J888" s="10">
        <v>42826</v>
      </c>
      <c r="K888" s="7" t="s">
        <v>4439</v>
      </c>
      <c r="L888" s="7" t="s">
        <v>1440</v>
      </c>
      <c r="M888" s="7" t="s">
        <v>4440</v>
      </c>
      <c r="N888" t="s">
        <v>5515</v>
      </c>
      <c r="O888" s="7" t="str">
        <f>IFERROR(VLOOKUP($D888,'CLIENTES NUEVA ID ZONA'!$A$1:$R$669,17,0),"NO")</f>
        <v>NO</v>
      </c>
    </row>
    <row r="889" spans="1:15">
      <c r="A889" s="7" t="s">
        <v>3909</v>
      </c>
      <c r="B889" s="7" t="s">
        <v>4535</v>
      </c>
      <c r="C889" s="7" t="s">
        <v>1173</v>
      </c>
      <c r="D889" s="7" t="s">
        <v>1172</v>
      </c>
      <c r="E889" s="7" t="s">
        <v>2253</v>
      </c>
      <c r="F889" s="7" t="s">
        <v>5516</v>
      </c>
      <c r="G889" s="9" t="s">
        <v>4436</v>
      </c>
      <c r="H889" s="7" t="s">
        <v>4444</v>
      </c>
      <c r="I889" s="7" t="s">
        <v>4448</v>
      </c>
      <c r="J889" s="10">
        <v>42826</v>
      </c>
      <c r="K889" s="7" t="s">
        <v>4439</v>
      </c>
      <c r="L889" s="7" t="s">
        <v>1440</v>
      </c>
      <c r="M889" s="7" t="s">
        <v>4440</v>
      </c>
      <c r="N889" t="s">
        <v>5515</v>
      </c>
      <c r="O889" s="7" t="str">
        <f>IFERROR(VLOOKUP($D889,'CLIENTES NUEVA ID ZONA'!$A$1:$R$669,17,0),"NO")</f>
        <v>NO</v>
      </c>
    </row>
    <row r="890" spans="1:15">
      <c r="A890" s="7" t="s">
        <v>3909</v>
      </c>
      <c r="B890" s="12" t="s">
        <v>4535</v>
      </c>
      <c r="C890" s="12" t="s">
        <v>1112</v>
      </c>
      <c r="D890" s="12" t="s">
        <v>1111</v>
      </c>
      <c r="E890" s="12" t="s">
        <v>3623</v>
      </c>
      <c r="F890" s="12" t="s">
        <v>5517</v>
      </c>
      <c r="G890" s="13" t="s">
        <v>4436</v>
      </c>
      <c r="H890" s="12" t="s">
        <v>4437</v>
      </c>
      <c r="I890" s="12" t="s">
        <v>4438</v>
      </c>
      <c r="J890" s="15">
        <v>42826</v>
      </c>
      <c r="K890" s="12" t="s">
        <v>4439</v>
      </c>
      <c r="L890" s="12" t="s">
        <v>4400</v>
      </c>
      <c r="M890" s="12" t="s">
        <v>4440</v>
      </c>
      <c r="N890" t="s">
        <v>5518</v>
      </c>
      <c r="O890" s="7" t="str">
        <f>IFERROR(VLOOKUP($D890,'CLIENTES NUEVA ID ZONA'!$A$1:$R$669,17,0),"NO")</f>
        <v>NO</v>
      </c>
    </row>
    <row r="891" spans="1:15">
      <c r="A891" s="7" t="s">
        <v>3909</v>
      </c>
      <c r="B891" s="12" t="s">
        <v>2469</v>
      </c>
      <c r="C891" s="12" t="s">
        <v>3793</v>
      </c>
      <c r="D891" s="12" t="s">
        <v>1164</v>
      </c>
      <c r="E891" s="12" t="s">
        <v>2253</v>
      </c>
      <c r="F891" s="12" t="s">
        <v>5519</v>
      </c>
      <c r="G891" s="13" t="s">
        <v>4436</v>
      </c>
      <c r="H891" s="12" t="s">
        <v>4688</v>
      </c>
      <c r="I891" s="12" t="s">
        <v>4448</v>
      </c>
      <c r="J891" s="15">
        <v>42826</v>
      </c>
      <c r="K891" s="12" t="s">
        <v>4449</v>
      </c>
      <c r="L891" s="12" t="s">
        <v>4402</v>
      </c>
      <c r="M891" s="12" t="s">
        <v>4440</v>
      </c>
      <c r="N891" t="s">
        <v>4441</v>
      </c>
      <c r="O891" s="7" t="str">
        <f>IFERROR(VLOOKUP($D891,'CLIENTES NUEVA ID ZONA'!$A$1:$R$669,17,0),"NO")</f>
        <v>NO</v>
      </c>
    </row>
    <row r="892" spans="1:15">
      <c r="A892" s="7" t="s">
        <v>3909</v>
      </c>
      <c r="B892" s="12" t="s">
        <v>48</v>
      </c>
      <c r="C892" s="12" t="s">
        <v>713</v>
      </c>
      <c r="D892" s="12" t="s">
        <v>712</v>
      </c>
      <c r="E892" s="12" t="s">
        <v>2253</v>
      </c>
      <c r="F892" s="12" t="s">
        <v>5520</v>
      </c>
      <c r="G892" s="13" t="s">
        <v>4436</v>
      </c>
      <c r="H892" s="12" t="s">
        <v>4688</v>
      </c>
      <c r="I892" s="12" t="s">
        <v>4448</v>
      </c>
      <c r="J892" s="15">
        <v>42826</v>
      </c>
      <c r="K892" s="12" t="s">
        <v>4439</v>
      </c>
      <c r="L892" s="12" t="s">
        <v>4398</v>
      </c>
      <c r="M892" s="12" t="s">
        <v>4440</v>
      </c>
      <c r="N892" t="s">
        <v>4441</v>
      </c>
      <c r="O892" s="7" t="str">
        <f>IFERROR(VLOOKUP($D892,'CLIENTES NUEVA ID ZONA'!$A$1:$R$669,17,0),"NO")</f>
        <v>NO</v>
      </c>
    </row>
    <row r="893" spans="1:15">
      <c r="A893" s="7" t="s">
        <v>3909</v>
      </c>
      <c r="B893" s="12" t="s">
        <v>4564</v>
      </c>
      <c r="C893" s="12" t="s">
        <v>1280</v>
      </c>
      <c r="D893" s="12" t="s">
        <v>1279</v>
      </c>
      <c r="E893" s="12" t="s">
        <v>3623</v>
      </c>
      <c r="F893" s="12" t="s">
        <v>5521</v>
      </c>
      <c r="G893" s="13" t="s">
        <v>4436</v>
      </c>
      <c r="H893" s="12" t="s">
        <v>4463</v>
      </c>
      <c r="I893" s="12" t="s">
        <v>4438</v>
      </c>
      <c r="J893" s="15">
        <v>42826</v>
      </c>
      <c r="K893" s="12" t="s">
        <v>4439</v>
      </c>
      <c r="L893" s="12" t="s">
        <v>867</v>
      </c>
      <c r="M893" s="12" t="s">
        <v>4440</v>
      </c>
      <c r="N893" t="s">
        <v>4441</v>
      </c>
      <c r="O893" s="7" t="str">
        <f>IFERROR(VLOOKUP($D893,'CLIENTES NUEVA ID ZONA'!$A$1:$R$669,17,0),"NO")</f>
        <v>NO</v>
      </c>
    </row>
    <row r="894" spans="1:15">
      <c r="A894" s="7" t="s">
        <v>3909</v>
      </c>
      <c r="B894" s="12" t="s">
        <v>4564</v>
      </c>
      <c r="C894" s="12" t="s">
        <v>1280</v>
      </c>
      <c r="D894" s="12" t="s">
        <v>1279</v>
      </c>
      <c r="E894" s="12" t="s">
        <v>3623</v>
      </c>
      <c r="F894" s="12" t="s">
        <v>5522</v>
      </c>
      <c r="G894" s="13" t="s">
        <v>4436</v>
      </c>
      <c r="H894" s="12" t="s">
        <v>4463</v>
      </c>
      <c r="I894" s="12" t="s">
        <v>4438</v>
      </c>
      <c r="J894" s="15">
        <v>42826</v>
      </c>
      <c r="K894" s="12" t="s">
        <v>4439</v>
      </c>
      <c r="L894" s="12" t="s">
        <v>867</v>
      </c>
      <c r="M894" s="12" t="s">
        <v>4440</v>
      </c>
      <c r="N894" t="s">
        <v>5523</v>
      </c>
      <c r="O894" s="7" t="str">
        <f>IFERROR(VLOOKUP($D894,'CLIENTES NUEVA ID ZONA'!$A$1:$R$669,17,0),"NO")</f>
        <v>NO</v>
      </c>
    </row>
    <row r="895" spans="1:15">
      <c r="A895" s="7" t="s">
        <v>3909</v>
      </c>
      <c r="B895" s="12" t="s">
        <v>4535</v>
      </c>
      <c r="C895" s="12" t="s">
        <v>411</v>
      </c>
      <c r="D895" s="12" t="s">
        <v>410</v>
      </c>
      <c r="E895" s="12" t="s">
        <v>2253</v>
      </c>
      <c r="F895" s="12" t="s">
        <v>5524</v>
      </c>
      <c r="G895" s="13" t="s">
        <v>4436</v>
      </c>
      <c r="H895" s="12" t="s">
        <v>4444</v>
      </c>
      <c r="I895" s="12" t="s">
        <v>4448</v>
      </c>
      <c r="J895" s="15">
        <v>42826</v>
      </c>
      <c r="K895" s="12" t="s">
        <v>4439</v>
      </c>
      <c r="L895" s="12" t="s">
        <v>1581</v>
      </c>
      <c r="M895" s="12" t="s">
        <v>4440</v>
      </c>
      <c r="N895" t="s">
        <v>4441</v>
      </c>
      <c r="O895" s="7" t="str">
        <f>IFERROR(VLOOKUP($D895,'CLIENTES NUEVA ID ZONA'!$A$1:$R$669,17,0),"NO")</f>
        <v>NO</v>
      </c>
    </row>
    <row r="896" spans="1:15">
      <c r="A896" s="7" t="s">
        <v>3909</v>
      </c>
      <c r="B896" s="12" t="s">
        <v>4535</v>
      </c>
      <c r="C896" s="12" t="s">
        <v>221</v>
      </c>
      <c r="D896" s="12" t="s">
        <v>220</v>
      </c>
      <c r="E896" s="12" t="s">
        <v>3623</v>
      </c>
      <c r="F896" s="12" t="s">
        <v>5525</v>
      </c>
      <c r="G896" s="13" t="s">
        <v>4436</v>
      </c>
      <c r="H896" s="12" t="s">
        <v>4437</v>
      </c>
      <c r="I896" s="12" t="s">
        <v>4438</v>
      </c>
      <c r="J896" s="15">
        <v>42826</v>
      </c>
      <c r="K896" s="12" t="s">
        <v>4439</v>
      </c>
      <c r="L896" s="12" t="s">
        <v>4418</v>
      </c>
      <c r="M896" s="12" t="s">
        <v>4440</v>
      </c>
      <c r="N896" t="s">
        <v>4441</v>
      </c>
      <c r="O896" s="7" t="str">
        <f>IFERROR(VLOOKUP($D896,'CLIENTES NUEVA ID ZONA'!$A$1:$R$669,17,0),"NO")</f>
        <v>NO</v>
      </c>
    </row>
    <row r="897" spans="1:15">
      <c r="A897" s="7" t="s">
        <v>3909</v>
      </c>
      <c r="B897" s="7" t="s">
        <v>4535</v>
      </c>
      <c r="C897" s="7" t="s">
        <v>1298</v>
      </c>
      <c r="D897" s="7" t="s">
        <v>1297</v>
      </c>
      <c r="E897" s="7" t="s">
        <v>3623</v>
      </c>
      <c r="F897" s="7" t="s">
        <v>5526</v>
      </c>
      <c r="G897" s="9" t="s">
        <v>4436</v>
      </c>
      <c r="H897" s="7" t="s">
        <v>4437</v>
      </c>
      <c r="I897" s="7" t="s">
        <v>4438</v>
      </c>
      <c r="J897" s="10">
        <v>42826</v>
      </c>
      <c r="K897" s="7" t="s">
        <v>4439</v>
      </c>
      <c r="L897" s="7" t="s">
        <v>1440</v>
      </c>
      <c r="M897" s="7" t="s">
        <v>4440</v>
      </c>
      <c r="N897" t="s">
        <v>5527</v>
      </c>
      <c r="O897" s="7" t="str">
        <f>IFERROR(VLOOKUP($D897,'CLIENTES NUEVA ID ZONA'!$A$1:$R$669,17,0),"NO")</f>
        <v>NO</v>
      </c>
    </row>
    <row r="898" spans="1:15">
      <c r="A898" s="7" t="s">
        <v>3909</v>
      </c>
      <c r="B898" s="7" t="s">
        <v>4527</v>
      </c>
      <c r="C898" s="7" t="s">
        <v>307</v>
      </c>
      <c r="D898" s="7" t="s">
        <v>306</v>
      </c>
      <c r="E898" s="7" t="s">
        <v>3623</v>
      </c>
      <c r="F898" s="7" t="s">
        <v>5528</v>
      </c>
      <c r="G898" s="9" t="s">
        <v>4436</v>
      </c>
      <c r="H898" s="7" t="s">
        <v>4437</v>
      </c>
      <c r="I898" s="7" t="s">
        <v>4438</v>
      </c>
      <c r="J898" s="10">
        <v>42826</v>
      </c>
      <c r="K898" s="7" t="s">
        <v>4439</v>
      </c>
      <c r="L898" s="7" t="s">
        <v>4400</v>
      </c>
      <c r="M898" s="7" t="s">
        <v>4440</v>
      </c>
      <c r="N898" t="s">
        <v>4441</v>
      </c>
      <c r="O898" s="7" t="str">
        <f>IFERROR(VLOOKUP($D898,'CLIENTES NUEVA ID ZONA'!$A$1:$R$669,17,0),"NO")</f>
        <v>NO</v>
      </c>
    </row>
    <row r="899" spans="1:15">
      <c r="A899" s="7" t="s">
        <v>3909</v>
      </c>
      <c r="B899" s="12" t="s">
        <v>48</v>
      </c>
      <c r="C899" s="12" t="s">
        <v>269</v>
      </c>
      <c r="D899" s="12" t="s">
        <v>268</v>
      </c>
      <c r="E899" s="12" t="s">
        <v>3623</v>
      </c>
      <c r="F899" s="12" t="s">
        <v>5529</v>
      </c>
      <c r="G899" s="13" t="s">
        <v>4436</v>
      </c>
      <c r="H899" s="12" t="s">
        <v>4437</v>
      </c>
      <c r="I899" s="12" t="s">
        <v>4438</v>
      </c>
      <c r="J899" s="15">
        <v>42826</v>
      </c>
      <c r="K899" s="12" t="s">
        <v>4439</v>
      </c>
      <c r="L899" s="12" t="s">
        <v>4400</v>
      </c>
      <c r="M899" s="12" t="s">
        <v>4440</v>
      </c>
      <c r="N899" t="s">
        <v>4441</v>
      </c>
      <c r="O899" s="7" t="str">
        <f>IFERROR(VLOOKUP($D899,'CLIENTES NUEVA ID ZONA'!$A$1:$R$669,17,0),"NO")</f>
        <v>NO</v>
      </c>
    </row>
    <row r="900" spans="1:15">
      <c r="A900" s="7" t="s">
        <v>3909</v>
      </c>
      <c r="B900" s="12" t="s">
        <v>48</v>
      </c>
      <c r="C900" s="12" t="s">
        <v>269</v>
      </c>
      <c r="D900" s="12" t="s">
        <v>268</v>
      </c>
      <c r="E900" s="12" t="s">
        <v>3623</v>
      </c>
      <c r="F900" s="12" t="s">
        <v>5530</v>
      </c>
      <c r="G900" s="13" t="s">
        <v>4436</v>
      </c>
      <c r="H900" s="12" t="s">
        <v>4437</v>
      </c>
      <c r="I900" s="12" t="s">
        <v>4438</v>
      </c>
      <c r="J900" s="15">
        <v>42826</v>
      </c>
      <c r="K900" s="12" t="s">
        <v>4439</v>
      </c>
      <c r="L900" s="12" t="s">
        <v>4400</v>
      </c>
      <c r="M900" s="12" t="s">
        <v>4440</v>
      </c>
      <c r="N900" t="s">
        <v>4441</v>
      </c>
      <c r="O900" s="7" t="str">
        <f>IFERROR(VLOOKUP($D900,'CLIENTES NUEVA ID ZONA'!$A$1:$R$669,17,0),"NO")</f>
        <v>NO</v>
      </c>
    </row>
    <row r="901" spans="1:15">
      <c r="A901" s="7" t="s">
        <v>3909</v>
      </c>
      <c r="B901" s="12" t="s">
        <v>48</v>
      </c>
      <c r="C901" s="12" t="s">
        <v>269</v>
      </c>
      <c r="D901" s="12" t="s">
        <v>268</v>
      </c>
      <c r="E901" s="12" t="s">
        <v>3623</v>
      </c>
      <c r="F901" s="12" t="s">
        <v>5531</v>
      </c>
      <c r="G901" s="13" t="s">
        <v>4436</v>
      </c>
      <c r="H901" s="12" t="s">
        <v>4437</v>
      </c>
      <c r="I901" s="12" t="s">
        <v>4438</v>
      </c>
      <c r="J901" s="15">
        <v>42826</v>
      </c>
      <c r="K901" s="12" t="s">
        <v>4439</v>
      </c>
      <c r="L901" s="12" t="s">
        <v>4400</v>
      </c>
      <c r="M901" s="12" t="s">
        <v>4440</v>
      </c>
      <c r="N901" t="s">
        <v>4441</v>
      </c>
      <c r="O901" s="7" t="str">
        <f>IFERROR(VLOOKUP($D901,'CLIENTES NUEVA ID ZONA'!$A$1:$R$669,17,0),"NO")</f>
        <v>NO</v>
      </c>
    </row>
    <row r="902" spans="1:15">
      <c r="A902" s="7" t="s">
        <v>3909</v>
      </c>
      <c r="B902" s="12" t="s">
        <v>48</v>
      </c>
      <c r="C902" s="12" t="s">
        <v>269</v>
      </c>
      <c r="D902" s="12" t="s">
        <v>268</v>
      </c>
      <c r="E902" s="12" t="s">
        <v>3623</v>
      </c>
      <c r="F902" s="12" t="s">
        <v>5532</v>
      </c>
      <c r="G902" s="13" t="s">
        <v>4436</v>
      </c>
      <c r="H902" s="12" t="s">
        <v>4437</v>
      </c>
      <c r="I902" s="12" t="s">
        <v>4438</v>
      </c>
      <c r="J902" s="15">
        <v>42826</v>
      </c>
      <c r="K902" s="12" t="s">
        <v>4439</v>
      </c>
      <c r="L902" s="12" t="s">
        <v>4400</v>
      </c>
      <c r="M902" s="12" t="s">
        <v>4440</v>
      </c>
      <c r="N902" t="s">
        <v>5533</v>
      </c>
      <c r="O902" s="7" t="str">
        <f>IFERROR(VLOOKUP($D902,'CLIENTES NUEVA ID ZONA'!$A$1:$R$669,17,0),"NO")</f>
        <v>NO</v>
      </c>
    </row>
    <row r="903" spans="1:15">
      <c r="A903" s="7" t="s">
        <v>3909</v>
      </c>
      <c r="B903" s="12" t="s">
        <v>60</v>
      </c>
      <c r="C903" s="12" t="s">
        <v>201</v>
      </c>
      <c r="D903" s="12" t="s">
        <v>200</v>
      </c>
      <c r="E903" s="12" t="s">
        <v>3623</v>
      </c>
      <c r="F903" s="12" t="s">
        <v>5534</v>
      </c>
      <c r="G903" s="13" t="s">
        <v>4436</v>
      </c>
      <c r="H903" s="12" t="s">
        <v>4444</v>
      </c>
      <c r="I903" s="12" t="s">
        <v>4438</v>
      </c>
      <c r="J903" s="15">
        <v>42826</v>
      </c>
      <c r="K903" s="12" t="s">
        <v>4449</v>
      </c>
      <c r="L903" s="12" t="s">
        <v>4409</v>
      </c>
      <c r="M903" s="12" t="s">
        <v>4440</v>
      </c>
      <c r="N903" t="s">
        <v>4441</v>
      </c>
      <c r="O903" s="7" t="str">
        <f>IFERROR(VLOOKUP($D903,'CLIENTES NUEVA ID ZONA'!$A$1:$R$669,17,0),"NO")</f>
        <v>OFICINA</v>
      </c>
    </row>
    <row r="904" spans="1:15">
      <c r="A904" s="7" t="s">
        <v>3909</v>
      </c>
      <c r="B904" s="7" t="s">
        <v>4535</v>
      </c>
      <c r="C904" s="7" t="s">
        <v>397</v>
      </c>
      <c r="D904" s="7" t="s">
        <v>396</v>
      </c>
      <c r="E904" s="7" t="s">
        <v>2253</v>
      </c>
      <c r="F904" s="7" t="s">
        <v>5535</v>
      </c>
      <c r="G904" s="9" t="s">
        <v>4436</v>
      </c>
      <c r="H904" s="7" t="s">
        <v>4444</v>
      </c>
      <c r="I904" s="7" t="s">
        <v>4448</v>
      </c>
      <c r="J904" s="10">
        <v>42826</v>
      </c>
      <c r="K904" s="7" t="s">
        <v>4439</v>
      </c>
      <c r="L904" s="7" t="s">
        <v>1440</v>
      </c>
      <c r="M904" s="7" t="s">
        <v>4440</v>
      </c>
      <c r="N904" t="s">
        <v>5329</v>
      </c>
      <c r="O904" s="7" t="str">
        <f>IFERROR(VLOOKUP($D904,'CLIENTES NUEVA ID ZONA'!$A$1:$R$669,17,0),"NO")</f>
        <v>NO</v>
      </c>
    </row>
    <row r="905" spans="1:15">
      <c r="A905" s="7" t="s">
        <v>3909</v>
      </c>
      <c r="B905" s="7" t="s">
        <v>4535</v>
      </c>
      <c r="C905" s="7" t="s">
        <v>460</v>
      </c>
      <c r="D905" s="7" t="s">
        <v>459</v>
      </c>
      <c r="E905" s="7" t="s">
        <v>2253</v>
      </c>
      <c r="F905" s="7" t="s">
        <v>5536</v>
      </c>
      <c r="G905" s="9" t="s">
        <v>4436</v>
      </c>
      <c r="H905" s="7" t="s">
        <v>4444</v>
      </c>
      <c r="I905" s="7" t="s">
        <v>4448</v>
      </c>
      <c r="J905" s="10">
        <v>42826</v>
      </c>
      <c r="K905" s="7" t="s">
        <v>4449</v>
      </c>
      <c r="L905" s="7" t="s">
        <v>4400</v>
      </c>
      <c r="M905" s="7" t="s">
        <v>4440</v>
      </c>
      <c r="N905" t="s">
        <v>5537</v>
      </c>
      <c r="O905" s="7" t="str">
        <f>IFERROR(VLOOKUP($D905,'CLIENTES NUEVA ID ZONA'!$A$1:$R$669,17,0),"NO")</f>
        <v>NO</v>
      </c>
    </row>
    <row r="906" spans="1:15">
      <c r="A906" s="7" t="s">
        <v>3909</v>
      </c>
      <c r="B906" s="12" t="s">
        <v>4535</v>
      </c>
      <c r="C906" s="12" t="s">
        <v>1213</v>
      </c>
      <c r="D906" s="12" t="s">
        <v>1212</v>
      </c>
      <c r="E906" s="12" t="s">
        <v>2253</v>
      </c>
      <c r="F906" s="12" t="s">
        <v>5538</v>
      </c>
      <c r="G906" s="13" t="s">
        <v>4436</v>
      </c>
      <c r="H906" s="12" t="s">
        <v>4444</v>
      </c>
      <c r="I906" s="12" t="s">
        <v>4448</v>
      </c>
      <c r="J906" s="15">
        <v>42826</v>
      </c>
      <c r="K906" s="12" t="s">
        <v>4439</v>
      </c>
      <c r="L906" s="12" t="s">
        <v>1440</v>
      </c>
      <c r="M906" s="12" t="s">
        <v>4440</v>
      </c>
      <c r="N906" t="s">
        <v>4441</v>
      </c>
      <c r="O906" s="7" t="str">
        <f>IFERROR(VLOOKUP($D906,'CLIENTES NUEVA ID ZONA'!$A$1:$R$669,17,0),"NO")</f>
        <v>NO</v>
      </c>
    </row>
    <row r="907" spans="1:15">
      <c r="A907" s="7" t="s">
        <v>3909</v>
      </c>
      <c r="B907" s="12" t="s">
        <v>4535</v>
      </c>
      <c r="C907" s="12" t="s">
        <v>874</v>
      </c>
      <c r="D907" s="12" t="s">
        <v>873</v>
      </c>
      <c r="E907" s="12" t="s">
        <v>2253</v>
      </c>
      <c r="F907" s="12" t="s">
        <v>5539</v>
      </c>
      <c r="G907" s="13" t="s">
        <v>4436</v>
      </c>
      <c r="H907" s="12" t="s">
        <v>4454</v>
      </c>
      <c r="I907" s="12" t="s">
        <v>4448</v>
      </c>
      <c r="J907" s="15">
        <v>42826</v>
      </c>
      <c r="K907" s="12" t="s">
        <v>4449</v>
      </c>
      <c r="L907" s="12" t="s">
        <v>867</v>
      </c>
      <c r="M907" s="12" t="s">
        <v>4440</v>
      </c>
      <c r="N907" t="s">
        <v>4441</v>
      </c>
      <c r="O907" s="7" t="str">
        <f>IFERROR(VLOOKUP($D907,'CLIENTES NUEVA ID ZONA'!$A$1:$R$669,17,0),"NO")</f>
        <v>NO</v>
      </c>
    </row>
    <row r="908" spans="1:15">
      <c r="A908" s="7" t="s">
        <v>3909</v>
      </c>
      <c r="B908" s="12" t="s">
        <v>80</v>
      </c>
      <c r="C908" s="12" t="s">
        <v>1018</v>
      </c>
      <c r="D908" s="12" t="s">
        <v>1017</v>
      </c>
      <c r="E908" s="12" t="s">
        <v>3623</v>
      </c>
      <c r="F908" s="12" t="s">
        <v>5540</v>
      </c>
      <c r="G908" s="13" t="s">
        <v>4436</v>
      </c>
      <c r="H908" s="12" t="s">
        <v>4437</v>
      </c>
      <c r="I908" s="12" t="s">
        <v>4438</v>
      </c>
      <c r="J908" s="15">
        <v>42826</v>
      </c>
      <c r="K908" s="12" t="s">
        <v>4449</v>
      </c>
      <c r="L908" s="12" t="s">
        <v>1440</v>
      </c>
      <c r="M908" s="12" t="s">
        <v>4440</v>
      </c>
      <c r="N908" t="s">
        <v>4441</v>
      </c>
      <c r="O908" s="7" t="str">
        <f>IFERROR(VLOOKUP($D908,'CLIENTES NUEVA ID ZONA'!$A$1:$R$669,17,0),"NO")</f>
        <v>SI</v>
      </c>
    </row>
    <row r="909" spans="1:15">
      <c r="A909" s="7" t="s">
        <v>3909</v>
      </c>
      <c r="B909" s="12" t="s">
        <v>4535</v>
      </c>
      <c r="C909" s="12" t="s">
        <v>401</v>
      </c>
      <c r="D909" s="12" t="s">
        <v>400</v>
      </c>
      <c r="E909" s="12" t="s">
        <v>2253</v>
      </c>
      <c r="F909" s="12" t="s">
        <v>5541</v>
      </c>
      <c r="G909" s="13" t="s">
        <v>4436</v>
      </c>
      <c r="H909" s="12" t="s">
        <v>4454</v>
      </c>
      <c r="I909" s="12" t="s">
        <v>4448</v>
      </c>
      <c r="J909" s="15">
        <v>42826</v>
      </c>
      <c r="K909" s="12" t="s">
        <v>4439</v>
      </c>
      <c r="L909" s="12" t="s">
        <v>1440</v>
      </c>
      <c r="M909" s="12" t="s">
        <v>4440</v>
      </c>
      <c r="N909" t="s">
        <v>4441</v>
      </c>
      <c r="O909" s="7" t="str">
        <f>IFERROR(VLOOKUP($D909,'CLIENTES NUEVA ID ZONA'!$A$1:$R$669,17,0),"NO")</f>
        <v>NO</v>
      </c>
    </row>
    <row r="910" spans="1:15">
      <c r="A910" s="7" t="s">
        <v>3909</v>
      </c>
      <c r="B910" s="12" t="s">
        <v>4535</v>
      </c>
      <c r="C910" s="12" t="s">
        <v>195</v>
      </c>
      <c r="D910" s="12" t="s">
        <v>194</v>
      </c>
      <c r="E910" s="12" t="s">
        <v>2253</v>
      </c>
      <c r="F910" s="12" t="s">
        <v>5542</v>
      </c>
      <c r="G910" s="13" t="s">
        <v>4436</v>
      </c>
      <c r="H910" s="12" t="s">
        <v>4454</v>
      </c>
      <c r="I910" s="12" t="s">
        <v>4448</v>
      </c>
      <c r="J910" s="15">
        <v>42826</v>
      </c>
      <c r="K910" s="12" t="s">
        <v>4439</v>
      </c>
      <c r="L910" s="12" t="s">
        <v>4402</v>
      </c>
      <c r="M910" s="12" t="s">
        <v>4440</v>
      </c>
      <c r="N910" t="s">
        <v>4441</v>
      </c>
      <c r="O910" s="7" t="str">
        <f>IFERROR(VLOOKUP($D910,'CLIENTES NUEVA ID ZONA'!$A$1:$R$669,17,0),"NO")</f>
        <v>NO</v>
      </c>
    </row>
    <row r="911" spans="1:15">
      <c r="A911" s="7" t="s">
        <v>3909</v>
      </c>
      <c r="B911" s="12" t="s">
        <v>3794</v>
      </c>
      <c r="C911" s="12" t="s">
        <v>476</v>
      </c>
      <c r="D911" s="12" t="s">
        <v>475</v>
      </c>
      <c r="E911" s="12" t="s">
        <v>3618</v>
      </c>
      <c r="F911" s="12" t="s">
        <v>5543</v>
      </c>
      <c r="G911" s="13" t="s">
        <v>4436</v>
      </c>
      <c r="H911" s="12" t="s">
        <v>4437</v>
      </c>
      <c r="I911" s="12" t="s">
        <v>4438</v>
      </c>
      <c r="J911" s="15">
        <v>42826</v>
      </c>
      <c r="K911" s="12" t="s">
        <v>4439</v>
      </c>
      <c r="L911" s="12" t="s">
        <v>1581</v>
      </c>
      <c r="M911" s="12" t="s">
        <v>4440</v>
      </c>
      <c r="N911" t="s">
        <v>4441</v>
      </c>
      <c r="O911" s="7" t="str">
        <f>IFERROR(VLOOKUP($D911,'CLIENTES NUEVA ID ZONA'!$A$1:$R$669,17,0),"NO")</f>
        <v>SI</v>
      </c>
    </row>
    <row r="912" spans="1:15">
      <c r="A912" s="7" t="s">
        <v>3909</v>
      </c>
      <c r="B912" s="12" t="s">
        <v>2469</v>
      </c>
      <c r="C912" s="12" t="s">
        <v>1116</v>
      </c>
      <c r="D912" s="12" t="s">
        <v>1115</v>
      </c>
      <c r="E912" s="12" t="s">
        <v>3623</v>
      </c>
      <c r="F912" s="12" t="s">
        <v>5544</v>
      </c>
      <c r="G912" s="13" t="s">
        <v>4436</v>
      </c>
      <c r="H912" s="12" t="s">
        <v>4498</v>
      </c>
      <c r="I912" s="12" t="s">
        <v>4438</v>
      </c>
      <c r="J912" s="15">
        <v>42826</v>
      </c>
      <c r="K912" s="12" t="s">
        <v>4449</v>
      </c>
      <c r="L912" s="12" t="s">
        <v>4402</v>
      </c>
      <c r="M912" s="12" t="s">
        <v>4440</v>
      </c>
      <c r="N912" t="s">
        <v>4441</v>
      </c>
      <c r="O912" s="7" t="str">
        <f>IFERROR(VLOOKUP($D912,'CLIENTES NUEVA ID ZONA'!$A$1:$R$669,17,0),"NO")</f>
        <v>NO</v>
      </c>
    </row>
    <row r="913" spans="1:15">
      <c r="A913" s="7" t="s">
        <v>3909</v>
      </c>
      <c r="B913" s="12" t="s">
        <v>2469</v>
      </c>
      <c r="C913" s="12" t="s">
        <v>1116</v>
      </c>
      <c r="D913" s="12" t="s">
        <v>1115</v>
      </c>
      <c r="E913" s="12" t="s">
        <v>3623</v>
      </c>
      <c r="F913" s="12" t="s">
        <v>5545</v>
      </c>
      <c r="G913" s="13" t="s">
        <v>4436</v>
      </c>
      <c r="H913" s="12" t="s">
        <v>4498</v>
      </c>
      <c r="I913" s="12" t="s">
        <v>4438</v>
      </c>
      <c r="J913" s="15">
        <v>42826</v>
      </c>
      <c r="K913" s="12" t="s">
        <v>4449</v>
      </c>
      <c r="L913" s="12" t="s">
        <v>4402</v>
      </c>
      <c r="M913" s="12" t="s">
        <v>4440</v>
      </c>
      <c r="N913" t="s">
        <v>4441</v>
      </c>
      <c r="O913" s="7" t="str">
        <f>IFERROR(VLOOKUP($D913,'CLIENTES NUEVA ID ZONA'!$A$1:$R$669,17,0),"NO")</f>
        <v>NO</v>
      </c>
    </row>
    <row r="914" spans="1:15">
      <c r="A914" s="7" t="s">
        <v>3909</v>
      </c>
      <c r="B914" s="12" t="s">
        <v>2469</v>
      </c>
      <c r="C914" s="12" t="s">
        <v>1116</v>
      </c>
      <c r="D914" s="12" t="s">
        <v>1115</v>
      </c>
      <c r="E914" s="12" t="s">
        <v>3623</v>
      </c>
      <c r="F914" s="12" t="s">
        <v>5546</v>
      </c>
      <c r="G914" s="13" t="s">
        <v>4436</v>
      </c>
      <c r="H914" s="12" t="s">
        <v>4498</v>
      </c>
      <c r="I914" s="12" t="s">
        <v>4438</v>
      </c>
      <c r="J914" s="15">
        <v>42826</v>
      </c>
      <c r="K914" s="12" t="s">
        <v>4449</v>
      </c>
      <c r="L914" s="12" t="s">
        <v>4402</v>
      </c>
      <c r="M914" s="12" t="s">
        <v>4440</v>
      </c>
      <c r="N914" t="s">
        <v>4441</v>
      </c>
      <c r="O914" s="7" t="str">
        <f>IFERROR(VLOOKUP($D914,'CLIENTES NUEVA ID ZONA'!$A$1:$R$669,17,0),"NO")</f>
        <v>NO</v>
      </c>
    </row>
    <row r="915" spans="1:15">
      <c r="A915" s="7" t="s">
        <v>3909</v>
      </c>
      <c r="B915" s="12" t="s">
        <v>4535</v>
      </c>
      <c r="C915" s="12" t="s">
        <v>92</v>
      </c>
      <c r="D915" s="12" t="s">
        <v>91</v>
      </c>
      <c r="E915" s="12" t="s">
        <v>2253</v>
      </c>
      <c r="F915" s="12" t="s">
        <v>5547</v>
      </c>
      <c r="G915" s="13" t="s">
        <v>4436</v>
      </c>
      <c r="H915" s="12" t="s">
        <v>4444</v>
      </c>
      <c r="I915" s="12" t="s">
        <v>4448</v>
      </c>
      <c r="J915" s="15">
        <v>42826</v>
      </c>
      <c r="K915" s="12" t="s">
        <v>4449</v>
      </c>
      <c r="L915" s="12" t="s">
        <v>867</v>
      </c>
      <c r="M915" s="12" t="s">
        <v>4440</v>
      </c>
      <c r="N915" t="s">
        <v>5548</v>
      </c>
      <c r="O915" s="7" t="str">
        <f>IFERROR(VLOOKUP($D915,'CLIENTES NUEVA ID ZONA'!$A$1:$R$669,17,0),"NO")</f>
        <v>NO</v>
      </c>
    </row>
    <row r="916" spans="1:15">
      <c r="A916" s="7" t="s">
        <v>3909</v>
      </c>
      <c r="B916" s="12" t="s">
        <v>4564</v>
      </c>
      <c r="C916" s="12" t="s">
        <v>802</v>
      </c>
      <c r="D916" s="12" t="s">
        <v>801</v>
      </c>
      <c r="E916" s="12" t="s">
        <v>3623</v>
      </c>
      <c r="F916" s="12" t="s">
        <v>5549</v>
      </c>
      <c r="G916" s="13" t="s">
        <v>4436</v>
      </c>
      <c r="H916" s="12" t="s">
        <v>4463</v>
      </c>
      <c r="I916" s="12" t="s">
        <v>4438</v>
      </c>
      <c r="J916" s="15">
        <v>42826</v>
      </c>
      <c r="K916" s="12" t="s">
        <v>4439</v>
      </c>
      <c r="L916" s="12" t="s">
        <v>4402</v>
      </c>
      <c r="M916" s="12" t="s">
        <v>4440</v>
      </c>
      <c r="N916" t="s">
        <v>5550</v>
      </c>
      <c r="O916" s="7" t="str">
        <f>IFERROR(VLOOKUP($D916,'CLIENTES NUEVA ID ZONA'!$A$1:$R$669,17,0),"NO")</f>
        <v>SI</v>
      </c>
    </row>
    <row r="917" spans="1:15">
      <c r="A917" s="7" t="s">
        <v>3909</v>
      </c>
      <c r="B917" s="12" t="s">
        <v>4564</v>
      </c>
      <c r="C917" s="12" t="s">
        <v>802</v>
      </c>
      <c r="D917" s="12" t="s">
        <v>801</v>
      </c>
      <c r="E917" s="12" t="s">
        <v>3623</v>
      </c>
      <c r="F917" s="12" t="s">
        <v>5551</v>
      </c>
      <c r="G917" s="13" t="s">
        <v>4436</v>
      </c>
      <c r="H917" s="12" t="s">
        <v>4463</v>
      </c>
      <c r="I917" s="12" t="s">
        <v>4438</v>
      </c>
      <c r="J917" s="15">
        <v>42826</v>
      </c>
      <c r="K917" s="12" t="s">
        <v>4439</v>
      </c>
      <c r="L917" s="12" t="s">
        <v>4402</v>
      </c>
      <c r="M917" s="12" t="s">
        <v>4440</v>
      </c>
      <c r="N917" t="s">
        <v>4441</v>
      </c>
      <c r="O917" s="7" t="str">
        <f>IFERROR(VLOOKUP($D917,'CLIENTES NUEVA ID ZONA'!$A$1:$R$669,17,0),"NO")</f>
        <v>SI</v>
      </c>
    </row>
    <row r="918" spans="1:15">
      <c r="A918" s="7" t="s">
        <v>3909</v>
      </c>
      <c r="B918" s="12" t="s">
        <v>4564</v>
      </c>
      <c r="C918" s="12" t="s">
        <v>802</v>
      </c>
      <c r="D918" s="12" t="s">
        <v>801</v>
      </c>
      <c r="E918" s="12" t="s">
        <v>3623</v>
      </c>
      <c r="F918" s="12" t="s">
        <v>5552</v>
      </c>
      <c r="G918" s="13" t="s">
        <v>4436</v>
      </c>
      <c r="H918" s="12" t="s">
        <v>4463</v>
      </c>
      <c r="I918" s="12" t="s">
        <v>4438</v>
      </c>
      <c r="J918" s="15">
        <v>42826</v>
      </c>
      <c r="K918" s="12" t="s">
        <v>4439</v>
      </c>
      <c r="L918" s="12" t="s">
        <v>4402</v>
      </c>
      <c r="M918" s="12" t="s">
        <v>4440</v>
      </c>
      <c r="N918" t="s">
        <v>5553</v>
      </c>
      <c r="O918" s="7" t="str">
        <f>IFERROR(VLOOKUP($D918,'CLIENTES NUEVA ID ZONA'!$A$1:$R$669,17,0),"NO")</f>
        <v>SI</v>
      </c>
    </row>
    <row r="919" spans="1:15">
      <c r="A919" s="7" t="s">
        <v>3909</v>
      </c>
      <c r="B919" s="12" t="s">
        <v>4412</v>
      </c>
      <c r="C919" s="12" t="s">
        <v>1293</v>
      </c>
      <c r="D919" s="12" t="s">
        <v>1292</v>
      </c>
      <c r="E919" s="12" t="s">
        <v>3623</v>
      </c>
      <c r="F919" s="12" t="s">
        <v>5554</v>
      </c>
      <c r="G919" s="13" t="s">
        <v>4436</v>
      </c>
      <c r="H919" s="12" t="s">
        <v>4437</v>
      </c>
      <c r="I919" s="12" t="s">
        <v>4438</v>
      </c>
      <c r="J919" s="15">
        <v>42826</v>
      </c>
      <c r="K919" s="12" t="s">
        <v>4439</v>
      </c>
      <c r="L919" s="12" t="s">
        <v>4402</v>
      </c>
      <c r="M919" s="12" t="s">
        <v>4440</v>
      </c>
      <c r="N919" t="s">
        <v>5553</v>
      </c>
      <c r="O919" s="7" t="str">
        <f>IFERROR(VLOOKUP($D919,'CLIENTES NUEVA ID ZONA'!$A$1:$R$669,17,0),"NO")</f>
        <v>NO</v>
      </c>
    </row>
    <row r="920" spans="1:15">
      <c r="A920" s="7" t="s">
        <v>3909</v>
      </c>
      <c r="B920" s="12" t="s">
        <v>4461</v>
      </c>
      <c r="C920" s="12" t="s">
        <v>719</v>
      </c>
      <c r="D920" s="12" t="s">
        <v>718</v>
      </c>
      <c r="E920" s="12" t="s">
        <v>2253</v>
      </c>
      <c r="F920" s="12" t="s">
        <v>5555</v>
      </c>
      <c r="G920" s="13" t="s">
        <v>4436</v>
      </c>
      <c r="H920" s="12" t="s">
        <v>4437</v>
      </c>
      <c r="I920" s="12" t="s">
        <v>4438</v>
      </c>
      <c r="J920" s="15">
        <v>42826</v>
      </c>
      <c r="K920" s="12" t="s">
        <v>4449</v>
      </c>
      <c r="L920" s="12" t="s">
        <v>4398</v>
      </c>
      <c r="M920" s="12" t="s">
        <v>4440</v>
      </c>
      <c r="N920" t="s">
        <v>5553</v>
      </c>
      <c r="O920" s="7" t="str">
        <f>IFERROR(VLOOKUP($D920,'CLIENTES NUEVA ID ZONA'!$A$1:$R$669,17,0),"NO")</f>
        <v>SI</v>
      </c>
    </row>
    <row r="921" spans="1:15">
      <c r="A921" s="7" t="s">
        <v>3909</v>
      </c>
      <c r="B921" s="12" t="s">
        <v>4535</v>
      </c>
      <c r="C921" s="12" t="s">
        <v>721</v>
      </c>
      <c r="D921" s="12" t="s">
        <v>720</v>
      </c>
      <c r="E921" s="12" t="s">
        <v>2253</v>
      </c>
      <c r="F921" s="12" t="s">
        <v>5556</v>
      </c>
      <c r="G921" s="13" t="s">
        <v>4436</v>
      </c>
      <c r="H921" s="12" t="s">
        <v>4444</v>
      </c>
      <c r="I921" s="12" t="s">
        <v>4448</v>
      </c>
      <c r="J921" s="15">
        <v>42826</v>
      </c>
      <c r="K921" s="12" t="s">
        <v>4449</v>
      </c>
      <c r="L921" s="12" t="s">
        <v>4398</v>
      </c>
      <c r="M921" s="12" t="s">
        <v>4440</v>
      </c>
      <c r="N921" t="s">
        <v>4441</v>
      </c>
      <c r="O921" s="7" t="str">
        <f>IFERROR(VLOOKUP($D921,'CLIENTES NUEVA ID ZONA'!$A$1:$R$669,17,0),"NO")</f>
        <v>NO</v>
      </c>
    </row>
    <row r="922" spans="1:15">
      <c r="A922" s="7" t="s">
        <v>3909</v>
      </c>
      <c r="B922" s="12" t="s">
        <v>4511</v>
      </c>
      <c r="C922" s="12" t="s">
        <v>94</v>
      </c>
      <c r="D922" s="12" t="s">
        <v>93</v>
      </c>
      <c r="E922" s="12" t="s">
        <v>3623</v>
      </c>
      <c r="F922" s="12" t="s">
        <v>5557</v>
      </c>
      <c r="G922" s="13" t="s">
        <v>4436</v>
      </c>
      <c r="H922" s="12" t="s">
        <v>4513</v>
      </c>
      <c r="I922" s="12" t="s">
        <v>4438</v>
      </c>
      <c r="J922" s="15">
        <v>42826</v>
      </c>
      <c r="K922" s="12" t="s">
        <v>4439</v>
      </c>
      <c r="L922" s="12" t="s">
        <v>4402</v>
      </c>
      <c r="M922" s="12" t="s">
        <v>4440</v>
      </c>
      <c r="N922" t="s">
        <v>4441</v>
      </c>
      <c r="O922" s="7" t="str">
        <f>IFERROR(VLOOKUP($D922,'CLIENTES NUEVA ID ZONA'!$A$1:$R$669,17,0),"NO")</f>
        <v>SI</v>
      </c>
    </row>
    <row r="923" spans="1:15">
      <c r="A923" s="7" t="s">
        <v>3909</v>
      </c>
      <c r="B923" s="12" t="s">
        <v>4511</v>
      </c>
      <c r="C923" s="12" t="s">
        <v>94</v>
      </c>
      <c r="D923" s="12" t="s">
        <v>93</v>
      </c>
      <c r="E923" s="12" t="s">
        <v>3623</v>
      </c>
      <c r="F923" s="12" t="s">
        <v>5558</v>
      </c>
      <c r="G923" s="13" t="s">
        <v>4436</v>
      </c>
      <c r="H923" s="12" t="s">
        <v>4513</v>
      </c>
      <c r="I923" s="12" t="s">
        <v>4438</v>
      </c>
      <c r="J923" s="15">
        <v>42826</v>
      </c>
      <c r="K923" s="12" t="s">
        <v>4439</v>
      </c>
      <c r="L923" s="12" t="s">
        <v>4402</v>
      </c>
      <c r="M923" s="12" t="s">
        <v>4440</v>
      </c>
      <c r="N923" t="s">
        <v>4441</v>
      </c>
      <c r="O923" s="7" t="str">
        <f>IFERROR(VLOOKUP($D923,'CLIENTES NUEVA ID ZONA'!$A$1:$R$669,17,0),"NO")</f>
        <v>SI</v>
      </c>
    </row>
    <row r="924" spans="1:15">
      <c r="A924" s="7" t="s">
        <v>3909</v>
      </c>
      <c r="B924" s="12" t="s">
        <v>4511</v>
      </c>
      <c r="C924" s="12" t="s">
        <v>94</v>
      </c>
      <c r="D924" s="12" t="s">
        <v>93</v>
      </c>
      <c r="E924" s="12" t="s">
        <v>3623</v>
      </c>
      <c r="F924" s="12" t="s">
        <v>5559</v>
      </c>
      <c r="G924" s="13" t="s">
        <v>4436</v>
      </c>
      <c r="H924" s="12" t="s">
        <v>4513</v>
      </c>
      <c r="I924" s="12" t="s">
        <v>4438</v>
      </c>
      <c r="J924" s="15">
        <v>42826</v>
      </c>
      <c r="K924" s="12" t="s">
        <v>4449</v>
      </c>
      <c r="L924" s="12" t="s">
        <v>4402</v>
      </c>
      <c r="M924" s="12" t="s">
        <v>4440</v>
      </c>
      <c r="N924" t="s">
        <v>4441</v>
      </c>
      <c r="O924" s="7" t="str">
        <f>IFERROR(VLOOKUP($D924,'CLIENTES NUEVA ID ZONA'!$A$1:$R$669,17,0),"NO")</f>
        <v>SI</v>
      </c>
    </row>
    <row r="925" spans="1:15">
      <c r="A925" s="7" t="s">
        <v>3909</v>
      </c>
      <c r="B925" s="12" t="s">
        <v>4511</v>
      </c>
      <c r="C925" s="12" t="s">
        <v>94</v>
      </c>
      <c r="D925" s="12" t="s">
        <v>93</v>
      </c>
      <c r="E925" s="12" t="s">
        <v>3623</v>
      </c>
      <c r="F925" s="12" t="s">
        <v>5560</v>
      </c>
      <c r="G925" s="13" t="s">
        <v>4436</v>
      </c>
      <c r="H925" s="12" t="s">
        <v>4513</v>
      </c>
      <c r="I925" s="12" t="s">
        <v>4438</v>
      </c>
      <c r="J925" s="15">
        <v>42826</v>
      </c>
      <c r="K925" s="12" t="s">
        <v>4449</v>
      </c>
      <c r="L925" s="12" t="s">
        <v>4402</v>
      </c>
      <c r="M925" s="12" t="s">
        <v>4440</v>
      </c>
      <c r="N925" t="s">
        <v>4441</v>
      </c>
      <c r="O925" s="7" t="str">
        <f>IFERROR(VLOOKUP($D925,'CLIENTES NUEVA ID ZONA'!$A$1:$R$669,17,0),"NO")</f>
        <v>SI</v>
      </c>
    </row>
    <row r="926" spans="1:15">
      <c r="A926" s="7" t="s">
        <v>3909</v>
      </c>
      <c r="B926" s="12" t="s">
        <v>4511</v>
      </c>
      <c r="C926" s="12" t="s">
        <v>94</v>
      </c>
      <c r="D926" s="12" t="s">
        <v>93</v>
      </c>
      <c r="E926" s="12" t="s">
        <v>3623</v>
      </c>
      <c r="F926" s="12" t="s">
        <v>5561</v>
      </c>
      <c r="G926" s="13" t="s">
        <v>4436</v>
      </c>
      <c r="H926" s="12" t="s">
        <v>4513</v>
      </c>
      <c r="I926" s="12" t="s">
        <v>4438</v>
      </c>
      <c r="J926" s="15">
        <v>42826</v>
      </c>
      <c r="K926" s="12" t="s">
        <v>4449</v>
      </c>
      <c r="L926" s="12" t="s">
        <v>4402</v>
      </c>
      <c r="M926" s="12" t="s">
        <v>4440</v>
      </c>
      <c r="N926" t="s">
        <v>4441</v>
      </c>
      <c r="O926" s="7" t="str">
        <f>IFERROR(VLOOKUP($D926,'CLIENTES NUEVA ID ZONA'!$A$1:$R$669,17,0),"NO")</f>
        <v>SI</v>
      </c>
    </row>
    <row r="927" spans="1:15">
      <c r="A927" s="7" t="s">
        <v>3909</v>
      </c>
      <c r="B927" s="12" t="s">
        <v>4511</v>
      </c>
      <c r="C927" s="12" t="s">
        <v>94</v>
      </c>
      <c r="D927" s="12" t="s">
        <v>93</v>
      </c>
      <c r="E927" s="12" t="s">
        <v>3623</v>
      </c>
      <c r="F927" s="12" t="s">
        <v>5562</v>
      </c>
      <c r="G927" s="13" t="s">
        <v>4436</v>
      </c>
      <c r="H927" s="12" t="s">
        <v>4513</v>
      </c>
      <c r="I927" s="12" t="s">
        <v>4438</v>
      </c>
      <c r="J927" s="15">
        <v>42826</v>
      </c>
      <c r="K927" s="12" t="s">
        <v>4449</v>
      </c>
      <c r="L927" s="12" t="s">
        <v>4402</v>
      </c>
      <c r="M927" s="12" t="s">
        <v>4440</v>
      </c>
      <c r="N927" t="s">
        <v>4441</v>
      </c>
      <c r="O927" s="7" t="str">
        <f>IFERROR(VLOOKUP($D927,'CLIENTES NUEVA ID ZONA'!$A$1:$R$669,17,0),"NO")</f>
        <v>SI</v>
      </c>
    </row>
    <row r="928" spans="1:15">
      <c r="A928" s="7" t="s">
        <v>3909</v>
      </c>
      <c r="B928" s="12" t="s">
        <v>4511</v>
      </c>
      <c r="C928" s="12" t="s">
        <v>94</v>
      </c>
      <c r="D928" s="12" t="s">
        <v>93</v>
      </c>
      <c r="E928" s="12" t="s">
        <v>3623</v>
      </c>
      <c r="F928" s="12" t="s">
        <v>5563</v>
      </c>
      <c r="G928" s="13" t="s">
        <v>4436</v>
      </c>
      <c r="H928" s="12" t="s">
        <v>4513</v>
      </c>
      <c r="I928" s="12" t="s">
        <v>4438</v>
      </c>
      <c r="J928" s="15">
        <v>42826</v>
      </c>
      <c r="K928" s="12" t="s">
        <v>4449</v>
      </c>
      <c r="L928" s="12" t="s">
        <v>4402</v>
      </c>
      <c r="M928" s="12" t="s">
        <v>4440</v>
      </c>
      <c r="N928" t="s">
        <v>4441</v>
      </c>
      <c r="O928" s="7" t="str">
        <f>IFERROR(VLOOKUP($D928,'CLIENTES NUEVA ID ZONA'!$A$1:$R$669,17,0),"NO")</f>
        <v>SI</v>
      </c>
    </row>
    <row r="929" spans="1:15">
      <c r="A929" s="7" t="s">
        <v>3909</v>
      </c>
      <c r="B929" s="12" t="s">
        <v>4511</v>
      </c>
      <c r="C929" s="12" t="s">
        <v>94</v>
      </c>
      <c r="D929" s="12" t="s">
        <v>93</v>
      </c>
      <c r="E929" s="12" t="s">
        <v>3623</v>
      </c>
      <c r="F929" s="12" t="s">
        <v>5564</v>
      </c>
      <c r="G929" s="13" t="s">
        <v>4436</v>
      </c>
      <c r="H929" s="12" t="s">
        <v>4513</v>
      </c>
      <c r="I929" s="12" t="s">
        <v>4438</v>
      </c>
      <c r="J929" s="15">
        <v>42826</v>
      </c>
      <c r="K929" s="12" t="s">
        <v>4449</v>
      </c>
      <c r="L929" s="12" t="s">
        <v>4402</v>
      </c>
      <c r="M929" s="12" t="s">
        <v>4440</v>
      </c>
      <c r="N929" t="s">
        <v>4441</v>
      </c>
      <c r="O929" s="7" t="str">
        <f>IFERROR(VLOOKUP($D929,'CLIENTES NUEVA ID ZONA'!$A$1:$R$669,17,0),"NO")</f>
        <v>SI</v>
      </c>
    </row>
    <row r="930" spans="1:15">
      <c r="A930" s="7" t="s">
        <v>3909</v>
      </c>
      <c r="B930" s="12" t="s">
        <v>4511</v>
      </c>
      <c r="C930" s="12" t="s">
        <v>94</v>
      </c>
      <c r="D930" s="12" t="s">
        <v>93</v>
      </c>
      <c r="E930" s="12" t="s">
        <v>3623</v>
      </c>
      <c r="F930" s="12" t="s">
        <v>5565</v>
      </c>
      <c r="G930" s="13" t="s">
        <v>4436</v>
      </c>
      <c r="H930" s="12" t="s">
        <v>4513</v>
      </c>
      <c r="I930" s="12" t="s">
        <v>4438</v>
      </c>
      <c r="J930" s="15">
        <v>42826</v>
      </c>
      <c r="K930" s="12" t="s">
        <v>4449</v>
      </c>
      <c r="L930" s="12" t="s">
        <v>4402</v>
      </c>
      <c r="M930" s="12" t="s">
        <v>4440</v>
      </c>
      <c r="N930" t="s">
        <v>4441</v>
      </c>
      <c r="O930" s="7" t="str">
        <f>IFERROR(VLOOKUP($D930,'CLIENTES NUEVA ID ZONA'!$A$1:$R$669,17,0),"NO")</f>
        <v>SI</v>
      </c>
    </row>
    <row r="931" spans="1:15">
      <c r="A931" s="7" t="s">
        <v>3909</v>
      </c>
      <c r="B931" s="12" t="s">
        <v>4511</v>
      </c>
      <c r="C931" s="12" t="s">
        <v>94</v>
      </c>
      <c r="D931" s="12" t="s">
        <v>93</v>
      </c>
      <c r="E931" s="12" t="s">
        <v>3623</v>
      </c>
      <c r="F931" s="12" t="s">
        <v>5566</v>
      </c>
      <c r="G931" s="13" t="s">
        <v>4436</v>
      </c>
      <c r="H931" s="12" t="s">
        <v>4513</v>
      </c>
      <c r="I931" s="12" t="s">
        <v>4438</v>
      </c>
      <c r="J931" s="15">
        <v>42826</v>
      </c>
      <c r="K931" s="12" t="s">
        <v>4449</v>
      </c>
      <c r="L931" s="12" t="s">
        <v>4402</v>
      </c>
      <c r="M931" s="12" t="s">
        <v>4440</v>
      </c>
      <c r="N931" t="s">
        <v>4441</v>
      </c>
      <c r="O931" s="7" t="str">
        <f>IFERROR(VLOOKUP($D931,'CLIENTES NUEVA ID ZONA'!$A$1:$R$669,17,0),"NO")</f>
        <v>SI</v>
      </c>
    </row>
    <row r="932" spans="1:15">
      <c r="A932" s="7" t="s">
        <v>3909</v>
      </c>
      <c r="B932" s="12" t="s">
        <v>4511</v>
      </c>
      <c r="C932" s="12" t="s">
        <v>94</v>
      </c>
      <c r="D932" s="12" t="s">
        <v>93</v>
      </c>
      <c r="E932" s="12" t="s">
        <v>3623</v>
      </c>
      <c r="F932" s="12" t="s">
        <v>5567</v>
      </c>
      <c r="G932" s="13" t="s">
        <v>4436</v>
      </c>
      <c r="H932" s="12" t="s">
        <v>4513</v>
      </c>
      <c r="I932" s="12" t="s">
        <v>4438</v>
      </c>
      <c r="J932" s="15">
        <v>42826</v>
      </c>
      <c r="K932" s="12" t="s">
        <v>4449</v>
      </c>
      <c r="L932" s="12" t="s">
        <v>4402</v>
      </c>
      <c r="M932" s="12" t="s">
        <v>4440</v>
      </c>
      <c r="N932" t="s">
        <v>4441</v>
      </c>
      <c r="O932" s="7" t="str">
        <f>IFERROR(VLOOKUP($D932,'CLIENTES NUEVA ID ZONA'!$A$1:$R$669,17,0),"NO")</f>
        <v>SI</v>
      </c>
    </row>
    <row r="933" spans="1:15">
      <c r="A933" s="7" t="s">
        <v>3909</v>
      </c>
      <c r="B933" s="12" t="s">
        <v>4511</v>
      </c>
      <c r="C933" s="12" t="s">
        <v>94</v>
      </c>
      <c r="D933" s="12" t="s">
        <v>93</v>
      </c>
      <c r="E933" s="12" t="s">
        <v>3623</v>
      </c>
      <c r="F933" s="12" t="s">
        <v>5568</v>
      </c>
      <c r="G933" s="13" t="s">
        <v>4436</v>
      </c>
      <c r="H933" s="12" t="s">
        <v>4513</v>
      </c>
      <c r="I933" s="12" t="s">
        <v>4438</v>
      </c>
      <c r="J933" s="15">
        <v>42826</v>
      </c>
      <c r="K933" s="12" t="s">
        <v>4449</v>
      </c>
      <c r="L933" s="12" t="s">
        <v>4402</v>
      </c>
      <c r="M933" s="12" t="s">
        <v>4440</v>
      </c>
      <c r="N933" t="s">
        <v>4441</v>
      </c>
      <c r="O933" s="7" t="str">
        <f>IFERROR(VLOOKUP($D933,'CLIENTES NUEVA ID ZONA'!$A$1:$R$669,17,0),"NO")</f>
        <v>SI</v>
      </c>
    </row>
    <row r="934" spans="1:15">
      <c r="A934" s="7" t="s">
        <v>3909</v>
      </c>
      <c r="B934" s="12" t="s">
        <v>4511</v>
      </c>
      <c r="C934" s="12" t="s">
        <v>94</v>
      </c>
      <c r="D934" s="12" t="s">
        <v>93</v>
      </c>
      <c r="E934" s="12" t="s">
        <v>3623</v>
      </c>
      <c r="F934" s="12" t="s">
        <v>5569</v>
      </c>
      <c r="G934" s="13" t="s">
        <v>4436</v>
      </c>
      <c r="H934" s="12" t="s">
        <v>4513</v>
      </c>
      <c r="I934" s="12" t="s">
        <v>4438</v>
      </c>
      <c r="J934" s="15">
        <v>42826</v>
      </c>
      <c r="K934" s="12" t="s">
        <v>4449</v>
      </c>
      <c r="L934" s="12" t="s">
        <v>4402</v>
      </c>
      <c r="M934" s="12" t="s">
        <v>4440</v>
      </c>
      <c r="N934" t="s">
        <v>4441</v>
      </c>
      <c r="O934" s="7" t="str">
        <f>IFERROR(VLOOKUP($D934,'CLIENTES NUEVA ID ZONA'!$A$1:$R$669,17,0),"NO")</f>
        <v>SI</v>
      </c>
    </row>
    <row r="935" spans="1:15">
      <c r="A935" s="7" t="s">
        <v>3909</v>
      </c>
      <c r="B935" s="12" t="s">
        <v>4511</v>
      </c>
      <c r="C935" s="12" t="s">
        <v>94</v>
      </c>
      <c r="D935" s="12" t="s">
        <v>93</v>
      </c>
      <c r="E935" s="12" t="s">
        <v>3623</v>
      </c>
      <c r="F935" s="12" t="s">
        <v>5570</v>
      </c>
      <c r="G935" s="13" t="s">
        <v>4436</v>
      </c>
      <c r="H935" s="12" t="s">
        <v>4513</v>
      </c>
      <c r="I935" s="12" t="s">
        <v>4438</v>
      </c>
      <c r="J935" s="15">
        <v>42826</v>
      </c>
      <c r="K935" s="12" t="s">
        <v>4449</v>
      </c>
      <c r="L935" s="12" t="s">
        <v>4402</v>
      </c>
      <c r="M935" s="12" t="s">
        <v>4440</v>
      </c>
      <c r="N935" t="s">
        <v>4441</v>
      </c>
      <c r="O935" s="7" t="str">
        <f>IFERROR(VLOOKUP($D935,'CLIENTES NUEVA ID ZONA'!$A$1:$R$669,17,0),"NO")</f>
        <v>SI</v>
      </c>
    </row>
    <row r="936" spans="1:15">
      <c r="A936" s="7" t="s">
        <v>3909</v>
      </c>
      <c r="B936" s="12" t="s">
        <v>4511</v>
      </c>
      <c r="C936" s="12" t="s">
        <v>94</v>
      </c>
      <c r="D936" s="12" t="s">
        <v>93</v>
      </c>
      <c r="E936" s="12" t="s">
        <v>3623</v>
      </c>
      <c r="F936" s="12" t="s">
        <v>5571</v>
      </c>
      <c r="G936" s="13" t="s">
        <v>4436</v>
      </c>
      <c r="H936" s="12" t="s">
        <v>4513</v>
      </c>
      <c r="I936" s="12" t="s">
        <v>4438</v>
      </c>
      <c r="J936" s="15">
        <v>42826</v>
      </c>
      <c r="K936" s="12" t="s">
        <v>4449</v>
      </c>
      <c r="L936" s="12" t="s">
        <v>4402</v>
      </c>
      <c r="M936" s="12" t="s">
        <v>4440</v>
      </c>
      <c r="N936" t="s">
        <v>4441</v>
      </c>
      <c r="O936" s="7" t="str">
        <f>IFERROR(VLOOKUP($D936,'CLIENTES NUEVA ID ZONA'!$A$1:$R$669,17,0),"NO")</f>
        <v>SI</v>
      </c>
    </row>
    <row r="937" spans="1:15">
      <c r="A937" s="7" t="s">
        <v>3909</v>
      </c>
      <c r="B937" s="12" t="s">
        <v>4412</v>
      </c>
      <c r="C937" s="12" t="s">
        <v>898</v>
      </c>
      <c r="D937" s="12" t="s">
        <v>897</v>
      </c>
      <c r="E937" s="12" t="s">
        <v>2253</v>
      </c>
      <c r="F937" s="12" t="s">
        <v>5572</v>
      </c>
      <c r="G937" s="13" t="s">
        <v>4436</v>
      </c>
      <c r="H937" s="12" t="s">
        <v>4437</v>
      </c>
      <c r="I937" s="12" t="s">
        <v>4438</v>
      </c>
      <c r="J937" s="15">
        <v>42826</v>
      </c>
      <c r="K937" s="12" t="s">
        <v>4439</v>
      </c>
      <c r="L937" s="12" t="s">
        <v>4398</v>
      </c>
      <c r="M937" s="12" t="s">
        <v>4440</v>
      </c>
      <c r="N937" t="s">
        <v>4441</v>
      </c>
      <c r="O937" s="7" t="str">
        <f>IFERROR(VLOOKUP($D937,'CLIENTES NUEVA ID ZONA'!$A$1:$R$669,17,0),"NO")</f>
        <v>NO</v>
      </c>
    </row>
    <row r="938" spans="1:15">
      <c r="A938" s="7" t="s">
        <v>3909</v>
      </c>
      <c r="B938" s="12" t="s">
        <v>4412</v>
      </c>
      <c r="C938" s="12" t="s">
        <v>898</v>
      </c>
      <c r="D938" s="12" t="s">
        <v>897</v>
      </c>
      <c r="E938" s="12" t="s">
        <v>2253</v>
      </c>
      <c r="F938" s="12" t="s">
        <v>5573</v>
      </c>
      <c r="G938" s="13" t="s">
        <v>4436</v>
      </c>
      <c r="H938" s="12" t="s">
        <v>4437</v>
      </c>
      <c r="I938" s="12" t="s">
        <v>4438</v>
      </c>
      <c r="J938" s="15">
        <v>42826</v>
      </c>
      <c r="K938" s="12" t="s">
        <v>4439</v>
      </c>
      <c r="L938" s="12" t="s">
        <v>4398</v>
      </c>
      <c r="M938" s="12" t="s">
        <v>4440</v>
      </c>
      <c r="N938" t="s">
        <v>4441</v>
      </c>
      <c r="O938" s="7" t="str">
        <f>IFERROR(VLOOKUP($D938,'CLIENTES NUEVA ID ZONA'!$A$1:$R$669,17,0),"NO")</f>
        <v>NO</v>
      </c>
    </row>
    <row r="939" spans="1:15">
      <c r="A939" s="7" t="s">
        <v>3909</v>
      </c>
      <c r="B939" s="12" t="s">
        <v>5574</v>
      </c>
      <c r="C939" s="12" t="s">
        <v>678</v>
      </c>
      <c r="D939" s="12" t="s">
        <v>677</v>
      </c>
      <c r="E939" s="12" t="s">
        <v>2253</v>
      </c>
      <c r="F939" s="12" t="s">
        <v>5575</v>
      </c>
      <c r="G939" s="13" t="s">
        <v>4436</v>
      </c>
      <c r="H939" s="12" t="s">
        <v>4437</v>
      </c>
      <c r="I939" s="12" t="s">
        <v>4438</v>
      </c>
      <c r="J939" s="15">
        <v>42826</v>
      </c>
      <c r="K939" s="12" t="s">
        <v>4449</v>
      </c>
      <c r="L939" s="12" t="s">
        <v>4398</v>
      </c>
      <c r="M939" s="12" t="s">
        <v>4440</v>
      </c>
      <c r="N939" t="s">
        <v>4750</v>
      </c>
      <c r="O939" s="7" t="str">
        <f>IFERROR(VLOOKUP($D939,'CLIENTES NUEVA ID ZONA'!$A$1:$R$669,17,0),"NO")</f>
        <v>SI</v>
      </c>
    </row>
    <row r="940" spans="1:15">
      <c r="A940" s="7" t="s">
        <v>3909</v>
      </c>
      <c r="B940" s="12" t="s">
        <v>5574</v>
      </c>
      <c r="C940" s="12" t="s">
        <v>678</v>
      </c>
      <c r="D940" s="12" t="s">
        <v>677</v>
      </c>
      <c r="E940" s="12" t="s">
        <v>2253</v>
      </c>
      <c r="F940" s="12" t="s">
        <v>5576</v>
      </c>
      <c r="G940" s="13" t="s">
        <v>4436</v>
      </c>
      <c r="H940" s="12" t="s">
        <v>4437</v>
      </c>
      <c r="I940" s="12" t="s">
        <v>4438</v>
      </c>
      <c r="J940" s="15">
        <v>42826</v>
      </c>
      <c r="K940" s="12" t="s">
        <v>4449</v>
      </c>
      <c r="L940" s="12" t="s">
        <v>4398</v>
      </c>
      <c r="M940" s="12" t="s">
        <v>4440</v>
      </c>
      <c r="N940" t="s">
        <v>4750</v>
      </c>
      <c r="O940" s="7" t="str">
        <f>IFERROR(VLOOKUP($D940,'CLIENTES NUEVA ID ZONA'!$A$1:$R$669,17,0),"NO")</f>
        <v>SI</v>
      </c>
    </row>
    <row r="941" spans="1:15">
      <c r="A941" s="7" t="s">
        <v>3909</v>
      </c>
      <c r="B941" s="12" t="s">
        <v>4564</v>
      </c>
      <c r="C941" s="12" t="s">
        <v>594</v>
      </c>
      <c r="D941" s="12" t="s">
        <v>593</v>
      </c>
      <c r="E941" s="12" t="s">
        <v>3618</v>
      </c>
      <c r="F941" s="12" t="s">
        <v>5577</v>
      </c>
      <c r="G941" s="13" t="s">
        <v>4436</v>
      </c>
      <c r="H941" s="12" t="s">
        <v>4437</v>
      </c>
      <c r="I941" s="12" t="s">
        <v>4438</v>
      </c>
      <c r="J941" s="15">
        <v>42826</v>
      </c>
      <c r="K941" s="12" t="s">
        <v>4439</v>
      </c>
      <c r="L941" s="12" t="s">
        <v>1581</v>
      </c>
      <c r="M941" s="12" t="s">
        <v>4440</v>
      </c>
      <c r="N941" t="s">
        <v>4750</v>
      </c>
      <c r="O941" s="7" t="str">
        <f>IFERROR(VLOOKUP($D941,'CLIENTES NUEVA ID ZONA'!$A$1:$R$669,17,0),"NO")</f>
        <v>NO</v>
      </c>
    </row>
    <row r="942" spans="1:15">
      <c r="A942" s="7" t="s">
        <v>3909</v>
      </c>
      <c r="B942" s="12" t="s">
        <v>4535</v>
      </c>
      <c r="C942" s="12" t="s">
        <v>1140</v>
      </c>
      <c r="D942" s="12" t="s">
        <v>1139</v>
      </c>
      <c r="E942" s="12" t="s">
        <v>2253</v>
      </c>
      <c r="F942" s="12" t="s">
        <v>5578</v>
      </c>
      <c r="G942" s="13" t="s">
        <v>4436</v>
      </c>
      <c r="H942" s="12" t="s">
        <v>4444</v>
      </c>
      <c r="I942" s="12" t="s">
        <v>4448</v>
      </c>
      <c r="J942" s="15">
        <v>42826</v>
      </c>
      <c r="K942" s="12" t="s">
        <v>4439</v>
      </c>
      <c r="L942" s="12" t="s">
        <v>1440</v>
      </c>
      <c r="M942" s="12" t="s">
        <v>4440</v>
      </c>
      <c r="N942" t="s">
        <v>4750</v>
      </c>
      <c r="O942" s="7" t="str">
        <f>IFERROR(VLOOKUP($D942,'CLIENTES NUEVA ID ZONA'!$A$1:$R$669,17,0),"NO")</f>
        <v>NO</v>
      </c>
    </row>
    <row r="943" spans="1:15">
      <c r="A943" s="7" t="s">
        <v>3909</v>
      </c>
      <c r="B943" s="12" t="s">
        <v>4527</v>
      </c>
      <c r="C943" s="12" t="s">
        <v>1034</v>
      </c>
      <c r="D943" s="12" t="s">
        <v>1033</v>
      </c>
      <c r="E943" s="12" t="s">
        <v>3623</v>
      </c>
      <c r="F943" s="12" t="s">
        <v>5579</v>
      </c>
      <c r="G943" s="13" t="s">
        <v>4436</v>
      </c>
      <c r="H943" s="12" t="s">
        <v>4478</v>
      </c>
      <c r="I943" s="12" t="s">
        <v>4438</v>
      </c>
      <c r="J943" s="15">
        <v>42826</v>
      </c>
      <c r="K943" s="12" t="s">
        <v>4439</v>
      </c>
      <c r="L943" s="12" t="s">
        <v>1455</v>
      </c>
      <c r="M943" s="12" t="s">
        <v>4440</v>
      </c>
      <c r="N943" t="s">
        <v>4441</v>
      </c>
      <c r="O943" s="7" t="str">
        <f>IFERROR(VLOOKUP($D943,'CLIENTES NUEVA ID ZONA'!$A$1:$R$669,17,0),"NO")</f>
        <v>SI</v>
      </c>
    </row>
    <row r="944" spans="1:15">
      <c r="A944" s="7" t="s">
        <v>3909</v>
      </c>
      <c r="B944" s="12" t="s">
        <v>4535</v>
      </c>
      <c r="C944" s="12" t="s">
        <v>214</v>
      </c>
      <c r="D944" s="12" t="s">
        <v>213</v>
      </c>
      <c r="E944" s="12" t="s">
        <v>2253</v>
      </c>
      <c r="F944" s="12" t="s">
        <v>5580</v>
      </c>
      <c r="G944" s="13" t="s">
        <v>4436</v>
      </c>
      <c r="H944" s="12" t="s">
        <v>4444</v>
      </c>
      <c r="I944" s="12" t="s">
        <v>4448</v>
      </c>
      <c r="J944" s="15">
        <v>42826</v>
      </c>
      <c r="K944" s="12" t="s">
        <v>4439</v>
      </c>
      <c r="L944" s="12" t="s">
        <v>4404</v>
      </c>
      <c r="M944" s="12" t="s">
        <v>4440</v>
      </c>
      <c r="N944" t="s">
        <v>4441</v>
      </c>
      <c r="O944" s="7" t="str">
        <f>IFERROR(VLOOKUP($D944,'CLIENTES NUEVA ID ZONA'!$A$1:$R$669,17,0),"NO")</f>
        <v>NO</v>
      </c>
    </row>
    <row r="945" spans="1:15">
      <c r="A945" s="7" t="s">
        <v>3909</v>
      </c>
      <c r="B945" s="12" t="s">
        <v>4461</v>
      </c>
      <c r="C945" s="12" t="s">
        <v>1326</v>
      </c>
      <c r="D945" s="12" t="s">
        <v>1325</v>
      </c>
      <c r="E945" s="12" t="s">
        <v>2253</v>
      </c>
      <c r="F945" s="12" t="s">
        <v>5581</v>
      </c>
      <c r="G945" s="13" t="s">
        <v>4436</v>
      </c>
      <c r="H945" s="12" t="s">
        <v>4437</v>
      </c>
      <c r="I945" s="12" t="s">
        <v>4438</v>
      </c>
      <c r="J945" s="15">
        <v>42826</v>
      </c>
      <c r="K945" s="12" t="s">
        <v>4449</v>
      </c>
      <c r="L945" s="12" t="s">
        <v>4398</v>
      </c>
      <c r="M945" s="12" t="s">
        <v>4440</v>
      </c>
      <c r="N945" t="s">
        <v>4441</v>
      </c>
      <c r="O945" s="7" t="str">
        <f>IFERROR(VLOOKUP($D945,'CLIENTES NUEVA ID ZONA'!$A$1:$R$669,17,0),"NO")</f>
        <v>NO</v>
      </c>
    </row>
    <row r="946" spans="1:15">
      <c r="A946" s="7" t="s">
        <v>3909</v>
      </c>
      <c r="B946" s="12" t="s">
        <v>4535</v>
      </c>
      <c r="C946" s="12" t="s">
        <v>1211</v>
      </c>
      <c r="D946" s="12" t="s">
        <v>1210</v>
      </c>
      <c r="E946" s="12" t="s">
        <v>2253</v>
      </c>
      <c r="F946" s="12" t="s">
        <v>5582</v>
      </c>
      <c r="G946" s="13" t="s">
        <v>4436</v>
      </c>
      <c r="H946" s="12" t="s">
        <v>4444</v>
      </c>
      <c r="I946" s="12" t="s">
        <v>4448</v>
      </c>
      <c r="J946" s="15">
        <v>42826</v>
      </c>
      <c r="K946" s="12" t="s">
        <v>4439</v>
      </c>
      <c r="L946" s="12" t="s">
        <v>1440</v>
      </c>
      <c r="M946" s="12" t="s">
        <v>4440</v>
      </c>
      <c r="N946" t="s">
        <v>5583</v>
      </c>
      <c r="O946" s="7" t="str">
        <f>IFERROR(VLOOKUP($D946,'CLIENTES NUEVA ID ZONA'!$A$1:$R$669,17,0),"NO")</f>
        <v>NO</v>
      </c>
    </row>
    <row r="947" spans="1:15">
      <c r="A947" s="7" t="s">
        <v>3909</v>
      </c>
      <c r="B947" s="12" t="s">
        <v>4535</v>
      </c>
      <c r="C947" s="12" t="s">
        <v>1211</v>
      </c>
      <c r="D947" s="12" t="s">
        <v>1210</v>
      </c>
      <c r="E947" s="12" t="s">
        <v>2253</v>
      </c>
      <c r="F947" s="12" t="s">
        <v>5584</v>
      </c>
      <c r="G947" s="13" t="s">
        <v>4436</v>
      </c>
      <c r="H947" s="12" t="s">
        <v>4444</v>
      </c>
      <c r="I947" s="12" t="s">
        <v>4448</v>
      </c>
      <c r="J947" s="15">
        <v>42826</v>
      </c>
      <c r="K947" s="12" t="s">
        <v>4439</v>
      </c>
      <c r="L947" s="12" t="s">
        <v>1440</v>
      </c>
      <c r="M947" s="12" t="s">
        <v>4440</v>
      </c>
      <c r="N947" t="s">
        <v>4441</v>
      </c>
      <c r="O947" s="7" t="str">
        <f>IFERROR(VLOOKUP($D947,'CLIENTES NUEVA ID ZONA'!$A$1:$R$669,17,0),"NO")</f>
        <v>NO</v>
      </c>
    </row>
    <row r="948" spans="1:15">
      <c r="A948" s="7" t="s">
        <v>3909</v>
      </c>
      <c r="B948" s="12" t="s">
        <v>4564</v>
      </c>
      <c r="C948" s="12" t="s">
        <v>272</v>
      </c>
      <c r="D948" s="12" t="s">
        <v>271</v>
      </c>
      <c r="E948" s="12" t="s">
        <v>3618</v>
      </c>
      <c r="F948" s="12" t="s">
        <v>5585</v>
      </c>
      <c r="G948" s="13" t="s">
        <v>4436</v>
      </c>
      <c r="H948" s="12" t="s">
        <v>4437</v>
      </c>
      <c r="I948" s="12" t="s">
        <v>4438</v>
      </c>
      <c r="J948" s="15">
        <v>42826</v>
      </c>
      <c r="K948" s="12" t="s">
        <v>4439</v>
      </c>
      <c r="L948" s="12" t="s">
        <v>4418</v>
      </c>
      <c r="M948" s="12" t="s">
        <v>4440</v>
      </c>
      <c r="N948" t="s">
        <v>4441</v>
      </c>
      <c r="O948" s="7" t="str">
        <f>IFERROR(VLOOKUP($D948,'CLIENTES NUEVA ID ZONA'!$A$1:$R$669,17,0),"NO")</f>
        <v>SI</v>
      </c>
    </row>
    <row r="949" spans="1:15">
      <c r="A949" s="7" t="s">
        <v>3909</v>
      </c>
      <c r="B949" s="12" t="s">
        <v>14</v>
      </c>
      <c r="C949" s="12" t="s">
        <v>264</v>
      </c>
      <c r="D949" s="12" t="s">
        <v>263</v>
      </c>
      <c r="E949" s="12" t="s">
        <v>3623</v>
      </c>
      <c r="F949" s="12" t="s">
        <v>5586</v>
      </c>
      <c r="G949" s="13" t="s">
        <v>4436</v>
      </c>
      <c r="H949" s="12" t="s">
        <v>4437</v>
      </c>
      <c r="I949" s="12" t="s">
        <v>4438</v>
      </c>
      <c r="J949" s="15">
        <v>42826</v>
      </c>
      <c r="K949" s="12" t="s">
        <v>4439</v>
      </c>
      <c r="L949" s="12" t="s">
        <v>4402</v>
      </c>
      <c r="M949" s="12" t="s">
        <v>4440</v>
      </c>
      <c r="N949" t="s">
        <v>4441</v>
      </c>
      <c r="O949" s="7" t="str">
        <f>IFERROR(VLOOKUP($D949,'CLIENTES NUEVA ID ZONA'!$A$1:$R$669,17,0),"NO")</f>
        <v>SI</v>
      </c>
    </row>
    <row r="950" spans="1:15">
      <c r="A950" s="7" t="s">
        <v>3909</v>
      </c>
      <c r="B950" s="12" t="s">
        <v>14</v>
      </c>
      <c r="C950" s="12" t="s">
        <v>264</v>
      </c>
      <c r="D950" s="12" t="s">
        <v>263</v>
      </c>
      <c r="E950" s="12" t="s">
        <v>3623</v>
      </c>
      <c r="F950" s="12" t="s">
        <v>5587</v>
      </c>
      <c r="G950" s="13" t="s">
        <v>4436</v>
      </c>
      <c r="H950" s="12" t="s">
        <v>4437</v>
      </c>
      <c r="I950" s="12" t="s">
        <v>4438</v>
      </c>
      <c r="J950" s="15">
        <v>42826</v>
      </c>
      <c r="K950" s="12" t="s">
        <v>4439</v>
      </c>
      <c r="L950" s="12" t="s">
        <v>4402</v>
      </c>
      <c r="M950" s="12" t="s">
        <v>4440</v>
      </c>
      <c r="N950" t="s">
        <v>4441</v>
      </c>
      <c r="O950" s="7" t="str">
        <f>IFERROR(VLOOKUP($D950,'CLIENTES NUEVA ID ZONA'!$A$1:$R$669,17,0),"NO")</f>
        <v>SI</v>
      </c>
    </row>
    <row r="951" spans="1:15">
      <c r="A951" s="7" t="s">
        <v>3909</v>
      </c>
      <c r="B951" s="12" t="s">
        <v>37</v>
      </c>
      <c r="C951" s="12" t="s">
        <v>676</v>
      </c>
      <c r="D951" s="12" t="s">
        <v>675</v>
      </c>
      <c r="E951" s="12" t="s">
        <v>2253</v>
      </c>
      <c r="F951" s="12" t="s">
        <v>5588</v>
      </c>
      <c r="G951" s="13" t="s">
        <v>4436</v>
      </c>
      <c r="H951" s="12" t="s">
        <v>4437</v>
      </c>
      <c r="I951" s="12" t="s">
        <v>4438</v>
      </c>
      <c r="J951" s="15">
        <v>42826</v>
      </c>
      <c r="K951" s="12" t="s">
        <v>4439</v>
      </c>
      <c r="L951" s="12" t="s">
        <v>4398</v>
      </c>
      <c r="M951" s="12" t="s">
        <v>4440</v>
      </c>
      <c r="N951" t="s">
        <v>4441</v>
      </c>
      <c r="O951" s="7" t="str">
        <f>IFERROR(VLOOKUP($D951,'CLIENTES NUEVA ID ZONA'!$A$1:$R$669,17,0),"NO")</f>
        <v>NO</v>
      </c>
    </row>
    <row r="952" spans="1:15">
      <c r="A952" s="7" t="s">
        <v>3909</v>
      </c>
      <c r="B952" s="12" t="s">
        <v>37</v>
      </c>
      <c r="C952" s="12" t="s">
        <v>676</v>
      </c>
      <c r="D952" s="12" t="s">
        <v>675</v>
      </c>
      <c r="E952" s="12" t="s">
        <v>2253</v>
      </c>
      <c r="F952" s="12" t="s">
        <v>5589</v>
      </c>
      <c r="G952" s="13" t="s">
        <v>4436</v>
      </c>
      <c r="H952" s="12" t="s">
        <v>4437</v>
      </c>
      <c r="I952" s="12" t="s">
        <v>4438</v>
      </c>
      <c r="J952" s="15">
        <v>42826</v>
      </c>
      <c r="K952" s="12" t="s">
        <v>4439</v>
      </c>
      <c r="L952" s="12" t="s">
        <v>4398</v>
      </c>
      <c r="M952" s="12" t="s">
        <v>4440</v>
      </c>
      <c r="N952" t="s">
        <v>4441</v>
      </c>
      <c r="O952" s="7" t="str">
        <f>IFERROR(VLOOKUP($D952,'CLIENTES NUEVA ID ZONA'!$A$1:$R$669,17,0),"NO")</f>
        <v>NO</v>
      </c>
    </row>
    <row r="953" spans="1:15">
      <c r="A953" s="7" t="s">
        <v>3909</v>
      </c>
      <c r="B953" s="7" t="s">
        <v>4570</v>
      </c>
      <c r="C953" s="7" t="s">
        <v>705</v>
      </c>
      <c r="D953" s="7" t="s">
        <v>704</v>
      </c>
      <c r="E953" s="7" t="s">
        <v>2253</v>
      </c>
      <c r="F953" s="7" t="s">
        <v>5590</v>
      </c>
      <c r="G953" s="9" t="s">
        <v>4436</v>
      </c>
      <c r="H953" s="7" t="s">
        <v>4437</v>
      </c>
      <c r="I953" s="7" t="s">
        <v>4438</v>
      </c>
      <c r="J953" s="10">
        <v>42826</v>
      </c>
      <c r="K953" s="7" t="s">
        <v>4449</v>
      </c>
      <c r="L953" s="7" t="s">
        <v>4398</v>
      </c>
      <c r="M953" s="7" t="s">
        <v>4440</v>
      </c>
      <c r="N953" t="s">
        <v>4441</v>
      </c>
      <c r="O953" s="7" t="str">
        <f>IFERROR(VLOOKUP($D953,'CLIENTES NUEVA ID ZONA'!$A$1:$R$669,17,0),"NO")</f>
        <v>SI</v>
      </c>
    </row>
    <row r="954" spans="1:15">
      <c r="A954" s="7" t="s">
        <v>3909</v>
      </c>
      <c r="B954" s="7" t="s">
        <v>4535</v>
      </c>
      <c r="C954" s="7" t="s">
        <v>1283</v>
      </c>
      <c r="D954" s="7" t="s">
        <v>1282</v>
      </c>
      <c r="E954" s="7" t="s">
        <v>3623</v>
      </c>
      <c r="F954" s="7" t="s">
        <v>5591</v>
      </c>
      <c r="G954" s="9" t="s">
        <v>4436</v>
      </c>
      <c r="H954" s="7" t="s">
        <v>4437</v>
      </c>
      <c r="I954" s="7" t="s">
        <v>4438</v>
      </c>
      <c r="J954" s="10">
        <v>42826</v>
      </c>
      <c r="K954" s="7" t="s">
        <v>4439</v>
      </c>
      <c r="L954" s="7" t="s">
        <v>4402</v>
      </c>
      <c r="M954" s="7" t="s">
        <v>4440</v>
      </c>
      <c r="N954" t="s">
        <v>5592</v>
      </c>
      <c r="O954" s="7" t="str">
        <f>IFERROR(VLOOKUP($D954,'CLIENTES NUEVA ID ZONA'!$A$1:$R$669,17,0),"NO")</f>
        <v>NO</v>
      </c>
    </row>
    <row r="955" spans="1:15">
      <c r="A955" s="7" t="s">
        <v>3909</v>
      </c>
      <c r="B955" s="7" t="s">
        <v>4433</v>
      </c>
      <c r="C955" s="7" t="s">
        <v>553</v>
      </c>
      <c r="D955" s="7" t="s">
        <v>552</v>
      </c>
      <c r="E955" s="7" t="s">
        <v>2278</v>
      </c>
      <c r="F955" s="7" t="s">
        <v>5593</v>
      </c>
      <c r="G955" s="9" t="s">
        <v>4436</v>
      </c>
      <c r="H955" s="7" t="s">
        <v>4437</v>
      </c>
      <c r="I955" s="7" t="s">
        <v>4438</v>
      </c>
      <c r="J955" s="10">
        <v>42826</v>
      </c>
      <c r="K955" s="7" t="s">
        <v>4439</v>
      </c>
      <c r="L955" s="7" t="s">
        <v>1581</v>
      </c>
      <c r="M955" s="7" t="s">
        <v>4440</v>
      </c>
      <c r="N955" t="s">
        <v>5594</v>
      </c>
      <c r="O955" s="7" t="str">
        <f>IFERROR(VLOOKUP($D955,'CLIENTES NUEVA ID ZONA'!$A$1:$R$669,17,0),"NO")</f>
        <v>SI</v>
      </c>
    </row>
    <row r="956" spans="1:15">
      <c r="A956" s="7" t="s">
        <v>3909</v>
      </c>
      <c r="B956" s="7" t="s">
        <v>4570</v>
      </c>
      <c r="C956" s="7" t="s">
        <v>717</v>
      </c>
      <c r="D956" s="7" t="s">
        <v>716</v>
      </c>
      <c r="E956" s="7" t="s">
        <v>2253</v>
      </c>
      <c r="F956" s="7" t="s">
        <v>5595</v>
      </c>
      <c r="G956" s="9" t="s">
        <v>4436</v>
      </c>
      <c r="H956" s="7" t="s">
        <v>4437</v>
      </c>
      <c r="I956" s="7" t="s">
        <v>4438</v>
      </c>
      <c r="J956" s="10">
        <v>42826</v>
      </c>
      <c r="K956" s="7" t="s">
        <v>4449</v>
      </c>
      <c r="L956" s="7" t="s">
        <v>4398</v>
      </c>
      <c r="M956" s="7" t="s">
        <v>4440</v>
      </c>
      <c r="N956" t="s">
        <v>4441</v>
      </c>
      <c r="O956" s="7" t="str">
        <f>IFERROR(VLOOKUP($D956,'CLIENTES NUEVA ID ZONA'!$A$1:$R$669,17,0),"NO")</f>
        <v>SI</v>
      </c>
    </row>
    <row r="957" spans="1:15">
      <c r="A957" s="7" t="s">
        <v>3909</v>
      </c>
      <c r="B957" s="12" t="s">
        <v>4433</v>
      </c>
      <c r="C957" s="12" t="s">
        <v>417</v>
      </c>
      <c r="D957" s="12" t="s">
        <v>416</v>
      </c>
      <c r="E957" s="12" t="s">
        <v>14</v>
      </c>
      <c r="F957" s="12" t="s">
        <v>5596</v>
      </c>
      <c r="G957" s="13" t="s">
        <v>4436</v>
      </c>
      <c r="H957" s="12" t="s">
        <v>4437</v>
      </c>
      <c r="I957" s="12" t="s">
        <v>4448</v>
      </c>
      <c r="J957" s="15">
        <v>42826</v>
      </c>
      <c r="K957" s="12" t="s">
        <v>4439</v>
      </c>
      <c r="L957" s="12" t="s">
        <v>1440</v>
      </c>
      <c r="M957" s="12" t="s">
        <v>4440</v>
      </c>
      <c r="N957" t="s">
        <v>4441</v>
      </c>
      <c r="O957" s="7" t="str">
        <f>IFERROR(VLOOKUP($D957,'CLIENTES NUEVA ID ZONA'!$A$1:$R$669,17,0),"NO")</f>
        <v>NO</v>
      </c>
    </row>
    <row r="958" spans="1:15">
      <c r="A958" s="7" t="s">
        <v>3909</v>
      </c>
      <c r="B958" s="12" t="s">
        <v>4535</v>
      </c>
      <c r="C958" s="12" t="s">
        <v>715</v>
      </c>
      <c r="D958" s="12" t="s">
        <v>714</v>
      </c>
      <c r="E958" s="12" t="s">
        <v>2253</v>
      </c>
      <c r="F958" s="12" t="s">
        <v>5597</v>
      </c>
      <c r="G958" s="13" t="s">
        <v>4436</v>
      </c>
      <c r="H958" s="12" t="s">
        <v>4444</v>
      </c>
      <c r="I958" s="12" t="s">
        <v>4448</v>
      </c>
      <c r="J958" s="15">
        <v>42826</v>
      </c>
      <c r="K958" s="12" t="s">
        <v>4439</v>
      </c>
      <c r="L958" s="12" t="s">
        <v>4398</v>
      </c>
      <c r="M958" s="12" t="s">
        <v>4440</v>
      </c>
      <c r="N958" t="s">
        <v>4441</v>
      </c>
      <c r="O958" s="7" t="str">
        <f>IFERROR(VLOOKUP($D958,'CLIENTES NUEVA ID ZONA'!$A$1:$R$669,17,0),"NO")</f>
        <v>NO</v>
      </c>
    </row>
    <row r="959" spans="1:15">
      <c r="A959" s="7" t="s">
        <v>3909</v>
      </c>
      <c r="B959" s="12" t="s">
        <v>4518</v>
      </c>
      <c r="C959" s="12" t="s">
        <v>332</v>
      </c>
      <c r="D959" s="12" t="s">
        <v>331</v>
      </c>
      <c r="E959" s="12" t="s">
        <v>3623</v>
      </c>
      <c r="F959" s="12" t="s">
        <v>5598</v>
      </c>
      <c r="G959" s="13" t="s">
        <v>4436</v>
      </c>
      <c r="H959" s="12" t="s">
        <v>4688</v>
      </c>
      <c r="I959" s="12" t="s">
        <v>4438</v>
      </c>
      <c r="J959" s="15">
        <v>42826</v>
      </c>
      <c r="K959" s="12" t="s">
        <v>4439</v>
      </c>
      <c r="L959" s="12" t="s">
        <v>867</v>
      </c>
      <c r="M959" s="12" t="s">
        <v>4440</v>
      </c>
      <c r="N959" t="s">
        <v>5599</v>
      </c>
      <c r="O959" s="7" t="str">
        <f>IFERROR(VLOOKUP($D959,'CLIENTES NUEVA ID ZONA'!$A$1:$R$669,17,0),"NO")</f>
        <v>SI</v>
      </c>
    </row>
    <row r="960" spans="1:15">
      <c r="A960" s="7" t="s">
        <v>3909</v>
      </c>
      <c r="B960" s="12" t="s">
        <v>3623</v>
      </c>
      <c r="C960" s="12" t="s">
        <v>674</v>
      </c>
      <c r="D960" s="12" t="s">
        <v>673</v>
      </c>
      <c r="E960" s="12" t="s">
        <v>2253</v>
      </c>
      <c r="F960" s="12" t="s">
        <v>5600</v>
      </c>
      <c r="G960" s="13" t="s">
        <v>4436</v>
      </c>
      <c r="H960" s="12" t="s">
        <v>4437</v>
      </c>
      <c r="I960" s="12" t="s">
        <v>4448</v>
      </c>
      <c r="J960" s="15">
        <v>42826</v>
      </c>
      <c r="K960" s="12" t="s">
        <v>4439</v>
      </c>
      <c r="L960" s="12" t="s">
        <v>4398</v>
      </c>
      <c r="M960" s="12" t="s">
        <v>4440</v>
      </c>
      <c r="N960" t="s">
        <v>4441</v>
      </c>
      <c r="O960" s="7" t="str">
        <f>IFERROR(VLOOKUP($D960,'CLIENTES NUEVA ID ZONA'!$A$1:$R$669,17,0),"NO")</f>
        <v>NO</v>
      </c>
    </row>
    <row r="961" spans="1:15">
      <c r="A961" s="7" t="s">
        <v>3909</v>
      </c>
      <c r="B961" s="12" t="s">
        <v>3623</v>
      </c>
      <c r="C961" s="12" t="s">
        <v>674</v>
      </c>
      <c r="D961" s="12" t="s">
        <v>673</v>
      </c>
      <c r="E961" s="12" t="s">
        <v>2253</v>
      </c>
      <c r="F961" s="12" t="s">
        <v>5601</v>
      </c>
      <c r="G961" s="13" t="s">
        <v>4436</v>
      </c>
      <c r="H961" s="12" t="s">
        <v>4437</v>
      </c>
      <c r="I961" s="12" t="s">
        <v>4448</v>
      </c>
      <c r="J961" s="15">
        <v>42826</v>
      </c>
      <c r="K961" s="12" t="s">
        <v>4439</v>
      </c>
      <c r="L961" s="12" t="s">
        <v>4398</v>
      </c>
      <c r="M961" s="12" t="s">
        <v>4440</v>
      </c>
      <c r="N961" t="s">
        <v>4441</v>
      </c>
      <c r="O961" s="7" t="str">
        <f>IFERROR(VLOOKUP($D961,'CLIENTES NUEVA ID ZONA'!$A$1:$R$669,17,0),"NO")</f>
        <v>NO</v>
      </c>
    </row>
    <row r="962" spans="1:15">
      <c r="A962" s="7" t="s">
        <v>3909</v>
      </c>
      <c r="B962" s="7" t="s">
        <v>60</v>
      </c>
      <c r="C962" s="7" t="s">
        <v>1161</v>
      </c>
      <c r="D962" s="7" t="s">
        <v>1160</v>
      </c>
      <c r="E962" s="7" t="s">
        <v>2253</v>
      </c>
      <c r="F962" s="7" t="s">
        <v>5602</v>
      </c>
      <c r="G962" s="9" t="s">
        <v>4436</v>
      </c>
      <c r="H962" s="7" t="s">
        <v>4454</v>
      </c>
      <c r="I962" s="7" t="s">
        <v>4438</v>
      </c>
      <c r="J962" s="10">
        <v>42826</v>
      </c>
      <c r="K962" s="7" t="s">
        <v>4449</v>
      </c>
      <c r="L962" s="7" t="s">
        <v>4456</v>
      </c>
      <c r="M962" s="7" t="s">
        <v>4440</v>
      </c>
      <c r="N962" t="s">
        <v>4441</v>
      </c>
      <c r="O962" s="7" t="str">
        <f>IFERROR(VLOOKUP($D962,'CLIENTES NUEVA ID ZONA'!$A$1:$R$669,17,0),"NO")</f>
        <v>NO</v>
      </c>
    </row>
    <row r="963" spans="1:15">
      <c r="A963" s="7" t="s">
        <v>3909</v>
      </c>
      <c r="B963" s="7" t="s">
        <v>4535</v>
      </c>
      <c r="C963" s="7" t="s">
        <v>191</v>
      </c>
      <c r="D963" s="7" t="s">
        <v>190</v>
      </c>
      <c r="E963" s="7" t="s">
        <v>2253</v>
      </c>
      <c r="F963" s="7" t="s">
        <v>5603</v>
      </c>
      <c r="G963" s="9" t="s">
        <v>4436</v>
      </c>
      <c r="H963" s="7" t="s">
        <v>4454</v>
      </c>
      <c r="I963" s="7" t="s">
        <v>4448</v>
      </c>
      <c r="J963" s="10">
        <v>42826</v>
      </c>
      <c r="K963" s="7" t="s">
        <v>4439</v>
      </c>
      <c r="L963" s="7" t="s">
        <v>4402</v>
      </c>
      <c r="M963" s="7" t="s">
        <v>4440</v>
      </c>
      <c r="N963" t="s">
        <v>4441</v>
      </c>
      <c r="O963" s="7" t="str">
        <f>IFERROR(VLOOKUP($D963,'CLIENTES NUEVA ID ZONA'!$A$1:$R$669,17,0),"NO")</f>
        <v>NO</v>
      </c>
    </row>
    <row r="964" spans="1:15">
      <c r="A964" s="7" t="s">
        <v>3909</v>
      </c>
      <c r="B964" s="12" t="s">
        <v>4535</v>
      </c>
      <c r="C964" s="12" t="s">
        <v>1195</v>
      </c>
      <c r="D964" s="12" t="s">
        <v>1194</v>
      </c>
      <c r="E964" s="12" t="s">
        <v>3623</v>
      </c>
      <c r="F964" s="12" t="s">
        <v>5604</v>
      </c>
      <c r="G964" s="13" t="s">
        <v>4436</v>
      </c>
      <c r="H964" s="12" t="s">
        <v>4444</v>
      </c>
      <c r="I964" s="12" t="s">
        <v>4448</v>
      </c>
      <c r="J964" s="15">
        <v>42826</v>
      </c>
      <c r="K964" s="12" t="s">
        <v>4439</v>
      </c>
      <c r="L964" s="12" t="s">
        <v>1440</v>
      </c>
      <c r="M964" s="12" t="s">
        <v>4440</v>
      </c>
      <c r="N964" t="s">
        <v>4441</v>
      </c>
      <c r="O964" s="7" t="str">
        <f>IFERROR(VLOOKUP($D964,'CLIENTES NUEVA ID ZONA'!$A$1:$R$669,17,0),"NO")</f>
        <v>NO</v>
      </c>
    </row>
    <row r="965" spans="1:15">
      <c r="A965" s="7" t="s">
        <v>3909</v>
      </c>
      <c r="B965" s="12" t="s">
        <v>3794</v>
      </c>
      <c r="C965" s="7" t="s">
        <v>1152</v>
      </c>
      <c r="D965" s="12" t="s">
        <v>1151</v>
      </c>
      <c r="E965" s="12" t="s">
        <v>3623</v>
      </c>
      <c r="F965" s="12" t="s">
        <v>5605</v>
      </c>
      <c r="G965" s="13" t="s">
        <v>4436</v>
      </c>
      <c r="H965" s="12" t="s">
        <v>4463</v>
      </c>
      <c r="I965" s="12" t="s">
        <v>4448</v>
      </c>
      <c r="J965" s="15">
        <v>42826</v>
      </c>
      <c r="K965" s="12" t="s">
        <v>4439</v>
      </c>
      <c r="L965" s="12" t="s">
        <v>1440</v>
      </c>
      <c r="M965" s="12" t="s">
        <v>4440</v>
      </c>
      <c r="N965" t="s">
        <v>4441</v>
      </c>
      <c r="O965" s="7" t="str">
        <f>IFERROR(VLOOKUP($D965,'CLIENTES NUEVA ID ZONA'!$A$1:$R$669,17,0),"NO")</f>
        <v>NO</v>
      </c>
    </row>
    <row r="966" spans="1:15">
      <c r="A966" s="7" t="s">
        <v>3909</v>
      </c>
      <c r="B966" s="12" t="s">
        <v>5574</v>
      </c>
      <c r="C966" s="7" t="s">
        <v>709</v>
      </c>
      <c r="D966" s="12" t="s">
        <v>708</v>
      </c>
      <c r="E966" s="12" t="s">
        <v>2253</v>
      </c>
      <c r="F966" s="12" t="s">
        <v>5606</v>
      </c>
      <c r="G966" s="13" t="s">
        <v>4436</v>
      </c>
      <c r="H966" s="12" t="s">
        <v>4437</v>
      </c>
      <c r="I966" s="12" t="s">
        <v>4438</v>
      </c>
      <c r="J966" s="15">
        <v>42826</v>
      </c>
      <c r="K966" s="12" t="s">
        <v>4449</v>
      </c>
      <c r="L966" s="12" t="s">
        <v>4398</v>
      </c>
      <c r="M966" s="12" t="s">
        <v>4440</v>
      </c>
      <c r="N966" t="s">
        <v>4441</v>
      </c>
      <c r="O966" s="7" t="str">
        <f>IFERROR(VLOOKUP($D966,'CLIENTES NUEVA ID ZONA'!$A$1:$R$669,17,0),"NO")</f>
        <v>SI</v>
      </c>
    </row>
    <row r="967" spans="1:15">
      <c r="A967" s="7" t="s">
        <v>3909</v>
      </c>
      <c r="B967" s="12" t="s">
        <v>4461</v>
      </c>
      <c r="C967" s="12" t="s">
        <v>668</v>
      </c>
      <c r="D967" s="12" t="s">
        <v>667</v>
      </c>
      <c r="E967" s="12" t="s">
        <v>2253</v>
      </c>
      <c r="F967" s="12" t="s">
        <v>5607</v>
      </c>
      <c r="G967" s="13" t="s">
        <v>4436</v>
      </c>
      <c r="H967" s="12" t="s">
        <v>4437</v>
      </c>
      <c r="I967" s="12" t="s">
        <v>4438</v>
      </c>
      <c r="J967" s="15">
        <v>42826</v>
      </c>
      <c r="K967" s="12" t="s">
        <v>4449</v>
      </c>
      <c r="L967" s="12" t="s">
        <v>4398</v>
      </c>
      <c r="M967" s="12" t="s">
        <v>4440</v>
      </c>
      <c r="N967" t="s">
        <v>5608</v>
      </c>
      <c r="O967" s="7" t="str">
        <f>IFERROR(VLOOKUP($D967,'CLIENTES NUEVA ID ZONA'!$A$1:$R$669,17,0),"NO")</f>
        <v>NO</v>
      </c>
    </row>
    <row r="968" spans="1:15">
      <c r="A968" s="7" t="s">
        <v>3909</v>
      </c>
      <c r="B968" s="12" t="s">
        <v>4535</v>
      </c>
      <c r="C968" s="12" t="s">
        <v>228</v>
      </c>
      <c r="D968" s="12" t="s">
        <v>227</v>
      </c>
      <c r="E968" s="12" t="s">
        <v>2253</v>
      </c>
      <c r="F968" s="12" t="s">
        <v>5609</v>
      </c>
      <c r="G968" s="13" t="s">
        <v>4436</v>
      </c>
      <c r="H968" s="12" t="s">
        <v>4444</v>
      </c>
      <c r="I968" s="12" t="s">
        <v>4448</v>
      </c>
      <c r="J968" s="15">
        <v>42826</v>
      </c>
      <c r="K968" s="12" t="s">
        <v>4439</v>
      </c>
      <c r="L968" s="12" t="s">
        <v>1440</v>
      </c>
      <c r="M968" s="12" t="s">
        <v>4440</v>
      </c>
      <c r="N968" t="s">
        <v>4441</v>
      </c>
      <c r="O968" s="7" t="str">
        <f>IFERROR(VLOOKUP($D968,'CLIENTES NUEVA ID ZONA'!$A$1:$R$669,17,0),"NO")</f>
        <v>NO</v>
      </c>
    </row>
    <row r="969" spans="1:15">
      <c r="A969" s="7" t="s">
        <v>3909</v>
      </c>
      <c r="B969" s="12" t="s">
        <v>5574</v>
      </c>
      <c r="C969" s="12" t="s">
        <v>741</v>
      </c>
      <c r="D969" s="12" t="s">
        <v>740</v>
      </c>
      <c r="E969" s="12" t="s">
        <v>2253</v>
      </c>
      <c r="F969" s="12" t="s">
        <v>5610</v>
      </c>
      <c r="G969" s="13" t="s">
        <v>4436</v>
      </c>
      <c r="H969" s="12" t="s">
        <v>4437</v>
      </c>
      <c r="I969" s="12" t="s">
        <v>4438</v>
      </c>
      <c r="J969" s="15">
        <v>42826</v>
      </c>
      <c r="K969" s="12" t="s">
        <v>4449</v>
      </c>
      <c r="L969" s="12" t="s">
        <v>4398</v>
      </c>
      <c r="M969" s="12" t="s">
        <v>4440</v>
      </c>
      <c r="N969" t="s">
        <v>4441</v>
      </c>
      <c r="O969" s="7" t="str">
        <f>IFERROR(VLOOKUP($D969,'CLIENTES NUEVA ID ZONA'!$A$1:$R$669,17,0),"NO")</f>
        <v>SI</v>
      </c>
    </row>
    <row r="970" spans="1:15">
      <c r="A970" s="7" t="s">
        <v>3909</v>
      </c>
      <c r="B970" s="12" t="s">
        <v>5574</v>
      </c>
      <c r="C970" s="12" t="s">
        <v>741</v>
      </c>
      <c r="D970" s="12" t="s">
        <v>740</v>
      </c>
      <c r="E970" s="12" t="s">
        <v>2253</v>
      </c>
      <c r="F970" s="12" t="s">
        <v>5611</v>
      </c>
      <c r="G970" s="13" t="s">
        <v>4436</v>
      </c>
      <c r="H970" s="12" t="s">
        <v>4437</v>
      </c>
      <c r="I970" s="12" t="s">
        <v>4438</v>
      </c>
      <c r="J970" s="15">
        <v>42826</v>
      </c>
      <c r="K970" s="12" t="s">
        <v>4449</v>
      </c>
      <c r="L970" s="12" t="s">
        <v>4398</v>
      </c>
      <c r="M970" s="12" t="s">
        <v>4440</v>
      </c>
      <c r="N970" t="s">
        <v>4441</v>
      </c>
      <c r="O970" s="7" t="str">
        <f>IFERROR(VLOOKUP($D970,'CLIENTES NUEVA ID ZONA'!$A$1:$R$669,17,0),"NO")</f>
        <v>SI</v>
      </c>
    </row>
    <row r="971" spans="1:15">
      <c r="A971" s="7" t="s">
        <v>3909</v>
      </c>
      <c r="B971" s="7" t="s">
        <v>5574</v>
      </c>
      <c r="C971" s="7" t="s">
        <v>741</v>
      </c>
      <c r="D971" s="7" t="s">
        <v>740</v>
      </c>
      <c r="E971" s="7" t="s">
        <v>2253</v>
      </c>
      <c r="F971" s="7" t="s">
        <v>5612</v>
      </c>
      <c r="G971" s="9" t="s">
        <v>4436</v>
      </c>
      <c r="H971" s="7" t="s">
        <v>4437</v>
      </c>
      <c r="I971" s="7" t="s">
        <v>4438</v>
      </c>
      <c r="J971" s="10">
        <v>42826</v>
      </c>
      <c r="K971" s="7" t="s">
        <v>4449</v>
      </c>
      <c r="L971" s="7" t="s">
        <v>4398</v>
      </c>
      <c r="M971" s="7" t="s">
        <v>4440</v>
      </c>
      <c r="N971" t="s">
        <v>4441</v>
      </c>
      <c r="O971" s="7" t="str">
        <f>IFERROR(VLOOKUP($D971,'CLIENTES NUEVA ID ZONA'!$A$1:$R$669,17,0),"NO")</f>
        <v>SI</v>
      </c>
    </row>
    <row r="972" spans="1:15">
      <c r="A972" s="7" t="s">
        <v>3909</v>
      </c>
      <c r="B972" s="7" t="s">
        <v>14</v>
      </c>
      <c r="C972" s="7" t="s">
        <v>588</v>
      </c>
      <c r="D972" s="7" t="s">
        <v>587</v>
      </c>
      <c r="E972" s="7" t="s">
        <v>3618</v>
      </c>
      <c r="F972" s="7" t="s">
        <v>5613</v>
      </c>
      <c r="G972" s="9" t="s">
        <v>4436</v>
      </c>
      <c r="H972" s="7" t="s">
        <v>4437</v>
      </c>
      <c r="I972" s="7" t="s">
        <v>4438</v>
      </c>
      <c r="J972" s="10">
        <v>42826</v>
      </c>
      <c r="K972" s="7" t="s">
        <v>4439</v>
      </c>
      <c r="L972" s="7" t="s">
        <v>1581</v>
      </c>
      <c r="M972" s="7" t="s">
        <v>4440</v>
      </c>
      <c r="N972" t="s">
        <v>4441</v>
      </c>
      <c r="O972" s="7" t="str">
        <f>IFERROR(VLOOKUP($D972,'CLIENTES NUEVA ID ZONA'!$A$1:$R$669,17,0),"NO")</f>
        <v>SI</v>
      </c>
    </row>
    <row r="973" spans="1:15">
      <c r="A973" s="7" t="s">
        <v>3909</v>
      </c>
      <c r="B973" s="7" t="s">
        <v>5574</v>
      </c>
      <c r="C973" s="7" t="s">
        <v>711</v>
      </c>
      <c r="D973" s="7" t="s">
        <v>710</v>
      </c>
      <c r="E973" s="7" t="s">
        <v>2253</v>
      </c>
      <c r="F973" s="7" t="s">
        <v>5614</v>
      </c>
      <c r="G973" s="9" t="s">
        <v>4436</v>
      </c>
      <c r="H973" s="7" t="s">
        <v>4437</v>
      </c>
      <c r="I973" s="7" t="s">
        <v>4438</v>
      </c>
      <c r="J973" s="10">
        <v>42826</v>
      </c>
      <c r="K973" s="7" t="s">
        <v>4449</v>
      </c>
      <c r="L973" s="7" t="s">
        <v>4398</v>
      </c>
      <c r="M973" s="7" t="s">
        <v>4440</v>
      </c>
      <c r="N973" t="s">
        <v>4441</v>
      </c>
      <c r="O973" s="7" t="str">
        <f>IFERROR(VLOOKUP($D973,'CLIENTES NUEVA ID ZONA'!$A$1:$R$669,17,0),"NO")</f>
        <v>NO</v>
      </c>
    </row>
    <row r="974" spans="1:15">
      <c r="A974" s="7" t="s">
        <v>3909</v>
      </c>
      <c r="B974" s="7" t="s">
        <v>4535</v>
      </c>
      <c r="C974" s="7" t="s">
        <v>426</v>
      </c>
      <c r="D974" s="7" t="s">
        <v>425</v>
      </c>
      <c r="E974" s="7" t="s">
        <v>2253</v>
      </c>
      <c r="F974" s="7" t="s">
        <v>5615</v>
      </c>
      <c r="G974" s="9" t="s">
        <v>4436</v>
      </c>
      <c r="H974" s="7" t="s">
        <v>4444</v>
      </c>
      <c r="I974" s="7" t="s">
        <v>4448</v>
      </c>
      <c r="J974" s="10">
        <v>42826</v>
      </c>
      <c r="K974" s="7" t="s">
        <v>4439</v>
      </c>
      <c r="L974" s="7" t="s">
        <v>1440</v>
      </c>
      <c r="M974" s="7" t="s">
        <v>4440</v>
      </c>
      <c r="N974" t="s">
        <v>4441</v>
      </c>
      <c r="O974" s="7" t="str">
        <f>IFERROR(VLOOKUP($D974,'CLIENTES NUEVA ID ZONA'!$A$1:$R$669,17,0),"NO")</f>
        <v>NO</v>
      </c>
    </row>
    <row r="975" spans="1:15">
      <c r="A975" s="7" t="s">
        <v>3909</v>
      </c>
      <c r="B975" s="7" t="s">
        <v>4535</v>
      </c>
      <c r="C975" s="7" t="s">
        <v>1056</v>
      </c>
      <c r="D975" s="7" t="s">
        <v>1055</v>
      </c>
      <c r="E975" s="7" t="s">
        <v>2253</v>
      </c>
      <c r="F975" s="7" t="s">
        <v>5616</v>
      </c>
      <c r="G975" s="9" t="s">
        <v>4436</v>
      </c>
      <c r="H975" s="7" t="s">
        <v>4444</v>
      </c>
      <c r="I975" s="7" t="s">
        <v>4448</v>
      </c>
      <c r="J975" s="10">
        <v>42826</v>
      </c>
      <c r="K975" s="7" t="s">
        <v>4439</v>
      </c>
      <c r="L975" s="7" t="s">
        <v>1440</v>
      </c>
      <c r="M975" s="7" t="s">
        <v>4440</v>
      </c>
      <c r="N975" t="s">
        <v>4441</v>
      </c>
      <c r="O975" s="7" t="str">
        <f>IFERROR(VLOOKUP($D975,'CLIENTES NUEVA ID ZONA'!$A$1:$R$669,17,0),"NO")</f>
        <v>NO</v>
      </c>
    </row>
    <row r="976" spans="1:15">
      <c r="A976" s="7" t="s">
        <v>3909</v>
      </c>
      <c r="B976" s="7" t="s">
        <v>4535</v>
      </c>
      <c r="C976" s="7" t="s">
        <v>1050</v>
      </c>
      <c r="D976" s="7" t="s">
        <v>1049</v>
      </c>
      <c r="E976" s="7" t="s">
        <v>2253</v>
      </c>
      <c r="F976" s="7" t="s">
        <v>5617</v>
      </c>
      <c r="G976" s="9" t="s">
        <v>4436</v>
      </c>
      <c r="H976" s="7" t="s">
        <v>4444</v>
      </c>
      <c r="I976" s="7" t="s">
        <v>4448</v>
      </c>
      <c r="J976" s="10">
        <v>42826</v>
      </c>
      <c r="K976" s="7" t="s">
        <v>4439</v>
      </c>
      <c r="L976" s="7" t="s">
        <v>1440</v>
      </c>
      <c r="M976" s="7" t="s">
        <v>4440</v>
      </c>
      <c r="N976" t="s">
        <v>4441</v>
      </c>
      <c r="O976" s="7" t="str">
        <f>IFERROR(VLOOKUP($D976,'CLIENTES NUEVA ID ZONA'!$A$1:$R$669,17,0),"NO")</f>
        <v>NO</v>
      </c>
    </row>
    <row r="977" spans="1:15">
      <c r="A977" s="7" t="s">
        <v>3909</v>
      </c>
      <c r="B977" s="7" t="s">
        <v>4564</v>
      </c>
      <c r="C977" s="7" t="s">
        <v>1238</v>
      </c>
      <c r="D977" s="7" t="s">
        <v>1237</v>
      </c>
      <c r="E977" s="7" t="s">
        <v>14</v>
      </c>
      <c r="F977" s="7" t="s">
        <v>5618</v>
      </c>
      <c r="G977" s="9" t="s">
        <v>4436</v>
      </c>
      <c r="H977" s="7" t="s">
        <v>4437</v>
      </c>
      <c r="I977" s="7" t="s">
        <v>4448</v>
      </c>
      <c r="J977" s="10">
        <v>42826</v>
      </c>
      <c r="K977" s="7" t="s">
        <v>4439</v>
      </c>
      <c r="L977" s="7" t="s">
        <v>1440</v>
      </c>
      <c r="M977" s="7" t="s">
        <v>4440</v>
      </c>
      <c r="N977" t="s">
        <v>4441</v>
      </c>
      <c r="O977" s="7" t="str">
        <f>IFERROR(VLOOKUP($D977,'CLIENTES NUEVA ID ZONA'!$A$1:$R$669,17,0),"NO")</f>
        <v>NO</v>
      </c>
    </row>
    <row r="978" spans="1:15">
      <c r="A978" s="7" t="s">
        <v>3909</v>
      </c>
      <c r="B978" s="7" t="s">
        <v>4535</v>
      </c>
      <c r="C978" s="7" t="s">
        <v>1341</v>
      </c>
      <c r="D978" s="7" t="s">
        <v>1340</v>
      </c>
      <c r="E978" s="7" t="s">
        <v>2253</v>
      </c>
      <c r="F978" s="7" t="s">
        <v>5619</v>
      </c>
      <c r="G978" s="9" t="s">
        <v>4436</v>
      </c>
      <c r="H978" s="7" t="s">
        <v>4444</v>
      </c>
      <c r="I978" s="7" t="s">
        <v>4448</v>
      </c>
      <c r="J978" s="10">
        <v>42826</v>
      </c>
      <c r="K978" s="7" t="s">
        <v>4439</v>
      </c>
      <c r="L978" s="7" t="s">
        <v>1440</v>
      </c>
      <c r="M978" s="7" t="s">
        <v>4440</v>
      </c>
      <c r="N978" t="s">
        <v>5620</v>
      </c>
      <c r="O978" s="7" t="str">
        <f>IFERROR(VLOOKUP($D978,'CLIENTES NUEVA ID ZONA'!$A$1:$R$669,17,0),"NO")</f>
        <v>NO</v>
      </c>
    </row>
    <row r="979" spans="1:15">
      <c r="A979" s="7" t="s">
        <v>3909</v>
      </c>
      <c r="B979" s="7" t="s">
        <v>4535</v>
      </c>
      <c r="C979" s="7" t="s">
        <v>180</v>
      </c>
      <c r="D979" s="7" t="s">
        <v>179</v>
      </c>
      <c r="E979" s="7" t="s">
        <v>2253</v>
      </c>
      <c r="F979" s="7" t="s">
        <v>5621</v>
      </c>
      <c r="G979" s="9" t="s">
        <v>4436</v>
      </c>
      <c r="H979" s="7" t="s">
        <v>4444</v>
      </c>
      <c r="I979" s="7" t="s">
        <v>4448</v>
      </c>
      <c r="J979" s="10">
        <v>42826</v>
      </c>
      <c r="K979" s="7" t="s">
        <v>4439</v>
      </c>
      <c r="L979" s="7" t="s">
        <v>4418</v>
      </c>
      <c r="M979" s="7" t="s">
        <v>4440</v>
      </c>
      <c r="N979" t="s">
        <v>4441</v>
      </c>
      <c r="O979" s="7" t="str">
        <f>IFERROR(VLOOKUP($D979,'CLIENTES NUEVA ID ZONA'!$A$1:$R$669,17,0),"NO")</f>
        <v>NO</v>
      </c>
    </row>
    <row r="980" spans="1:15">
      <c r="A980" s="7" t="s">
        <v>3909</v>
      </c>
      <c r="B980" s="7" t="s">
        <v>2469</v>
      </c>
      <c r="C980" s="7" t="s">
        <v>251</v>
      </c>
      <c r="D980" s="7" t="s">
        <v>250</v>
      </c>
      <c r="E980" s="7" t="s">
        <v>3623</v>
      </c>
      <c r="F980" s="7" t="s">
        <v>5622</v>
      </c>
      <c r="G980" s="9" t="s">
        <v>4436</v>
      </c>
      <c r="H980" s="7" t="s">
        <v>4437</v>
      </c>
      <c r="I980" s="7" t="s">
        <v>4438</v>
      </c>
      <c r="J980" s="10">
        <v>42826</v>
      </c>
      <c r="K980" s="7" t="s">
        <v>4449</v>
      </c>
      <c r="L980" s="7" t="s">
        <v>867</v>
      </c>
      <c r="M980" s="7" t="s">
        <v>4440</v>
      </c>
      <c r="N980" t="s">
        <v>4441</v>
      </c>
      <c r="O980" s="7" t="str">
        <f>IFERROR(VLOOKUP($D980,'CLIENTES NUEVA ID ZONA'!$A$1:$R$669,17,0),"NO")</f>
        <v>SI</v>
      </c>
    </row>
    <row r="981" spans="1:15">
      <c r="A981" s="7" t="s">
        <v>3909</v>
      </c>
      <c r="B981" s="7" t="s">
        <v>4535</v>
      </c>
      <c r="C981" s="7" t="s">
        <v>614</v>
      </c>
      <c r="D981" s="7" t="s">
        <v>613</v>
      </c>
      <c r="E981" s="7" t="s">
        <v>3623</v>
      </c>
      <c r="F981" s="7" t="s">
        <v>5623</v>
      </c>
      <c r="G981" s="9" t="s">
        <v>4436</v>
      </c>
      <c r="H981" s="7" t="s">
        <v>4444</v>
      </c>
      <c r="I981" s="7" t="s">
        <v>4448</v>
      </c>
      <c r="J981" s="10">
        <v>42826</v>
      </c>
      <c r="K981" s="7" t="s">
        <v>4439</v>
      </c>
      <c r="L981" s="7" t="s">
        <v>1440</v>
      </c>
      <c r="M981" s="7" t="s">
        <v>4440</v>
      </c>
      <c r="N981" t="s">
        <v>4441</v>
      </c>
      <c r="O981" s="7" t="str">
        <f>IFERROR(VLOOKUP($D981,'CLIENTES NUEVA ID ZONA'!$A$1:$R$669,17,0),"NO")</f>
        <v>NO</v>
      </c>
    </row>
    <row r="982" spans="1:15">
      <c r="A982" s="7" t="s">
        <v>3909</v>
      </c>
      <c r="B982" s="7" t="s">
        <v>4535</v>
      </c>
      <c r="C982" s="7" t="s">
        <v>101</v>
      </c>
      <c r="D982" s="7" t="s">
        <v>100</v>
      </c>
      <c r="E982" s="7" t="s">
        <v>2253</v>
      </c>
      <c r="F982" s="7" t="s">
        <v>5624</v>
      </c>
      <c r="G982" s="9" t="s">
        <v>4436</v>
      </c>
      <c r="H982" s="7" t="s">
        <v>4444</v>
      </c>
      <c r="I982" s="7" t="s">
        <v>4448</v>
      </c>
      <c r="J982" s="10">
        <v>42826</v>
      </c>
      <c r="K982" s="7" t="s">
        <v>4439</v>
      </c>
      <c r="L982" s="7" t="s">
        <v>4398</v>
      </c>
      <c r="M982" s="7" t="s">
        <v>4440</v>
      </c>
      <c r="N982" t="s">
        <v>4441</v>
      </c>
      <c r="O982" s="7" t="str">
        <f>IFERROR(VLOOKUP($D982,'CLIENTES NUEVA ID ZONA'!$A$1:$R$669,17,0),"NO")</f>
        <v>NO</v>
      </c>
    </row>
    <row r="983" spans="1:15">
      <c r="A983" s="7" t="s">
        <v>3909</v>
      </c>
      <c r="B983" s="7" t="s">
        <v>4535</v>
      </c>
      <c r="C983" s="7" t="s">
        <v>1054</v>
      </c>
      <c r="D983" s="7" t="s">
        <v>1053</v>
      </c>
      <c r="E983" s="7" t="s">
        <v>2253</v>
      </c>
      <c r="F983" s="7" t="s">
        <v>5625</v>
      </c>
      <c r="G983" s="9" t="s">
        <v>4436</v>
      </c>
      <c r="H983" s="7" t="s">
        <v>4444</v>
      </c>
      <c r="I983" s="7" t="s">
        <v>4448</v>
      </c>
      <c r="J983" s="10">
        <v>42826</v>
      </c>
      <c r="K983" s="7" t="s">
        <v>4439</v>
      </c>
      <c r="L983" s="7" t="s">
        <v>1440</v>
      </c>
      <c r="M983" s="7" t="s">
        <v>4440</v>
      </c>
      <c r="N983" t="s">
        <v>4441</v>
      </c>
      <c r="O983" s="7" t="str">
        <f>IFERROR(VLOOKUP($D983,'CLIENTES NUEVA ID ZONA'!$A$1:$R$669,17,0),"NO")</f>
        <v>NO</v>
      </c>
    </row>
    <row r="984" spans="1:15">
      <c r="A984" s="7" t="s">
        <v>3909</v>
      </c>
      <c r="B984" s="7" t="s">
        <v>4570</v>
      </c>
      <c r="C984" s="7" t="s">
        <v>701</v>
      </c>
      <c r="D984" s="7" t="s">
        <v>700</v>
      </c>
      <c r="E984" s="7" t="s">
        <v>2253</v>
      </c>
      <c r="F984" s="7" t="s">
        <v>5626</v>
      </c>
      <c r="G984" s="9" t="s">
        <v>4436</v>
      </c>
      <c r="H984" s="7" t="s">
        <v>4437</v>
      </c>
      <c r="I984" s="7" t="s">
        <v>4448</v>
      </c>
      <c r="J984" s="10">
        <v>42826</v>
      </c>
      <c r="K984" s="7" t="s">
        <v>4449</v>
      </c>
      <c r="L984" s="7" t="s">
        <v>4398</v>
      </c>
      <c r="M984" s="7" t="s">
        <v>4440</v>
      </c>
      <c r="N984" t="s">
        <v>5627</v>
      </c>
      <c r="O984" s="7" t="str">
        <f>IFERROR(VLOOKUP($D984,'CLIENTES NUEVA ID ZONA'!$A$1:$R$669,17,0),"NO")</f>
        <v>NO</v>
      </c>
    </row>
    <row r="985" spans="1:15">
      <c r="A985" s="7" t="s">
        <v>3909</v>
      </c>
      <c r="B985" s="7" t="s">
        <v>4535</v>
      </c>
      <c r="C985" s="7" t="s">
        <v>1244</v>
      </c>
      <c r="D985" s="7" t="s">
        <v>1243</v>
      </c>
      <c r="E985" s="7" t="s">
        <v>3623</v>
      </c>
      <c r="F985" s="7" t="s">
        <v>5628</v>
      </c>
      <c r="G985" s="9" t="s">
        <v>4436</v>
      </c>
      <c r="H985" s="7" t="s">
        <v>4463</v>
      </c>
      <c r="I985" s="7" t="s">
        <v>4438</v>
      </c>
      <c r="J985" s="10">
        <v>42826</v>
      </c>
      <c r="K985" s="7" t="s">
        <v>4439</v>
      </c>
      <c r="L985" s="7" t="s">
        <v>4402</v>
      </c>
      <c r="M985" s="7" t="s">
        <v>4440</v>
      </c>
      <c r="N985" t="s">
        <v>4441</v>
      </c>
      <c r="O985" s="7" t="str">
        <f>IFERROR(VLOOKUP($D985,'CLIENTES NUEVA ID ZONA'!$A$1:$R$669,17,0),"NO")</f>
        <v>NO</v>
      </c>
    </row>
    <row r="986" spans="1:15">
      <c r="A986" s="7" t="s">
        <v>3909</v>
      </c>
      <c r="B986" s="7" t="s">
        <v>4535</v>
      </c>
      <c r="C986" s="7" t="s">
        <v>635</v>
      </c>
      <c r="D986" s="7" t="s">
        <v>634</v>
      </c>
      <c r="E986" s="7" t="s">
        <v>2253</v>
      </c>
      <c r="F986" s="7" t="s">
        <v>5629</v>
      </c>
      <c r="G986" s="9" t="s">
        <v>4436</v>
      </c>
      <c r="H986" s="7" t="s">
        <v>4444</v>
      </c>
      <c r="I986" s="7" t="s">
        <v>4448</v>
      </c>
      <c r="J986" s="10">
        <v>42826</v>
      </c>
      <c r="K986" s="7" t="s">
        <v>4449</v>
      </c>
      <c r="L986" s="7" t="s">
        <v>1440</v>
      </c>
      <c r="M986" s="7" t="s">
        <v>4440</v>
      </c>
      <c r="N986" t="s">
        <v>5630</v>
      </c>
      <c r="O986" s="7" t="str">
        <f>IFERROR(VLOOKUP($D986,'CLIENTES NUEVA ID ZONA'!$A$1:$R$669,17,0),"NO")</f>
        <v>NO</v>
      </c>
    </row>
    <row r="987" spans="1:15">
      <c r="A987" s="7" t="s">
        <v>3909</v>
      </c>
      <c r="B987" s="7" t="s">
        <v>4535</v>
      </c>
      <c r="C987" s="7" t="s">
        <v>790</v>
      </c>
      <c r="D987" s="7" t="s">
        <v>789</v>
      </c>
      <c r="E987" s="7" t="s">
        <v>2253</v>
      </c>
      <c r="F987" s="7" t="s">
        <v>5631</v>
      </c>
      <c r="G987" s="9" t="s">
        <v>4436</v>
      </c>
      <c r="H987" s="7" t="s">
        <v>4454</v>
      </c>
      <c r="I987" s="7" t="s">
        <v>4448</v>
      </c>
      <c r="J987" s="10">
        <v>42826</v>
      </c>
      <c r="K987" s="7" t="s">
        <v>4441</v>
      </c>
      <c r="L987" s="7" t="s">
        <v>4409</v>
      </c>
      <c r="M987" s="7" t="s">
        <v>4440</v>
      </c>
      <c r="N987" t="s">
        <v>5632</v>
      </c>
      <c r="O987" s="7" t="str">
        <f>IFERROR(VLOOKUP($D987,'CLIENTES NUEVA ID ZONA'!$A$1:$R$669,17,0),"NO")</f>
        <v>NO</v>
      </c>
    </row>
    <row r="988" spans="1:15">
      <c r="A988" s="7" t="s">
        <v>3909</v>
      </c>
      <c r="B988" s="7" t="s">
        <v>4412</v>
      </c>
      <c r="C988" s="7" t="s">
        <v>826</v>
      </c>
      <c r="D988" s="7" t="s">
        <v>825</v>
      </c>
      <c r="E988" s="7" t="s">
        <v>2253</v>
      </c>
      <c r="F988" s="7" t="s">
        <v>5633</v>
      </c>
      <c r="G988" s="9" t="s">
        <v>4436</v>
      </c>
      <c r="H988" s="7" t="s">
        <v>4437</v>
      </c>
      <c r="I988" s="7" t="s">
        <v>4438</v>
      </c>
      <c r="J988" s="10">
        <v>42826</v>
      </c>
      <c r="K988" s="7" t="s">
        <v>4439</v>
      </c>
      <c r="L988" s="7" t="s">
        <v>4398</v>
      </c>
      <c r="M988" s="7" t="s">
        <v>4440</v>
      </c>
      <c r="N988" t="s">
        <v>4441</v>
      </c>
      <c r="O988" s="7" t="str">
        <f>IFERROR(VLOOKUP($D988,'CLIENTES NUEVA ID ZONA'!$A$1:$R$669,17,0),"NO")</f>
        <v>NO</v>
      </c>
    </row>
    <row r="989" spans="1:15">
      <c r="A989" s="7" t="s">
        <v>3909</v>
      </c>
      <c r="B989" s="7" t="s">
        <v>4535</v>
      </c>
      <c r="C989" s="7" t="s">
        <v>127</v>
      </c>
      <c r="D989" s="7" t="s">
        <v>126</v>
      </c>
      <c r="E989" s="7" t="s">
        <v>2253</v>
      </c>
      <c r="F989" s="7" t="s">
        <v>5634</v>
      </c>
      <c r="G989" s="9" t="s">
        <v>4436</v>
      </c>
      <c r="H989" s="7" t="s">
        <v>4444</v>
      </c>
      <c r="I989" s="7" t="s">
        <v>4448</v>
      </c>
      <c r="J989" s="10">
        <v>42826</v>
      </c>
      <c r="K989" s="7" t="s">
        <v>4439</v>
      </c>
      <c r="L989" s="7" t="s">
        <v>1440</v>
      </c>
      <c r="M989" s="7" t="s">
        <v>4440</v>
      </c>
      <c r="N989" t="s">
        <v>4441</v>
      </c>
      <c r="O989" s="7" t="str">
        <f>IFERROR(VLOOKUP($D989,'CLIENTES NUEVA ID ZONA'!$A$1:$R$669,17,0),"NO")</f>
        <v>NO</v>
      </c>
    </row>
    <row r="990" spans="1:15">
      <c r="A990" s="7" t="s">
        <v>3909</v>
      </c>
      <c r="B990" s="7" t="s">
        <v>4564</v>
      </c>
      <c r="C990" s="7" t="s">
        <v>630</v>
      </c>
      <c r="D990" s="7" t="s">
        <v>629</v>
      </c>
      <c r="E990" s="7" t="s">
        <v>3623</v>
      </c>
      <c r="F990" s="7" t="s">
        <v>5635</v>
      </c>
      <c r="G990" s="9" t="s">
        <v>4436</v>
      </c>
      <c r="H990" s="7" t="s">
        <v>4463</v>
      </c>
      <c r="I990" s="7" t="s">
        <v>4438</v>
      </c>
      <c r="J990" s="10">
        <v>42826</v>
      </c>
      <c r="K990" s="7" t="s">
        <v>4439</v>
      </c>
      <c r="L990" s="7" t="s">
        <v>4402</v>
      </c>
      <c r="M990" s="7" t="s">
        <v>4440</v>
      </c>
      <c r="N990" t="s">
        <v>4441</v>
      </c>
      <c r="O990" s="7" t="str">
        <f>IFERROR(VLOOKUP($D990,'CLIENTES NUEVA ID ZONA'!$A$1:$R$669,17,0),"NO")</f>
        <v>SI</v>
      </c>
    </row>
    <row r="991" spans="1:15">
      <c r="A991" s="7" t="s">
        <v>3909</v>
      </c>
      <c r="B991" s="7" t="s">
        <v>4564</v>
      </c>
      <c r="C991" s="7" t="s">
        <v>630</v>
      </c>
      <c r="D991" s="7" t="s">
        <v>629</v>
      </c>
      <c r="E991" s="7" t="s">
        <v>3623</v>
      </c>
      <c r="F991" s="7" t="s">
        <v>5636</v>
      </c>
      <c r="G991" s="9" t="s">
        <v>4436</v>
      </c>
      <c r="H991" s="7" t="s">
        <v>4463</v>
      </c>
      <c r="I991" s="7" t="s">
        <v>4438</v>
      </c>
      <c r="J991" s="10">
        <v>42826</v>
      </c>
      <c r="K991" s="7" t="s">
        <v>4439</v>
      </c>
      <c r="L991" s="7" t="s">
        <v>4402</v>
      </c>
      <c r="M991" s="7" t="s">
        <v>4440</v>
      </c>
      <c r="N991" t="s">
        <v>4441</v>
      </c>
      <c r="O991" s="7" t="str">
        <f>IFERROR(VLOOKUP($D991,'CLIENTES NUEVA ID ZONA'!$A$1:$R$669,17,0),"NO")</f>
        <v>SI</v>
      </c>
    </row>
    <row r="992" spans="1:15">
      <c r="A992" s="7" t="s">
        <v>3909</v>
      </c>
      <c r="B992" s="7" t="s">
        <v>4564</v>
      </c>
      <c r="C992" s="7" t="s">
        <v>630</v>
      </c>
      <c r="D992" s="7" t="s">
        <v>629</v>
      </c>
      <c r="E992" s="7" t="s">
        <v>3623</v>
      </c>
      <c r="F992" s="7" t="s">
        <v>5637</v>
      </c>
      <c r="G992" s="9" t="s">
        <v>4436</v>
      </c>
      <c r="H992" s="7" t="s">
        <v>4463</v>
      </c>
      <c r="I992" s="7" t="s">
        <v>4438</v>
      </c>
      <c r="J992" s="10">
        <v>42826</v>
      </c>
      <c r="K992" s="7" t="s">
        <v>4439</v>
      </c>
      <c r="L992" s="7" t="s">
        <v>4402</v>
      </c>
      <c r="M992" s="7" t="s">
        <v>4440</v>
      </c>
      <c r="N992" t="s">
        <v>4441</v>
      </c>
      <c r="O992" s="7" t="str">
        <f>IFERROR(VLOOKUP($D992,'CLIENTES NUEVA ID ZONA'!$A$1:$R$669,17,0),"NO")</f>
        <v>SI</v>
      </c>
    </row>
    <row r="993" spans="1:15">
      <c r="A993" s="7" t="s">
        <v>3909</v>
      </c>
      <c r="B993" s="7" t="s">
        <v>4564</v>
      </c>
      <c r="C993" s="7" t="s">
        <v>630</v>
      </c>
      <c r="D993" s="7" t="s">
        <v>629</v>
      </c>
      <c r="E993" s="7" t="s">
        <v>3623</v>
      </c>
      <c r="F993" s="7" t="s">
        <v>5638</v>
      </c>
      <c r="G993" s="9" t="s">
        <v>4436</v>
      </c>
      <c r="H993" s="7" t="s">
        <v>4463</v>
      </c>
      <c r="I993" s="7" t="s">
        <v>4438</v>
      </c>
      <c r="J993" s="10">
        <v>42826</v>
      </c>
      <c r="K993" s="7" t="s">
        <v>4439</v>
      </c>
      <c r="L993" s="7" t="s">
        <v>4402</v>
      </c>
      <c r="M993" s="7" t="s">
        <v>4440</v>
      </c>
      <c r="N993" t="s">
        <v>4441</v>
      </c>
      <c r="O993" s="7" t="str">
        <f>IFERROR(VLOOKUP($D993,'CLIENTES NUEVA ID ZONA'!$A$1:$R$669,17,0),"NO")</f>
        <v>SI</v>
      </c>
    </row>
    <row r="994" spans="1:15">
      <c r="A994" s="7" t="s">
        <v>3909</v>
      </c>
      <c r="B994" s="7" t="s">
        <v>4412</v>
      </c>
      <c r="C994" s="7" t="s">
        <v>880</v>
      </c>
      <c r="D994" s="7" t="s">
        <v>879</v>
      </c>
      <c r="E994" s="7" t="s">
        <v>3623</v>
      </c>
      <c r="F994" s="7" t="s">
        <v>5639</v>
      </c>
      <c r="G994" s="9" t="s">
        <v>4436</v>
      </c>
      <c r="H994" s="7" t="s">
        <v>4463</v>
      </c>
      <c r="I994" s="7" t="s">
        <v>4438</v>
      </c>
      <c r="J994" s="10">
        <v>42826</v>
      </c>
      <c r="K994" s="7" t="s">
        <v>4439</v>
      </c>
      <c r="L994" s="7" t="s">
        <v>4402</v>
      </c>
      <c r="M994" s="7" t="s">
        <v>4440</v>
      </c>
      <c r="N994" t="s">
        <v>4441</v>
      </c>
      <c r="O994" s="7" t="str">
        <f>IFERROR(VLOOKUP($D994,'CLIENTES NUEVA ID ZONA'!$A$1:$R$669,17,0),"NO")</f>
        <v>NO</v>
      </c>
    </row>
    <row r="995" spans="1:15">
      <c r="A995" s="7" t="s">
        <v>3909</v>
      </c>
      <c r="B995" s="7" t="s">
        <v>4535</v>
      </c>
      <c r="C995" s="7" t="s">
        <v>524</v>
      </c>
      <c r="D995" s="7" t="s">
        <v>523</v>
      </c>
      <c r="E995" s="7" t="s">
        <v>2253</v>
      </c>
      <c r="F995" s="7" t="s">
        <v>5640</v>
      </c>
      <c r="G995" s="9" t="s">
        <v>4436</v>
      </c>
      <c r="H995" s="7" t="s">
        <v>4444</v>
      </c>
      <c r="I995" s="7" t="s">
        <v>4448</v>
      </c>
      <c r="J995" s="10">
        <v>42826</v>
      </c>
      <c r="K995" s="7" t="s">
        <v>4449</v>
      </c>
      <c r="L995" s="7" t="s">
        <v>1440</v>
      </c>
      <c r="M995" s="7" t="s">
        <v>4440</v>
      </c>
      <c r="N995" t="s">
        <v>5641</v>
      </c>
      <c r="O995" s="7" t="str">
        <f>IFERROR(VLOOKUP($D995,'CLIENTES NUEVA ID ZONA'!$A$1:$R$669,17,0),"NO")</f>
        <v>NO</v>
      </c>
    </row>
    <row r="996" spans="1:15">
      <c r="A996" s="7" t="s">
        <v>3909</v>
      </c>
      <c r="B996" s="7" t="s">
        <v>4535</v>
      </c>
      <c r="C996" s="7" t="s">
        <v>749</v>
      </c>
      <c r="D996" s="7" t="s">
        <v>748</v>
      </c>
      <c r="E996" s="7" t="s">
        <v>2253</v>
      </c>
      <c r="F996" s="7" t="s">
        <v>5642</v>
      </c>
      <c r="G996" s="9" t="s">
        <v>4436</v>
      </c>
      <c r="H996" s="7" t="s">
        <v>4437</v>
      </c>
      <c r="I996" s="7" t="s">
        <v>4438</v>
      </c>
      <c r="J996" s="10">
        <v>42826</v>
      </c>
      <c r="K996" s="7" t="s">
        <v>4439</v>
      </c>
      <c r="L996" s="7" t="s">
        <v>4398</v>
      </c>
      <c r="M996" s="7" t="s">
        <v>4440</v>
      </c>
      <c r="N996" t="s">
        <v>4441</v>
      </c>
      <c r="O996" s="7" t="str">
        <f>IFERROR(VLOOKUP($D996,'CLIENTES NUEVA ID ZONA'!$A$1:$R$669,17,0),"NO")</f>
        <v>NO</v>
      </c>
    </row>
    <row r="997" spans="1:15">
      <c r="A997" s="7" t="s">
        <v>3909</v>
      </c>
      <c r="B997" s="7" t="s">
        <v>4570</v>
      </c>
      <c r="C997" s="7" t="s">
        <v>664</v>
      </c>
      <c r="D997" s="7" t="s">
        <v>663</v>
      </c>
      <c r="E997" s="7" t="s">
        <v>2253</v>
      </c>
      <c r="F997" s="7" t="s">
        <v>5643</v>
      </c>
      <c r="G997" s="9" t="s">
        <v>4436</v>
      </c>
      <c r="H997" s="7" t="s">
        <v>4437</v>
      </c>
      <c r="I997" s="7" t="s">
        <v>4438</v>
      </c>
      <c r="J997" s="10">
        <v>42826</v>
      </c>
      <c r="K997" s="7" t="s">
        <v>4449</v>
      </c>
      <c r="L997" s="7" t="s">
        <v>4398</v>
      </c>
      <c r="M997" s="7" t="s">
        <v>4440</v>
      </c>
      <c r="N997" t="s">
        <v>4441</v>
      </c>
      <c r="O997" s="7" t="str">
        <f>IFERROR(VLOOKUP($D997,'CLIENTES NUEVA ID ZONA'!$A$1:$R$669,17,0),"NO")</f>
        <v>NO</v>
      </c>
    </row>
    <row r="998" spans="1:15">
      <c r="A998" s="7" t="s">
        <v>3909</v>
      </c>
      <c r="B998" s="7" t="s">
        <v>4535</v>
      </c>
      <c r="C998" s="7" t="s">
        <v>620</v>
      </c>
      <c r="D998" s="7" t="s">
        <v>619</v>
      </c>
      <c r="E998" s="7" t="s">
        <v>2253</v>
      </c>
      <c r="F998" s="7" t="s">
        <v>5644</v>
      </c>
      <c r="G998" s="9" t="s">
        <v>4436</v>
      </c>
      <c r="H998" s="7" t="s">
        <v>4444</v>
      </c>
      <c r="I998" s="7" t="s">
        <v>4448</v>
      </c>
      <c r="J998" s="10">
        <v>42826</v>
      </c>
      <c r="K998" s="7" t="s">
        <v>4449</v>
      </c>
      <c r="L998" s="7" t="s">
        <v>4402</v>
      </c>
      <c r="M998" s="7" t="s">
        <v>4440</v>
      </c>
      <c r="N998" t="s">
        <v>4441</v>
      </c>
      <c r="O998" s="7" t="str">
        <f>IFERROR(VLOOKUP($D998,'CLIENTES NUEVA ID ZONA'!$A$1:$R$669,17,0),"NO")</f>
        <v>NO</v>
      </c>
    </row>
    <row r="999" spans="1:15">
      <c r="A999" s="7" t="s">
        <v>3909</v>
      </c>
      <c r="B999" s="7" t="s">
        <v>4535</v>
      </c>
      <c r="C999" s="7" t="s">
        <v>725</v>
      </c>
      <c r="D999" s="7" t="s">
        <v>724</v>
      </c>
      <c r="E999" s="7" t="s">
        <v>2253</v>
      </c>
      <c r="F999" s="7" t="s">
        <v>5645</v>
      </c>
      <c r="G999" s="9" t="s">
        <v>4436</v>
      </c>
      <c r="H999" s="7" t="s">
        <v>4437</v>
      </c>
      <c r="I999" s="7" t="s">
        <v>4438</v>
      </c>
      <c r="J999" s="10">
        <v>42826</v>
      </c>
      <c r="K999" s="7" t="s">
        <v>4449</v>
      </c>
      <c r="L999" s="7" t="s">
        <v>4398</v>
      </c>
      <c r="M999" s="7" t="s">
        <v>4440</v>
      </c>
      <c r="N999" t="s">
        <v>5646</v>
      </c>
      <c r="O999" s="7" t="str">
        <f>IFERROR(VLOOKUP($D999,'CLIENTES NUEVA ID ZONA'!$A$1:$R$669,17,0),"NO")</f>
        <v>NO</v>
      </c>
    </row>
    <row r="1000" spans="1:15">
      <c r="A1000" s="7" t="s">
        <v>3909</v>
      </c>
      <c r="B1000" s="7" t="s">
        <v>4412</v>
      </c>
      <c r="C1000" s="7" t="s">
        <v>952</v>
      </c>
      <c r="D1000" s="7" t="s">
        <v>951</v>
      </c>
      <c r="E1000" s="7" t="s">
        <v>3623</v>
      </c>
      <c r="F1000" s="7" t="s">
        <v>5647</v>
      </c>
      <c r="G1000" s="9" t="s">
        <v>4436</v>
      </c>
      <c r="H1000" s="7" t="s">
        <v>4463</v>
      </c>
      <c r="I1000" s="7" t="s">
        <v>4438</v>
      </c>
      <c r="J1000" s="10">
        <v>42826</v>
      </c>
      <c r="K1000" s="7" t="s">
        <v>4439</v>
      </c>
      <c r="L1000" s="7" t="s">
        <v>4402</v>
      </c>
      <c r="M1000" s="7" t="s">
        <v>4440</v>
      </c>
      <c r="O1000" s="7" t="str">
        <f>IFERROR(VLOOKUP($D1000,'CLIENTES NUEVA ID ZONA'!$A$1:$R$669,17,0),"NO")</f>
        <v>NO</v>
      </c>
    </row>
    <row r="1001" spans="1:15">
      <c r="A1001" s="7" t="s">
        <v>3909</v>
      </c>
      <c r="B1001" s="7" t="s">
        <v>4535</v>
      </c>
      <c r="C1001" s="7" t="s">
        <v>1249</v>
      </c>
      <c r="D1001" s="7" t="s">
        <v>1248</v>
      </c>
      <c r="E1001" s="7" t="s">
        <v>3623</v>
      </c>
      <c r="F1001" s="7" t="s">
        <v>5648</v>
      </c>
      <c r="G1001" s="9" t="s">
        <v>4436</v>
      </c>
      <c r="H1001" s="7" t="s">
        <v>4463</v>
      </c>
      <c r="I1001" s="7" t="s">
        <v>4438</v>
      </c>
      <c r="J1001" s="10">
        <v>42826</v>
      </c>
      <c r="K1001" s="7" t="s">
        <v>4439</v>
      </c>
      <c r="L1001" s="7" t="s">
        <v>4402</v>
      </c>
      <c r="M1001" s="7" t="s">
        <v>4440</v>
      </c>
      <c r="O1001" s="7" t="str">
        <f>IFERROR(VLOOKUP($D1001,'CLIENTES NUEVA ID ZONA'!$A$1:$R$669,17,0),"NO")</f>
        <v>NO</v>
      </c>
    </row>
    <row r="1002" spans="1:15">
      <c r="A1002" s="7" t="s">
        <v>3909</v>
      </c>
      <c r="B1002" s="7" t="s">
        <v>80</v>
      </c>
      <c r="C1002" s="7" t="s">
        <v>439</v>
      </c>
      <c r="D1002" s="7" t="s">
        <v>438</v>
      </c>
      <c r="E1002" s="7" t="s">
        <v>3623</v>
      </c>
      <c r="F1002" s="7" t="s">
        <v>5649</v>
      </c>
      <c r="G1002" s="9" t="s">
        <v>4436</v>
      </c>
      <c r="H1002" s="7" t="s">
        <v>4478</v>
      </c>
      <c r="I1002" s="7" t="s">
        <v>4438</v>
      </c>
      <c r="J1002" s="10">
        <v>42826</v>
      </c>
      <c r="K1002" s="7" t="s">
        <v>4449</v>
      </c>
      <c r="L1002" s="7" t="s">
        <v>4404</v>
      </c>
      <c r="M1002" s="7" t="s">
        <v>4440</v>
      </c>
      <c r="O1002" s="7" t="str">
        <f>IFERROR(VLOOKUP($D1002,'CLIENTES NUEVA ID ZONA'!$A$1:$R$669,17,0),"NO")</f>
        <v>NO</v>
      </c>
    </row>
    <row r="1003" spans="1:15">
      <c r="A1003" s="7" t="s">
        <v>3909</v>
      </c>
      <c r="B1003" s="7" t="s">
        <v>4412</v>
      </c>
      <c r="C1003" s="7" t="s">
        <v>646</v>
      </c>
      <c r="D1003" s="7" t="s">
        <v>645</v>
      </c>
      <c r="E1003" s="7" t="s">
        <v>2253</v>
      </c>
      <c r="F1003" s="7" t="s">
        <v>5650</v>
      </c>
      <c r="G1003" s="9" t="s">
        <v>4436</v>
      </c>
      <c r="H1003" s="7" t="s">
        <v>4437</v>
      </c>
      <c r="I1003" s="7" t="s">
        <v>4438</v>
      </c>
      <c r="J1003" s="10">
        <v>42826</v>
      </c>
      <c r="K1003" s="7" t="s">
        <v>4439</v>
      </c>
      <c r="L1003" s="7" t="s">
        <v>867</v>
      </c>
      <c r="M1003" s="7" t="s">
        <v>4440</v>
      </c>
      <c r="O1003" s="7" t="str">
        <f>IFERROR(VLOOKUP($D1003,'CLIENTES NUEVA ID ZONA'!$A$1:$R$669,17,0),"NO")</f>
        <v>SI</v>
      </c>
    </row>
    <row r="1004" spans="1:15">
      <c r="A1004" s="7" t="s">
        <v>3909</v>
      </c>
      <c r="B1004" s="7" t="s">
        <v>48</v>
      </c>
      <c r="C1004" s="7" t="s">
        <v>1314</v>
      </c>
      <c r="D1004" s="7" t="s">
        <v>1313</v>
      </c>
      <c r="E1004" s="7" t="s">
        <v>3629</v>
      </c>
      <c r="F1004" s="7" t="s">
        <v>5651</v>
      </c>
      <c r="G1004" s="9" t="s">
        <v>4436</v>
      </c>
      <c r="H1004" s="7" t="s">
        <v>4437</v>
      </c>
      <c r="I1004" s="7" t="s">
        <v>4438</v>
      </c>
      <c r="J1004" s="10">
        <v>42826</v>
      </c>
      <c r="K1004" s="7" t="s">
        <v>4439</v>
      </c>
      <c r="L1004" s="7" t="s">
        <v>4400</v>
      </c>
      <c r="M1004" s="7" t="s">
        <v>4440</v>
      </c>
      <c r="O1004" s="7" t="str">
        <f>IFERROR(VLOOKUP($D1004,'CLIENTES NUEVA ID ZONA'!$A$1:$R$669,17,0),"NO")</f>
        <v>NO</v>
      </c>
    </row>
    <row r="1005" spans="1:15">
      <c r="A1005" s="7" t="s">
        <v>3909</v>
      </c>
      <c r="B1005" s="7" t="s">
        <v>48</v>
      </c>
      <c r="C1005" s="7" t="s">
        <v>1314</v>
      </c>
      <c r="D1005" s="7" t="s">
        <v>1313</v>
      </c>
      <c r="E1005" s="7" t="s">
        <v>3629</v>
      </c>
      <c r="F1005" s="7" t="s">
        <v>5652</v>
      </c>
      <c r="G1005" s="9" t="s">
        <v>4436</v>
      </c>
      <c r="H1005" s="7" t="s">
        <v>4437</v>
      </c>
      <c r="I1005" s="7" t="s">
        <v>4438</v>
      </c>
      <c r="J1005" s="10">
        <v>42826</v>
      </c>
      <c r="K1005" s="7" t="s">
        <v>4439</v>
      </c>
      <c r="L1005" s="7" t="s">
        <v>4400</v>
      </c>
      <c r="M1005" s="7" t="s">
        <v>4440</v>
      </c>
      <c r="O1005" s="7" t="str">
        <f>IFERROR(VLOOKUP($D1005,'CLIENTES NUEVA ID ZONA'!$A$1:$R$669,17,0),"NO")</f>
        <v>NO</v>
      </c>
    </row>
    <row r="1006" spans="1:15">
      <c r="A1006" s="7" t="s">
        <v>3909</v>
      </c>
      <c r="B1006" s="7" t="s">
        <v>48</v>
      </c>
      <c r="C1006" s="7" t="s">
        <v>1314</v>
      </c>
      <c r="D1006" s="7" t="s">
        <v>1313</v>
      </c>
      <c r="E1006" s="7" t="s">
        <v>3629</v>
      </c>
      <c r="F1006" s="7" t="s">
        <v>5653</v>
      </c>
      <c r="G1006" s="9" t="s">
        <v>4436</v>
      </c>
      <c r="H1006" s="7" t="s">
        <v>4437</v>
      </c>
      <c r="I1006" s="7" t="s">
        <v>4438</v>
      </c>
      <c r="J1006" s="10">
        <v>42826</v>
      </c>
      <c r="K1006" s="7" t="s">
        <v>4439</v>
      </c>
      <c r="L1006" s="7" t="s">
        <v>4400</v>
      </c>
      <c r="M1006" s="7" t="s">
        <v>4440</v>
      </c>
      <c r="O1006" s="7" t="str">
        <f>IFERROR(VLOOKUP($D1006,'CLIENTES NUEVA ID ZONA'!$A$1:$R$669,17,0),"NO")</f>
        <v>NO</v>
      </c>
    </row>
    <row r="1007" spans="1:15">
      <c r="A1007" s="7" t="s">
        <v>3909</v>
      </c>
      <c r="B1007" s="7" t="s">
        <v>3623</v>
      </c>
      <c r="C1007" s="7" t="s">
        <v>532</v>
      </c>
      <c r="D1007" s="7" t="s">
        <v>531</v>
      </c>
      <c r="E1007" s="7" t="s">
        <v>2253</v>
      </c>
      <c r="F1007" s="7" t="s">
        <v>5654</v>
      </c>
      <c r="G1007" s="9" t="s">
        <v>4436</v>
      </c>
      <c r="H1007" s="7" t="s">
        <v>4437</v>
      </c>
      <c r="I1007" s="7" t="s">
        <v>4448</v>
      </c>
      <c r="J1007" s="10">
        <v>42826</v>
      </c>
      <c r="K1007" s="7" t="s">
        <v>4439</v>
      </c>
      <c r="L1007" s="7" t="s">
        <v>1581</v>
      </c>
      <c r="M1007" s="7" t="s">
        <v>4440</v>
      </c>
      <c r="O1007" s="7" t="str">
        <f>IFERROR(VLOOKUP($D1007,'CLIENTES NUEVA ID ZONA'!$A$1:$R$669,17,0),"NO")</f>
        <v>NO</v>
      </c>
    </row>
    <row r="1008" spans="1:15">
      <c r="A1008" s="7" t="s">
        <v>3909</v>
      </c>
      <c r="B1008" s="7" t="s">
        <v>37</v>
      </c>
      <c r="C1008" s="7" t="s">
        <v>707</v>
      </c>
      <c r="D1008" s="7" t="s">
        <v>706</v>
      </c>
      <c r="E1008" s="7" t="s">
        <v>2253</v>
      </c>
      <c r="F1008" s="7" t="s">
        <v>5655</v>
      </c>
      <c r="G1008" s="9" t="s">
        <v>4436</v>
      </c>
      <c r="H1008" s="7" t="s">
        <v>4437</v>
      </c>
      <c r="I1008" s="7" t="s">
        <v>4438</v>
      </c>
      <c r="J1008" s="10">
        <v>42826</v>
      </c>
      <c r="K1008" s="7" t="s">
        <v>4449</v>
      </c>
      <c r="L1008" s="7" t="s">
        <v>4398</v>
      </c>
      <c r="M1008" s="7" t="s">
        <v>4440</v>
      </c>
      <c r="O1008" s="7" t="str">
        <f>IFERROR(VLOOKUP($D1008,'CLIENTES NUEVA ID ZONA'!$A$1:$R$669,17,0),"NO")</f>
        <v>NO</v>
      </c>
    </row>
    <row r="1009" spans="1:15">
      <c r="A1009" s="7" t="s">
        <v>3909</v>
      </c>
      <c r="B1009" s="7" t="s">
        <v>37</v>
      </c>
      <c r="C1009" s="7" t="s">
        <v>707</v>
      </c>
      <c r="D1009" s="7" t="s">
        <v>706</v>
      </c>
      <c r="E1009" s="7" t="s">
        <v>2253</v>
      </c>
      <c r="F1009" s="7" t="s">
        <v>5656</v>
      </c>
      <c r="G1009" s="9" t="s">
        <v>4436</v>
      </c>
      <c r="H1009" s="7" t="s">
        <v>4437</v>
      </c>
      <c r="I1009" s="7" t="s">
        <v>4438</v>
      </c>
      <c r="J1009" s="10">
        <v>42826</v>
      </c>
      <c r="K1009" s="7" t="s">
        <v>4449</v>
      </c>
      <c r="L1009" s="7" t="s">
        <v>4398</v>
      </c>
      <c r="M1009" s="7" t="s">
        <v>4440</v>
      </c>
      <c r="O1009" s="7" t="str">
        <f>IFERROR(VLOOKUP($D1009,'CLIENTES NUEVA ID ZONA'!$A$1:$R$669,17,0),"NO")</f>
        <v>NO</v>
      </c>
    </row>
    <row r="1010" spans="1:15">
      <c r="A1010" s="7" t="s">
        <v>3909</v>
      </c>
      <c r="B1010" s="7" t="s">
        <v>80</v>
      </c>
      <c r="C1010" s="7" t="s">
        <v>938</v>
      </c>
      <c r="D1010" s="7" t="s">
        <v>937</v>
      </c>
      <c r="E1010" s="7" t="s">
        <v>3623</v>
      </c>
      <c r="F1010" s="7" t="s">
        <v>5657</v>
      </c>
      <c r="G1010" s="9" t="s">
        <v>4436</v>
      </c>
      <c r="H1010" s="7" t="s">
        <v>4437</v>
      </c>
      <c r="I1010" s="7" t="s">
        <v>4438</v>
      </c>
      <c r="J1010" s="10">
        <v>42826</v>
      </c>
      <c r="K1010" s="7" t="s">
        <v>4449</v>
      </c>
      <c r="L1010" s="7" t="s">
        <v>4404</v>
      </c>
      <c r="M1010" s="7" t="s">
        <v>4440</v>
      </c>
      <c r="O1010" s="7" t="str">
        <f>IFERROR(VLOOKUP($D1010,'CLIENTES NUEVA ID ZONA'!$A$1:$R$669,17,0),"NO")</f>
        <v>OFICINA</v>
      </c>
    </row>
    <row r="1011" spans="1:15">
      <c r="A1011" s="7" t="s">
        <v>3909</v>
      </c>
      <c r="B1011" s="7" t="s">
        <v>4535</v>
      </c>
      <c r="C1011" s="7" t="s">
        <v>530</v>
      </c>
      <c r="D1011" s="7" t="s">
        <v>529</v>
      </c>
      <c r="E1011" s="7" t="s">
        <v>2253</v>
      </c>
      <c r="F1011" s="7" t="s">
        <v>5658</v>
      </c>
      <c r="G1011" s="9" t="s">
        <v>4436</v>
      </c>
      <c r="H1011" s="7" t="s">
        <v>4444</v>
      </c>
      <c r="I1011" s="7" t="s">
        <v>4448</v>
      </c>
      <c r="J1011" s="10">
        <v>42826</v>
      </c>
      <c r="K1011" s="7" t="s">
        <v>4439</v>
      </c>
      <c r="L1011" s="7" t="s">
        <v>1581</v>
      </c>
      <c r="M1011" s="7" t="s">
        <v>4440</v>
      </c>
      <c r="O1011" s="7" t="str">
        <f>IFERROR(VLOOKUP($D1011,'CLIENTES NUEVA ID ZONA'!$A$1:$R$669,17,0),"NO")</f>
        <v>NO</v>
      </c>
    </row>
    <row r="1012" spans="1:15">
      <c r="A1012" s="7" t="s">
        <v>3909</v>
      </c>
      <c r="B1012" s="7" t="s">
        <v>4535</v>
      </c>
      <c r="C1012" s="7" t="s">
        <v>34</v>
      </c>
      <c r="D1012" s="7" t="s">
        <v>33</v>
      </c>
      <c r="E1012" s="7" t="s">
        <v>2253</v>
      </c>
      <c r="F1012" s="7" t="s">
        <v>5659</v>
      </c>
      <c r="G1012" s="9" t="s">
        <v>4436</v>
      </c>
      <c r="H1012" s="7" t="s">
        <v>4437</v>
      </c>
      <c r="I1012" s="7" t="s">
        <v>4448</v>
      </c>
      <c r="J1012" s="10">
        <v>42826</v>
      </c>
      <c r="K1012" s="7" t="s">
        <v>4439</v>
      </c>
      <c r="L1012" s="7" t="s">
        <v>4398</v>
      </c>
      <c r="M1012" s="7" t="s">
        <v>4440</v>
      </c>
      <c r="O1012" s="7" t="str">
        <f>IFERROR(VLOOKUP($D1012,'CLIENTES NUEVA ID ZONA'!$A$1:$R$669,17,0),"NO")</f>
        <v>NO</v>
      </c>
    </row>
    <row r="1013" spans="1:15">
      <c r="A1013" s="7" t="s">
        <v>3909</v>
      </c>
      <c r="B1013" s="7" t="s">
        <v>80</v>
      </c>
      <c r="C1013" s="7" t="s">
        <v>413</v>
      </c>
      <c r="D1013" s="7" t="s">
        <v>412</v>
      </c>
      <c r="E1013" s="7" t="s">
        <v>3623</v>
      </c>
      <c r="F1013" s="7" t="s">
        <v>5660</v>
      </c>
      <c r="G1013" s="9" t="s">
        <v>4436</v>
      </c>
      <c r="H1013" s="7" t="s">
        <v>4437</v>
      </c>
      <c r="I1013" s="7" t="s">
        <v>4438</v>
      </c>
      <c r="J1013" s="10">
        <v>42826</v>
      </c>
      <c r="K1013" s="7" t="s">
        <v>4449</v>
      </c>
      <c r="L1013" s="7" t="s">
        <v>1440</v>
      </c>
      <c r="M1013" s="7" t="s">
        <v>4440</v>
      </c>
      <c r="O1013" s="7" t="str">
        <f>IFERROR(VLOOKUP($D1013,'CLIENTES NUEVA ID ZONA'!$A$1:$R$669,17,0),"NO")</f>
        <v>NO</v>
      </c>
    </row>
    <row r="1014" spans="1:15">
      <c r="A1014" s="7" t="s">
        <v>3909</v>
      </c>
      <c r="B1014" s="7" t="s">
        <v>4535</v>
      </c>
      <c r="C1014" s="7" t="s">
        <v>1276</v>
      </c>
      <c r="D1014" s="7" t="s">
        <v>1275</v>
      </c>
      <c r="E1014" s="7" t="s">
        <v>2253</v>
      </c>
      <c r="F1014" s="7" t="s">
        <v>5661</v>
      </c>
      <c r="G1014" s="9" t="s">
        <v>4436</v>
      </c>
      <c r="H1014" s="7" t="s">
        <v>4444</v>
      </c>
      <c r="I1014" s="7" t="s">
        <v>4448</v>
      </c>
      <c r="J1014" s="10">
        <v>42826</v>
      </c>
      <c r="K1014" s="7" t="s">
        <v>4439</v>
      </c>
      <c r="L1014" s="7" t="s">
        <v>4402</v>
      </c>
      <c r="M1014" s="7" t="s">
        <v>4440</v>
      </c>
      <c r="O1014" s="7" t="str">
        <f>IFERROR(VLOOKUP($D1014,'CLIENTES NUEVA ID ZONA'!$A$1:$R$669,17,0),"NO")</f>
        <v>NO</v>
      </c>
    </row>
    <row r="1015" spans="1:15">
      <c r="A1015" s="7" t="s">
        <v>3909</v>
      </c>
      <c r="B1015" s="7" t="s">
        <v>4535</v>
      </c>
      <c r="C1015" s="7" t="s">
        <v>346</v>
      </c>
      <c r="D1015" s="7" t="s">
        <v>345</v>
      </c>
      <c r="E1015" s="7" t="s">
        <v>2253</v>
      </c>
      <c r="F1015" s="7" t="s">
        <v>5662</v>
      </c>
      <c r="G1015" s="9" t="s">
        <v>4436</v>
      </c>
      <c r="H1015" s="7" t="s">
        <v>4444</v>
      </c>
      <c r="I1015" s="7" t="s">
        <v>4448</v>
      </c>
      <c r="J1015" s="10">
        <v>42826</v>
      </c>
      <c r="K1015" s="7" t="s">
        <v>4449</v>
      </c>
      <c r="L1015" s="7" t="s">
        <v>4402</v>
      </c>
      <c r="M1015" s="7" t="s">
        <v>4440</v>
      </c>
      <c r="O1015" s="7" t="str">
        <f>IFERROR(VLOOKUP($D1015,'CLIENTES NUEVA ID ZONA'!$A$1:$R$669,17,0),"NO")</f>
        <v>NO</v>
      </c>
    </row>
    <row r="1016" spans="1:15">
      <c r="A1016" s="7" t="s">
        <v>3909</v>
      </c>
      <c r="B1016" s="7" t="s">
        <v>4535</v>
      </c>
      <c r="C1016" s="7" t="s">
        <v>167</v>
      </c>
      <c r="D1016" s="7" t="s">
        <v>166</v>
      </c>
      <c r="E1016" s="7" t="s">
        <v>2253</v>
      </c>
      <c r="F1016" s="7" t="s">
        <v>5663</v>
      </c>
      <c r="G1016" s="9" t="s">
        <v>4436</v>
      </c>
      <c r="H1016" s="7" t="s">
        <v>4454</v>
      </c>
      <c r="I1016" s="7" t="s">
        <v>4448</v>
      </c>
      <c r="J1016" s="10">
        <v>42826</v>
      </c>
      <c r="K1016" s="7" t="s">
        <v>4439</v>
      </c>
      <c r="L1016" s="7" t="s">
        <v>4409</v>
      </c>
      <c r="M1016" s="7" t="s">
        <v>4440</v>
      </c>
      <c r="O1016" s="7" t="str">
        <f>IFERROR(VLOOKUP($D1016,'CLIENTES NUEVA ID ZONA'!$A$1:$R$669,17,0),"NO")</f>
        <v>NO</v>
      </c>
    </row>
    <row r="1017" spans="1:15">
      <c r="A1017" s="7" t="s">
        <v>3909</v>
      </c>
      <c r="B1017" s="7" t="s">
        <v>4518</v>
      </c>
      <c r="C1017" s="7" t="s">
        <v>1235</v>
      </c>
      <c r="D1017" s="7" t="s">
        <v>1234</v>
      </c>
      <c r="E1017" s="7" t="s">
        <v>2253</v>
      </c>
      <c r="F1017" s="7" t="s">
        <v>5664</v>
      </c>
      <c r="G1017" s="9" t="s">
        <v>4436</v>
      </c>
      <c r="H1017" s="7" t="s">
        <v>4437</v>
      </c>
      <c r="I1017" s="7" t="s">
        <v>4448</v>
      </c>
      <c r="J1017" s="10">
        <v>42826</v>
      </c>
      <c r="K1017" s="7" t="s">
        <v>4439</v>
      </c>
      <c r="L1017" s="7" t="s">
        <v>1440</v>
      </c>
      <c r="M1017" s="7" t="s">
        <v>4440</v>
      </c>
      <c r="O1017" s="7" t="str">
        <f>IFERROR(VLOOKUP($D1017,'CLIENTES NUEVA ID ZONA'!$A$1:$R$669,17,0),"NO")</f>
        <v>NO</v>
      </c>
    </row>
    <row r="1018" spans="1:15">
      <c r="A1018" s="7" t="s">
        <v>3909</v>
      </c>
      <c r="B1018" s="7" t="s">
        <v>4412</v>
      </c>
      <c r="C1018" s="7" t="s">
        <v>443</v>
      </c>
      <c r="D1018" s="7" t="s">
        <v>442</v>
      </c>
      <c r="E1018" s="7" t="s">
        <v>14</v>
      </c>
      <c r="F1018" s="7" t="s">
        <v>5665</v>
      </c>
      <c r="G1018" s="9" t="s">
        <v>4436</v>
      </c>
      <c r="H1018" s="7" t="s">
        <v>4437</v>
      </c>
      <c r="I1018" s="7" t="s">
        <v>4438</v>
      </c>
      <c r="J1018" s="10">
        <v>42826</v>
      </c>
      <c r="K1018" s="7" t="s">
        <v>4439</v>
      </c>
      <c r="L1018" s="7" t="s">
        <v>1440</v>
      </c>
      <c r="M1018" s="7" t="s">
        <v>4440</v>
      </c>
      <c r="O1018" s="7" t="str">
        <f>IFERROR(VLOOKUP($D1018,'CLIENTES NUEVA ID ZONA'!$A$1:$R$669,17,0),"NO")</f>
        <v>SI</v>
      </c>
    </row>
    <row r="1019" spans="1:15">
      <c r="A1019" s="7" t="s">
        <v>3909</v>
      </c>
      <c r="B1019" s="7" t="s">
        <v>4412</v>
      </c>
      <c r="C1019" s="7" t="s">
        <v>1287</v>
      </c>
      <c r="D1019" s="7" t="s">
        <v>1286</v>
      </c>
      <c r="E1019" s="7" t="s">
        <v>3623</v>
      </c>
      <c r="F1019" s="7" t="s">
        <v>5666</v>
      </c>
      <c r="G1019" s="9" t="s">
        <v>4436</v>
      </c>
      <c r="H1019" s="7" t="s">
        <v>4437</v>
      </c>
      <c r="I1019" s="7" t="s">
        <v>4438</v>
      </c>
      <c r="J1019" s="10">
        <v>42826</v>
      </c>
      <c r="K1019" s="7" t="s">
        <v>4439</v>
      </c>
      <c r="L1019" s="7" t="s">
        <v>4402</v>
      </c>
      <c r="M1019" s="7" t="s">
        <v>4440</v>
      </c>
      <c r="O1019" s="7" t="str">
        <f>IFERROR(VLOOKUP($D1019,'CLIENTES NUEVA ID ZONA'!$A$1:$R$669,17,0),"NO")</f>
        <v>NO</v>
      </c>
    </row>
    <row r="1020" spans="1:15">
      <c r="A1020" s="7" t="s">
        <v>3909</v>
      </c>
      <c r="B1020" s="7" t="s">
        <v>4535</v>
      </c>
      <c r="C1020" s="7" t="s">
        <v>118</v>
      </c>
      <c r="D1020" s="7" t="s">
        <v>117</v>
      </c>
      <c r="E1020" s="7" t="s">
        <v>3623</v>
      </c>
      <c r="F1020" s="7" t="s">
        <v>5667</v>
      </c>
      <c r="G1020" s="9" t="s">
        <v>4436</v>
      </c>
      <c r="H1020" s="7" t="s">
        <v>4688</v>
      </c>
      <c r="I1020" s="7" t="s">
        <v>4438</v>
      </c>
      <c r="J1020" s="10">
        <v>42826</v>
      </c>
      <c r="K1020" s="7" t="s">
        <v>4439</v>
      </c>
      <c r="L1020" s="7" t="s">
        <v>4418</v>
      </c>
      <c r="M1020" s="7" t="s">
        <v>4440</v>
      </c>
      <c r="O1020" s="7" t="str">
        <f>IFERROR(VLOOKUP($D1020,'CLIENTES NUEVA ID ZONA'!$A$1:$R$669,17,0),"NO")</f>
        <v>NO</v>
      </c>
    </row>
    <row r="1021" spans="1:15">
      <c r="A1021" s="7" t="s">
        <v>3909</v>
      </c>
      <c r="B1021" s="7" t="s">
        <v>4535</v>
      </c>
      <c r="C1021" s="7" t="s">
        <v>499</v>
      </c>
      <c r="D1021" s="7" t="s">
        <v>498</v>
      </c>
      <c r="E1021" s="7" t="s">
        <v>2253</v>
      </c>
      <c r="F1021" s="7" t="s">
        <v>5668</v>
      </c>
      <c r="G1021" s="9" t="s">
        <v>4436</v>
      </c>
      <c r="H1021" s="7" t="s">
        <v>4444</v>
      </c>
      <c r="I1021" s="7" t="s">
        <v>4448</v>
      </c>
      <c r="J1021" s="10">
        <v>42826</v>
      </c>
      <c r="K1021" s="7" t="s">
        <v>4439</v>
      </c>
      <c r="L1021" s="7" t="s">
        <v>1581</v>
      </c>
      <c r="M1021" s="7" t="s">
        <v>4440</v>
      </c>
      <c r="O1021" s="7" t="str">
        <f>IFERROR(VLOOKUP($D1021,'CLIENTES NUEVA ID ZONA'!$A$1:$R$669,17,0),"NO")</f>
        <v>NO</v>
      </c>
    </row>
    <row r="1022" spans="1:15">
      <c r="A1022" s="7" t="s">
        <v>3909</v>
      </c>
      <c r="B1022" s="7" t="s">
        <v>4535</v>
      </c>
      <c r="C1022" s="7" t="s">
        <v>1191</v>
      </c>
      <c r="D1022" s="7" t="s">
        <v>1190</v>
      </c>
      <c r="E1022" s="7" t="s">
        <v>2253</v>
      </c>
      <c r="F1022" s="7" t="s">
        <v>5669</v>
      </c>
      <c r="G1022" s="9" t="s">
        <v>4436</v>
      </c>
      <c r="H1022" s="7" t="s">
        <v>4454</v>
      </c>
      <c r="I1022" s="7" t="s">
        <v>4448</v>
      </c>
      <c r="J1022" s="10">
        <v>42826</v>
      </c>
      <c r="K1022" s="7" t="s">
        <v>4441</v>
      </c>
      <c r="L1022" s="7" t="s">
        <v>4409</v>
      </c>
      <c r="M1022" s="7" t="s">
        <v>4440</v>
      </c>
      <c r="O1022" s="7" t="str">
        <f>IFERROR(VLOOKUP($D1022,'CLIENTES NUEVA ID ZONA'!$A$1:$R$669,17,0),"NO")</f>
        <v>NO</v>
      </c>
    </row>
    <row r="1023" spans="1:15">
      <c r="A1023" s="7" t="s">
        <v>3909</v>
      </c>
      <c r="B1023" s="7" t="s">
        <v>4535</v>
      </c>
      <c r="C1023" s="7" t="s">
        <v>723</v>
      </c>
      <c r="D1023" s="7" t="s">
        <v>722</v>
      </c>
      <c r="E1023" s="7" t="s">
        <v>2253</v>
      </c>
      <c r="F1023" s="7" t="s">
        <v>5670</v>
      </c>
      <c r="G1023" s="9" t="s">
        <v>4436</v>
      </c>
      <c r="H1023" s="7" t="s">
        <v>4437</v>
      </c>
      <c r="I1023" s="7" t="s">
        <v>4438</v>
      </c>
      <c r="J1023" s="10">
        <v>42826</v>
      </c>
      <c r="K1023" s="7" t="s">
        <v>4439</v>
      </c>
      <c r="L1023" s="7" t="s">
        <v>4398</v>
      </c>
      <c r="M1023" s="7" t="s">
        <v>4440</v>
      </c>
      <c r="O1023" s="7" t="str">
        <f>IFERROR(VLOOKUP($D1023,'CLIENTES NUEVA ID ZONA'!$A$1:$R$669,17,0),"NO")</f>
        <v>NO</v>
      </c>
    </row>
    <row r="1024" spans="1:15">
      <c r="A1024" s="7" t="s">
        <v>3909</v>
      </c>
      <c r="B1024" s="7" t="s">
        <v>4535</v>
      </c>
      <c r="C1024" s="7" t="s">
        <v>399</v>
      </c>
      <c r="D1024" s="7" t="s">
        <v>398</v>
      </c>
      <c r="E1024" s="7" t="s">
        <v>2253</v>
      </c>
      <c r="F1024" s="7" t="s">
        <v>5671</v>
      </c>
      <c r="G1024" s="9" t="s">
        <v>4436</v>
      </c>
      <c r="H1024" s="7" t="s">
        <v>4444</v>
      </c>
      <c r="I1024" s="7" t="s">
        <v>4448</v>
      </c>
      <c r="J1024" s="10">
        <v>42826</v>
      </c>
      <c r="K1024" s="7" t="s">
        <v>4449</v>
      </c>
      <c r="L1024" s="7" t="s">
        <v>1440</v>
      </c>
      <c r="M1024" s="7" t="s">
        <v>4440</v>
      </c>
      <c r="O1024" s="7" t="str">
        <f>IFERROR(VLOOKUP($D1024,'CLIENTES NUEVA ID ZONA'!$A$1:$R$669,17,0),"NO")</f>
        <v>NO</v>
      </c>
    </row>
    <row r="1025" spans="1:15">
      <c r="A1025" s="7" t="s">
        <v>3909</v>
      </c>
      <c r="B1025" s="7" t="s">
        <v>4535</v>
      </c>
      <c r="C1025" s="7" t="s">
        <v>12</v>
      </c>
      <c r="D1025" s="7" t="s">
        <v>11</v>
      </c>
      <c r="E1025" s="7" t="s">
        <v>2253</v>
      </c>
      <c r="F1025" s="7" t="s">
        <v>5672</v>
      </c>
      <c r="G1025" s="9" t="s">
        <v>4436</v>
      </c>
      <c r="H1025" s="7" t="s">
        <v>4444</v>
      </c>
      <c r="I1025" s="7" t="s">
        <v>4448</v>
      </c>
      <c r="J1025" s="10">
        <v>42826</v>
      </c>
      <c r="K1025" s="7" t="s">
        <v>4439</v>
      </c>
      <c r="L1025" s="7" t="s">
        <v>4402</v>
      </c>
      <c r="M1025" s="7" t="s">
        <v>4440</v>
      </c>
      <c r="O1025" s="7" t="str">
        <f>IFERROR(VLOOKUP($D1025,'CLIENTES NUEVA ID ZONA'!$A$1:$R$669,17,0),"NO")</f>
        <v>NO</v>
      </c>
    </row>
    <row r="1026" spans="1:15">
      <c r="A1026" s="7" t="s">
        <v>3909</v>
      </c>
      <c r="B1026" s="7" t="s">
        <v>4535</v>
      </c>
      <c r="C1026" s="7" t="s">
        <v>729</v>
      </c>
      <c r="D1026" s="7" t="s">
        <v>728</v>
      </c>
      <c r="E1026" s="7" t="s">
        <v>2253</v>
      </c>
      <c r="F1026" s="7" t="s">
        <v>5673</v>
      </c>
      <c r="G1026" s="9" t="s">
        <v>4436</v>
      </c>
      <c r="H1026" s="7" t="s">
        <v>4444</v>
      </c>
      <c r="I1026" s="7" t="s">
        <v>4448</v>
      </c>
      <c r="J1026" s="10">
        <v>42826</v>
      </c>
      <c r="K1026" s="7" t="s">
        <v>4439</v>
      </c>
      <c r="L1026" s="7" t="s">
        <v>4398</v>
      </c>
      <c r="M1026" s="7" t="s">
        <v>4440</v>
      </c>
      <c r="O1026" s="7" t="str">
        <f>IFERROR(VLOOKUP($D1026,'CLIENTES NUEVA ID ZONA'!$A$1:$R$669,17,0),"NO")</f>
        <v>NO</v>
      </c>
    </row>
    <row r="1027" spans="1:15">
      <c r="A1027" s="7" t="s">
        <v>3909</v>
      </c>
      <c r="B1027" s="7" t="s">
        <v>4535</v>
      </c>
      <c r="C1027" s="7" t="s">
        <v>876</v>
      </c>
      <c r="D1027" s="7" t="s">
        <v>875</v>
      </c>
      <c r="E1027" s="7" t="s">
        <v>2253</v>
      </c>
      <c r="F1027" s="7" t="s">
        <v>5674</v>
      </c>
      <c r="G1027" s="9" t="s">
        <v>4436</v>
      </c>
      <c r="H1027" s="7" t="s">
        <v>4444</v>
      </c>
      <c r="I1027" s="7" t="s">
        <v>4448</v>
      </c>
      <c r="J1027" s="10">
        <v>42826</v>
      </c>
      <c r="K1027" s="7" t="s">
        <v>4439</v>
      </c>
      <c r="L1027" s="7" t="s">
        <v>1440</v>
      </c>
      <c r="M1027" s="7" t="s">
        <v>4440</v>
      </c>
      <c r="O1027" s="7" t="str">
        <f>IFERROR(VLOOKUP($D1027,'CLIENTES NUEVA ID ZONA'!$A$1:$R$669,17,0),"NO")</f>
        <v>NO</v>
      </c>
    </row>
    <row r="1028" spans="1:15">
      <c r="A1028" s="7" t="s">
        <v>3909</v>
      </c>
      <c r="B1028" s="7" t="s">
        <v>3623</v>
      </c>
      <c r="C1028" s="7" t="s">
        <v>735</v>
      </c>
      <c r="D1028" s="7" t="s">
        <v>734</v>
      </c>
      <c r="E1028" s="7" t="s">
        <v>3623</v>
      </c>
      <c r="F1028" s="7" t="s">
        <v>5675</v>
      </c>
      <c r="G1028" s="9" t="s">
        <v>4436</v>
      </c>
      <c r="H1028" s="7" t="s">
        <v>4688</v>
      </c>
      <c r="I1028" s="7" t="s">
        <v>4438</v>
      </c>
      <c r="J1028" s="10">
        <v>42826</v>
      </c>
      <c r="K1028" s="7" t="s">
        <v>4439</v>
      </c>
      <c r="L1028" s="7" t="s">
        <v>1581</v>
      </c>
      <c r="M1028" s="7" t="s">
        <v>4440</v>
      </c>
      <c r="O1028" s="7" t="str">
        <f>IFERROR(VLOOKUP($D1028,'CLIENTES NUEVA ID ZONA'!$A$1:$R$669,17,0),"NO")</f>
        <v>NO</v>
      </c>
    </row>
    <row r="1029" spans="1:15">
      <c r="A1029" s="7" t="s">
        <v>3909</v>
      </c>
      <c r="B1029" s="7" t="s">
        <v>4518</v>
      </c>
      <c r="C1029" s="7" t="s">
        <v>370</v>
      </c>
      <c r="D1029" s="7" t="s">
        <v>369</v>
      </c>
      <c r="E1029" s="7" t="s">
        <v>14</v>
      </c>
      <c r="F1029" s="7" t="s">
        <v>5676</v>
      </c>
      <c r="G1029" s="9" t="s">
        <v>4436</v>
      </c>
      <c r="H1029" s="7" t="s">
        <v>4437</v>
      </c>
      <c r="I1029" s="7" t="s">
        <v>4438</v>
      </c>
      <c r="J1029" s="10">
        <v>42826</v>
      </c>
      <c r="K1029" s="7" t="s">
        <v>4439</v>
      </c>
      <c r="L1029" s="7" t="s">
        <v>4418</v>
      </c>
      <c r="M1029" s="7" t="s">
        <v>4440</v>
      </c>
      <c r="O1029" s="7" t="str">
        <f>IFERROR(VLOOKUP($D1029,'CLIENTES NUEVA ID ZONA'!$A$1:$R$669,17,0),"NO")</f>
        <v>NO</v>
      </c>
    </row>
    <row r="1030" spans="1:15">
      <c r="A1030" s="7" t="s">
        <v>3909</v>
      </c>
      <c r="B1030" s="7" t="s">
        <v>14</v>
      </c>
      <c r="C1030" s="7" t="s">
        <v>878</v>
      </c>
      <c r="D1030" s="7" t="s">
        <v>877</v>
      </c>
      <c r="E1030" s="7" t="s">
        <v>2253</v>
      </c>
      <c r="F1030" s="7" t="s">
        <v>5677</v>
      </c>
      <c r="G1030" s="9" t="s">
        <v>4436</v>
      </c>
      <c r="H1030" s="7" t="s">
        <v>4463</v>
      </c>
      <c r="I1030" s="7" t="s">
        <v>4448</v>
      </c>
      <c r="J1030" s="10">
        <v>42826</v>
      </c>
      <c r="K1030" s="7" t="s">
        <v>4439</v>
      </c>
      <c r="L1030" s="7" t="s">
        <v>4402</v>
      </c>
      <c r="M1030" s="7" t="s">
        <v>4440</v>
      </c>
      <c r="O1030" s="7" t="str">
        <f>IFERROR(VLOOKUP($D1030,'CLIENTES NUEVA ID ZONA'!$A$1:$R$669,17,0),"NO")</f>
        <v>NO</v>
      </c>
    </row>
    <row r="1031" spans="1:15">
      <c r="A1031" s="7" t="s">
        <v>3909</v>
      </c>
      <c r="B1031" s="7" t="s">
        <v>14</v>
      </c>
      <c r="C1031" s="7" t="s">
        <v>882</v>
      </c>
      <c r="D1031" s="7" t="s">
        <v>881</v>
      </c>
      <c r="E1031" s="7" t="s">
        <v>3623</v>
      </c>
      <c r="F1031" s="7" t="s">
        <v>5678</v>
      </c>
      <c r="G1031" s="9" t="s">
        <v>4436</v>
      </c>
      <c r="H1031" s="7" t="s">
        <v>4463</v>
      </c>
      <c r="I1031" s="7" t="s">
        <v>4438</v>
      </c>
      <c r="J1031" s="10">
        <v>42826</v>
      </c>
      <c r="K1031" s="7" t="s">
        <v>4439</v>
      </c>
      <c r="L1031" s="7" t="s">
        <v>4402</v>
      </c>
      <c r="M1031" s="7" t="s">
        <v>4440</v>
      </c>
    </row>
    <row r="1032" spans="1:15">
      <c r="A1032" s="7" t="s">
        <v>3909</v>
      </c>
      <c r="B1032" s="7" t="s">
        <v>4535</v>
      </c>
      <c r="C1032" s="7" t="s">
        <v>624</v>
      </c>
      <c r="D1032" s="7" t="s">
        <v>623</v>
      </c>
      <c r="E1032" s="7" t="s">
        <v>2253</v>
      </c>
      <c r="F1032" s="7" t="s">
        <v>5679</v>
      </c>
      <c r="G1032" s="9" t="s">
        <v>4436</v>
      </c>
      <c r="H1032" s="7" t="s">
        <v>4454</v>
      </c>
      <c r="I1032" s="7" t="s">
        <v>4448</v>
      </c>
      <c r="J1032" s="10">
        <v>42826</v>
      </c>
      <c r="K1032" s="7" t="s">
        <v>4439</v>
      </c>
      <c r="L1032" s="7" t="s">
        <v>1440</v>
      </c>
      <c r="M1032" s="7" t="s">
        <v>4440</v>
      </c>
    </row>
    <row r="1033" spans="1:15">
      <c r="A1033" s="7" t="s">
        <v>3909</v>
      </c>
      <c r="B1033" s="7" t="s">
        <v>4535</v>
      </c>
      <c r="C1033" s="7" t="s">
        <v>389</v>
      </c>
      <c r="D1033" s="7" t="s">
        <v>388</v>
      </c>
      <c r="E1033" s="7" t="s">
        <v>2253</v>
      </c>
      <c r="F1033" s="7" t="s">
        <v>5680</v>
      </c>
      <c r="G1033" s="9" t="s">
        <v>4436</v>
      </c>
      <c r="H1033" s="7" t="s">
        <v>4444</v>
      </c>
      <c r="I1033" s="7" t="s">
        <v>4448</v>
      </c>
      <c r="J1033" s="10">
        <v>42826</v>
      </c>
      <c r="K1033" s="7" t="s">
        <v>4439</v>
      </c>
      <c r="L1033" s="7" t="s">
        <v>1440</v>
      </c>
      <c r="M1033" s="7" t="s">
        <v>4440</v>
      </c>
    </row>
    <row r="1034" spans="1:15">
      <c r="A1034" s="7" t="s">
        <v>3909</v>
      </c>
      <c r="B1034" s="7" t="s">
        <v>4535</v>
      </c>
      <c r="C1034" s="7" t="s">
        <v>1225</v>
      </c>
      <c r="D1034" s="7" t="s">
        <v>1224</v>
      </c>
      <c r="E1034" s="7" t="s">
        <v>2253</v>
      </c>
      <c r="F1034" s="7" t="s">
        <v>5681</v>
      </c>
      <c r="G1034" s="9" t="s">
        <v>4436</v>
      </c>
      <c r="H1034" s="7" t="s">
        <v>4444</v>
      </c>
      <c r="I1034" s="7" t="s">
        <v>4448</v>
      </c>
      <c r="J1034" s="10">
        <v>42826</v>
      </c>
      <c r="K1034" s="7" t="s">
        <v>4439</v>
      </c>
      <c r="L1034" s="7" t="s">
        <v>1440</v>
      </c>
      <c r="M1034" s="7" t="s">
        <v>4440</v>
      </c>
    </row>
    <row r="1035" spans="1:15">
      <c r="A1035" s="7" t="s">
        <v>3909</v>
      </c>
      <c r="B1035" s="7" t="s">
        <v>4570</v>
      </c>
      <c r="C1035" s="7" t="s">
        <v>727</v>
      </c>
      <c r="D1035" s="7" t="s">
        <v>726</v>
      </c>
      <c r="E1035" s="7" t="s">
        <v>2253</v>
      </c>
      <c r="F1035" s="7" t="s">
        <v>5682</v>
      </c>
      <c r="G1035" s="9" t="s">
        <v>4436</v>
      </c>
      <c r="H1035" s="7" t="s">
        <v>4437</v>
      </c>
      <c r="I1035" s="7" t="s">
        <v>4438</v>
      </c>
      <c r="J1035" s="10">
        <v>42826</v>
      </c>
      <c r="K1035" s="7" t="s">
        <v>4449</v>
      </c>
      <c r="L1035" s="7" t="s">
        <v>4398</v>
      </c>
      <c r="M1035" s="7" t="s">
        <v>4440</v>
      </c>
    </row>
    <row r="1036" spans="1:15">
      <c r="A1036" s="7" t="s">
        <v>3909</v>
      </c>
      <c r="B1036" s="7" t="s">
        <v>4535</v>
      </c>
      <c r="C1036" s="7" t="s">
        <v>1024</v>
      </c>
      <c r="D1036" s="7" t="s">
        <v>1023</v>
      </c>
      <c r="E1036" s="7" t="s">
        <v>2253</v>
      </c>
      <c r="F1036" s="7" t="s">
        <v>5683</v>
      </c>
      <c r="G1036" s="9" t="s">
        <v>4436</v>
      </c>
      <c r="H1036" s="7" t="s">
        <v>4437</v>
      </c>
      <c r="I1036" s="7" t="s">
        <v>4438</v>
      </c>
      <c r="J1036" s="10">
        <v>42826</v>
      </c>
      <c r="K1036" s="7" t="s">
        <v>4439</v>
      </c>
      <c r="L1036" s="7" t="s">
        <v>4398</v>
      </c>
      <c r="M1036" s="7" t="s">
        <v>4440</v>
      </c>
    </row>
    <row r="1037" spans="1:15">
      <c r="A1037" s="7" t="s">
        <v>3909</v>
      </c>
      <c r="B1037" s="7" t="s">
        <v>4518</v>
      </c>
      <c r="C1037" s="7" t="s">
        <v>24</v>
      </c>
      <c r="D1037" s="7" t="s">
        <v>23</v>
      </c>
      <c r="E1037" s="7" t="s">
        <v>14</v>
      </c>
      <c r="F1037" s="7" t="s">
        <v>5684</v>
      </c>
      <c r="G1037" s="9" t="s">
        <v>4436</v>
      </c>
      <c r="H1037" s="7" t="s">
        <v>4437</v>
      </c>
      <c r="I1037" s="7" t="s">
        <v>4438</v>
      </c>
      <c r="J1037" s="10">
        <v>42826</v>
      </c>
      <c r="K1037" s="7" t="s">
        <v>4439</v>
      </c>
      <c r="L1037" s="7" t="s">
        <v>1440</v>
      </c>
      <c r="M1037" s="7" t="s">
        <v>4440</v>
      </c>
    </row>
    <row r="1038" spans="1:15">
      <c r="A1038" s="7" t="s">
        <v>3909</v>
      </c>
      <c r="B1038" s="7" t="s">
        <v>80</v>
      </c>
      <c r="C1038" s="7" t="s">
        <v>515</v>
      </c>
      <c r="D1038" s="7" t="s">
        <v>514</v>
      </c>
      <c r="E1038" s="7" t="s">
        <v>3623</v>
      </c>
      <c r="F1038" s="7" t="s">
        <v>5685</v>
      </c>
      <c r="G1038" s="9" t="s">
        <v>4436</v>
      </c>
      <c r="H1038" s="7" t="s">
        <v>4437</v>
      </c>
      <c r="I1038" s="7" t="s">
        <v>4438</v>
      </c>
      <c r="J1038" s="10">
        <v>42826</v>
      </c>
      <c r="K1038" s="7" t="s">
        <v>4449</v>
      </c>
      <c r="L1038" s="7" t="s">
        <v>1440</v>
      </c>
      <c r="M1038" s="7" t="s">
        <v>4440</v>
      </c>
    </row>
    <row r="1039" spans="1:15">
      <c r="A1039" s="7" t="s">
        <v>3909</v>
      </c>
      <c r="B1039" s="7" t="s">
        <v>4535</v>
      </c>
      <c r="C1039" s="7" t="s">
        <v>842</v>
      </c>
      <c r="D1039" s="7" t="s">
        <v>841</v>
      </c>
      <c r="E1039" s="7" t="s">
        <v>2469</v>
      </c>
      <c r="F1039" s="7" t="s">
        <v>5686</v>
      </c>
      <c r="G1039" s="9" t="s">
        <v>4436</v>
      </c>
      <c r="H1039" s="7" t="s">
        <v>4444</v>
      </c>
      <c r="I1039" s="7" t="s">
        <v>4448</v>
      </c>
      <c r="J1039" s="10">
        <v>42826</v>
      </c>
      <c r="K1039" s="7" t="s">
        <v>4439</v>
      </c>
      <c r="L1039" s="7" t="s">
        <v>1440</v>
      </c>
      <c r="M1039" s="7" t="s">
        <v>4440</v>
      </c>
    </row>
    <row r="1040" spans="1:15">
      <c r="A1040" s="7" t="s">
        <v>3909</v>
      </c>
      <c r="B1040" s="7" t="s">
        <v>4535</v>
      </c>
      <c r="C1040" s="7" t="s">
        <v>606</v>
      </c>
      <c r="D1040" s="7" t="s">
        <v>605</v>
      </c>
      <c r="E1040" s="7" t="s">
        <v>2253</v>
      </c>
      <c r="F1040" s="7" t="s">
        <v>5687</v>
      </c>
      <c r="G1040" s="9" t="s">
        <v>4436</v>
      </c>
      <c r="H1040" s="7" t="s">
        <v>4444</v>
      </c>
      <c r="I1040" s="7" t="s">
        <v>4448</v>
      </c>
      <c r="J1040" s="10">
        <v>42826</v>
      </c>
      <c r="K1040" s="7" t="s">
        <v>4439</v>
      </c>
      <c r="L1040" s="7" t="s">
        <v>1440</v>
      </c>
      <c r="M1040" s="7" t="s">
        <v>4440</v>
      </c>
    </row>
    <row r="1041" spans="1:13">
      <c r="A1041" s="7" t="s">
        <v>3909</v>
      </c>
      <c r="B1041" s="7" t="s">
        <v>4535</v>
      </c>
      <c r="C1041" s="7" t="s">
        <v>1203</v>
      </c>
      <c r="D1041" s="7" t="s">
        <v>1202</v>
      </c>
      <c r="E1041" s="7" t="s">
        <v>3623</v>
      </c>
      <c r="F1041" s="7" t="s">
        <v>5688</v>
      </c>
      <c r="G1041" s="9" t="s">
        <v>4436</v>
      </c>
      <c r="H1041" s="7" t="s">
        <v>4437</v>
      </c>
      <c r="I1041" s="7" t="s">
        <v>4438</v>
      </c>
      <c r="J1041" s="10">
        <v>42826</v>
      </c>
      <c r="K1041" s="7" t="s">
        <v>4449</v>
      </c>
      <c r="L1041" s="7" t="s">
        <v>1581</v>
      </c>
      <c r="M1041" s="7" t="s">
        <v>4440</v>
      </c>
    </row>
    <row r="1042" spans="1:13">
      <c r="A1042" s="7" t="s">
        <v>3909</v>
      </c>
      <c r="B1042" s="7" t="s">
        <v>4535</v>
      </c>
      <c r="C1042" s="7" t="s">
        <v>59</v>
      </c>
      <c r="D1042" s="7" t="s">
        <v>58</v>
      </c>
      <c r="E1042" s="7" t="s">
        <v>14</v>
      </c>
      <c r="F1042" s="7" t="s">
        <v>5689</v>
      </c>
      <c r="G1042" s="9" t="s">
        <v>4436</v>
      </c>
      <c r="H1042" s="7" t="s">
        <v>4688</v>
      </c>
      <c r="I1042" s="7" t="s">
        <v>4438</v>
      </c>
      <c r="J1042" s="10">
        <v>42826</v>
      </c>
      <c r="K1042" s="7" t="s">
        <v>4449</v>
      </c>
      <c r="L1042" s="7" t="s">
        <v>4409</v>
      </c>
      <c r="M1042" s="7" t="s">
        <v>4440</v>
      </c>
    </row>
    <row r="1043" spans="1:13">
      <c r="A1043" s="7" t="s">
        <v>3909</v>
      </c>
      <c r="B1043" s="7" t="s">
        <v>4535</v>
      </c>
      <c r="C1043" s="7" t="s">
        <v>612</v>
      </c>
      <c r="D1043" s="7" t="s">
        <v>611</v>
      </c>
      <c r="E1043" s="7" t="s">
        <v>3623</v>
      </c>
      <c r="F1043" s="7" t="s">
        <v>5690</v>
      </c>
      <c r="G1043" s="9" t="s">
        <v>4436</v>
      </c>
      <c r="H1043" s="7" t="s">
        <v>4444</v>
      </c>
      <c r="I1043" s="7" t="s">
        <v>4448</v>
      </c>
      <c r="J1043" s="10">
        <v>42826</v>
      </c>
      <c r="K1043" s="7" t="s">
        <v>4439</v>
      </c>
      <c r="L1043" s="7" t="s">
        <v>1440</v>
      </c>
      <c r="M1043" s="7" t="s">
        <v>4440</v>
      </c>
    </row>
    <row r="1044" spans="1:13">
      <c r="A1044" s="7" t="s">
        <v>3909</v>
      </c>
      <c r="B1044" s="7" t="s">
        <v>4535</v>
      </c>
      <c r="C1044" s="7" t="s">
        <v>391</v>
      </c>
      <c r="D1044" s="7" t="s">
        <v>390</v>
      </c>
      <c r="E1044" s="7" t="s">
        <v>2253</v>
      </c>
      <c r="F1044" s="7" t="s">
        <v>5691</v>
      </c>
      <c r="G1044" s="9" t="s">
        <v>4436</v>
      </c>
      <c r="H1044" s="7" t="s">
        <v>4444</v>
      </c>
      <c r="I1044" s="7" t="s">
        <v>4448</v>
      </c>
      <c r="J1044" s="10">
        <v>42826</v>
      </c>
      <c r="K1044" s="7" t="s">
        <v>4439</v>
      </c>
      <c r="L1044" s="7" t="s">
        <v>1440</v>
      </c>
      <c r="M1044" s="7" t="s">
        <v>4440</v>
      </c>
    </row>
    <row r="1045" spans="1:13">
      <c r="A1045" s="7" t="s">
        <v>3909</v>
      </c>
      <c r="B1045" s="7" t="s">
        <v>4535</v>
      </c>
      <c r="C1045" s="7" t="s">
        <v>1120</v>
      </c>
      <c r="D1045" s="7" t="s">
        <v>1119</v>
      </c>
      <c r="E1045" s="7" t="s">
        <v>2253</v>
      </c>
      <c r="F1045" s="7" t="s">
        <v>5692</v>
      </c>
      <c r="G1045" s="9" t="s">
        <v>4436</v>
      </c>
      <c r="H1045" s="7" t="s">
        <v>4454</v>
      </c>
      <c r="I1045" s="7" t="s">
        <v>4448</v>
      </c>
      <c r="J1045" s="10">
        <v>42826</v>
      </c>
      <c r="K1045" s="7" t="s">
        <v>4439</v>
      </c>
      <c r="L1045" s="7" t="s">
        <v>1440</v>
      </c>
      <c r="M1045" s="7" t="s">
        <v>4440</v>
      </c>
    </row>
    <row r="1046" spans="1:13">
      <c r="A1046" s="7" t="s">
        <v>3909</v>
      </c>
      <c r="B1046" s="7" t="s">
        <v>3794</v>
      </c>
      <c r="C1046" s="7" t="s">
        <v>5693</v>
      </c>
      <c r="D1046" s="7" t="s">
        <v>571</v>
      </c>
      <c r="E1046" s="7" t="s">
        <v>3623</v>
      </c>
      <c r="F1046" s="7" t="s">
        <v>5694</v>
      </c>
      <c r="G1046" s="9" t="s">
        <v>4436</v>
      </c>
      <c r="H1046" s="7" t="s">
        <v>4688</v>
      </c>
      <c r="I1046" s="7" t="s">
        <v>4438</v>
      </c>
      <c r="J1046" s="10">
        <v>42826</v>
      </c>
      <c r="K1046" s="7" t="s">
        <v>4439</v>
      </c>
      <c r="L1046" s="7" t="s">
        <v>1581</v>
      </c>
      <c r="M1046" s="7" t="s">
        <v>4440</v>
      </c>
    </row>
    <row r="1047" spans="1:13">
      <c r="A1047" s="7" t="s">
        <v>3909</v>
      </c>
      <c r="B1047" s="7" t="s">
        <v>4535</v>
      </c>
      <c r="C1047" s="7" t="s">
        <v>908</v>
      </c>
      <c r="D1047" s="7" t="s">
        <v>907</v>
      </c>
      <c r="E1047" s="7" t="s">
        <v>2253</v>
      </c>
      <c r="F1047" s="7" t="s">
        <v>5695</v>
      </c>
      <c r="G1047" s="9" t="s">
        <v>4436</v>
      </c>
      <c r="H1047" s="7" t="s">
        <v>4444</v>
      </c>
      <c r="I1047" s="7" t="s">
        <v>4448</v>
      </c>
      <c r="J1047" s="10">
        <v>42826</v>
      </c>
      <c r="K1047" s="7" t="s">
        <v>4439</v>
      </c>
      <c r="L1047" s="7" t="s">
        <v>1440</v>
      </c>
      <c r="M1047" s="7" t="s">
        <v>4440</v>
      </c>
    </row>
    <row r="1048" spans="1:13">
      <c r="A1048" s="7" t="s">
        <v>3909</v>
      </c>
      <c r="B1048" s="7" t="s">
        <v>4535</v>
      </c>
      <c r="C1048" s="7" t="s">
        <v>455</v>
      </c>
      <c r="D1048" s="7" t="s">
        <v>454</v>
      </c>
      <c r="E1048" s="7" t="s">
        <v>3623</v>
      </c>
      <c r="F1048" s="7" t="s">
        <v>5696</v>
      </c>
      <c r="G1048" s="9" t="s">
        <v>4436</v>
      </c>
      <c r="H1048" s="7" t="s">
        <v>4444</v>
      </c>
      <c r="I1048" s="7" t="s">
        <v>4448</v>
      </c>
      <c r="J1048" s="10">
        <v>42826</v>
      </c>
      <c r="K1048" s="7" t="s">
        <v>4439</v>
      </c>
      <c r="L1048" s="7" t="s">
        <v>1440</v>
      </c>
      <c r="M1048" s="7" t="s">
        <v>4440</v>
      </c>
    </row>
    <row r="1049" spans="1:13">
      <c r="A1049" s="7" t="s">
        <v>3909</v>
      </c>
      <c r="B1049" s="7" t="s">
        <v>4535</v>
      </c>
      <c r="C1049" s="7" t="s">
        <v>998</v>
      </c>
      <c r="D1049" s="7" t="s">
        <v>997</v>
      </c>
      <c r="E1049" s="7" t="s">
        <v>2253</v>
      </c>
      <c r="F1049" s="7" t="s">
        <v>5697</v>
      </c>
      <c r="G1049" s="9" t="s">
        <v>4436</v>
      </c>
      <c r="H1049" s="7" t="s">
        <v>4454</v>
      </c>
      <c r="I1049" s="7" t="s">
        <v>4448</v>
      </c>
      <c r="J1049" s="10">
        <v>42826</v>
      </c>
      <c r="K1049" s="7" t="s">
        <v>4441</v>
      </c>
      <c r="L1049" s="7" t="s">
        <v>4409</v>
      </c>
      <c r="M1049" s="7" t="s">
        <v>4440</v>
      </c>
    </row>
    <row r="1050" spans="1:13">
      <c r="A1050" s="7" t="s">
        <v>3909</v>
      </c>
      <c r="B1050" s="7" t="s">
        <v>4467</v>
      </c>
      <c r="C1050" s="7" t="s">
        <v>419</v>
      </c>
      <c r="D1050" s="7" t="s">
        <v>418</v>
      </c>
      <c r="E1050" s="7" t="s">
        <v>14</v>
      </c>
      <c r="F1050" s="7" t="s">
        <v>5698</v>
      </c>
      <c r="G1050" s="9" t="s">
        <v>4436</v>
      </c>
      <c r="H1050" s="7" t="s">
        <v>4463</v>
      </c>
      <c r="I1050" s="7" t="s">
        <v>4438</v>
      </c>
      <c r="J1050" s="10">
        <v>42235</v>
      </c>
      <c r="K1050" s="7" t="s">
        <v>4449</v>
      </c>
      <c r="L1050" s="7" t="s">
        <v>1440</v>
      </c>
      <c r="M1050" s="7" t="s">
        <v>4506</v>
      </c>
    </row>
    <row r="1051" spans="1:13"/>
    <row r="1052" spans="1:13"/>
    <row r="1053" spans="1:13"/>
    <row r="1054" spans="1:13"/>
    <row r="1055" spans="1:13"/>
    <row r="1056" spans="1:13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N1048562" xr:uid="{00000000-0009-0000-0000-000007000000}"/>
  <sortState xmlns:xlrd2="http://schemas.microsoft.com/office/spreadsheetml/2017/richdata2" ref="A2:AG815">
    <sortCondition ref="M2:M815"/>
    <sortCondition ref="L2:L815"/>
    <sortCondition ref="C2:C815"/>
  </sortState>
  <hyperlinks>
    <hyperlink ref="N126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0"/>
  <dimension ref="A1:Q340"/>
  <sheetViews>
    <sheetView workbookViewId="0">
      <pane ySplit="1" topLeftCell="A2" activePane="bottomLeft" state="frozen"/>
      <selection activeCell="L2" sqref="L2"/>
      <selection pane="bottomLeft" activeCell="C340" sqref="C340"/>
    </sheetView>
  </sheetViews>
  <sheetFormatPr baseColWidth="10" defaultColWidth="11.42578125" defaultRowHeight="15"/>
  <cols>
    <col min="1" max="1" width="11.42578125" style="7"/>
    <col min="2" max="2" width="12.7109375" style="8" customWidth="1"/>
    <col min="3" max="3" width="55.42578125" style="7" customWidth="1"/>
    <col min="4" max="4" width="15.140625" style="7" customWidth="1"/>
    <col min="5" max="7" width="12.28515625" style="8" customWidth="1"/>
    <col min="8" max="8" width="16.42578125" style="7" customWidth="1"/>
    <col min="9" max="9" width="16.85546875" style="9" customWidth="1"/>
    <col min="10" max="10" width="21.5703125" style="7" customWidth="1"/>
    <col min="11" max="11" width="7" style="7" customWidth="1"/>
    <col min="12" max="12" width="14.7109375" style="10" customWidth="1"/>
    <col min="13" max="13" width="11.42578125" style="7"/>
    <col min="14" max="14" width="12.7109375" style="7" customWidth="1"/>
    <col min="15" max="15" width="19.85546875" style="7" customWidth="1"/>
    <col min="16" max="16" width="30.28515625" customWidth="1"/>
    <col min="17" max="16384" width="11.42578125" style="7"/>
  </cols>
  <sheetData>
    <row r="1" spans="1:17" ht="12">
      <c r="A1" s="7" t="s">
        <v>4423</v>
      </c>
      <c r="B1" s="8" t="s">
        <v>4424</v>
      </c>
      <c r="C1" s="7" t="s">
        <v>3798</v>
      </c>
      <c r="D1" s="7" t="s">
        <v>0</v>
      </c>
      <c r="E1" s="8" t="s">
        <v>4425</v>
      </c>
      <c r="H1" s="7" t="s">
        <v>3797</v>
      </c>
      <c r="I1" s="7" t="s">
        <v>4426</v>
      </c>
      <c r="J1" s="7" t="s">
        <v>4427</v>
      </c>
      <c r="K1" s="7" t="s">
        <v>4428</v>
      </c>
      <c r="L1" s="7" t="s">
        <v>4429</v>
      </c>
      <c r="M1" s="7" t="s">
        <v>4430</v>
      </c>
      <c r="N1" s="7" t="s">
        <v>2220</v>
      </c>
      <c r="O1" s="7" t="s">
        <v>4431</v>
      </c>
      <c r="P1" s="7" t="s">
        <v>5699</v>
      </c>
      <c r="Q1" s="11" t="s">
        <v>2223</v>
      </c>
    </row>
    <row r="2" spans="1:17">
      <c r="A2" s="7" t="s">
        <v>3889</v>
      </c>
      <c r="B2" s="8" t="s">
        <v>3623</v>
      </c>
      <c r="C2" s="7" t="s">
        <v>2005</v>
      </c>
      <c r="D2" s="7" t="s">
        <v>2004</v>
      </c>
      <c r="E2" s="8" t="s">
        <v>3623</v>
      </c>
      <c r="F2" s="8" t="str">
        <f>+IFERROR(VLOOKUP(D2,'Convenio Clientes'!D3:F986,3,0),0)</f>
        <v>21</v>
      </c>
      <c r="G2" s="8">
        <f>+E2-F2</f>
        <v>0</v>
      </c>
      <c r="H2" s="7" t="s">
        <v>4459</v>
      </c>
      <c r="I2" s="7" t="s">
        <v>4436</v>
      </c>
      <c r="J2" s="7" t="s">
        <v>4454</v>
      </c>
      <c r="K2" s="7" t="s">
        <v>4438</v>
      </c>
      <c r="L2" s="10">
        <v>45373</v>
      </c>
      <c r="M2" s="7" t="s">
        <v>5700</v>
      </c>
      <c r="N2" s="7" t="s">
        <v>4398</v>
      </c>
      <c r="O2" s="7" t="s">
        <v>5701</v>
      </c>
      <c r="Q2" s="7" t="str">
        <f>IFERROR(VLOOKUP($D2,'CLIENTES NUEVA ID ZONA'!$A$1:$R$669,17,0),"NO")</f>
        <v>SI</v>
      </c>
    </row>
    <row r="3" spans="1:17">
      <c r="A3" s="7" t="s">
        <v>3889</v>
      </c>
      <c r="B3" s="8" t="s">
        <v>3623</v>
      </c>
      <c r="C3" s="7" t="s">
        <v>2011</v>
      </c>
      <c r="D3" s="7" t="s">
        <v>2010</v>
      </c>
      <c r="E3" s="8">
        <v>26</v>
      </c>
      <c r="F3" s="8" t="str">
        <f>+IFERROR(VLOOKUP(D3,Tabla3[[Número de cliente]:[CONVENIO]],13,0),0)</f>
        <v>26</v>
      </c>
      <c r="G3" s="8">
        <f t="shared" ref="G3:G66" si="0">+E3-F3</f>
        <v>0</v>
      </c>
      <c r="H3" s="7" t="s">
        <v>4446</v>
      </c>
      <c r="I3" s="7" t="s">
        <v>4436</v>
      </c>
      <c r="J3" s="7" t="s">
        <v>4444</v>
      </c>
      <c r="K3" s="7" t="s">
        <v>4438</v>
      </c>
      <c r="L3" s="10">
        <v>45370</v>
      </c>
      <c r="M3" s="7" t="s">
        <v>5700</v>
      </c>
      <c r="N3" s="7" t="s">
        <v>1581</v>
      </c>
      <c r="O3" s="7" t="s">
        <v>5701</v>
      </c>
      <c r="Q3" s="7" t="str">
        <f>IFERROR(VLOOKUP($D3,'CLIENTES NUEVA ID ZONA'!$A$1:$R$669,17,0),"NO")</f>
        <v>NO</v>
      </c>
    </row>
    <row r="4" spans="1:17">
      <c r="A4" s="7" t="s">
        <v>3889</v>
      </c>
      <c r="B4" s="8" t="s">
        <v>4461</v>
      </c>
      <c r="C4" s="7" t="s">
        <v>1806</v>
      </c>
      <c r="D4" s="7" t="s">
        <v>1805</v>
      </c>
      <c r="E4" s="8">
        <v>21</v>
      </c>
      <c r="F4" s="65" t="str">
        <f>+IFERROR(VLOOKUP(D4,'Convenio Clientes'!D5:F988,3,0),0)</f>
        <v>21</v>
      </c>
      <c r="G4" s="8">
        <f t="shared" si="0"/>
        <v>0</v>
      </c>
      <c r="H4" s="7" t="s">
        <v>4462</v>
      </c>
      <c r="I4" s="7" t="s">
        <v>4436</v>
      </c>
      <c r="J4" s="7" t="s">
        <v>4463</v>
      </c>
      <c r="K4" s="7" t="s">
        <v>4438</v>
      </c>
      <c r="L4" s="10">
        <v>45349</v>
      </c>
      <c r="M4" s="7" t="s">
        <v>5700</v>
      </c>
      <c r="N4" s="7" t="s">
        <v>1581</v>
      </c>
      <c r="O4" s="7" t="s">
        <v>5701</v>
      </c>
      <c r="Q4" s="7" t="str">
        <f>IFERROR(VLOOKUP($D4,'CLIENTES NUEVA ID ZONA'!$A$1:$R$669,17,0),"NO")</f>
        <v>NO</v>
      </c>
    </row>
    <row r="5" spans="1:17">
      <c r="A5" s="7" t="s">
        <v>3889</v>
      </c>
      <c r="B5" s="8" t="s">
        <v>4461</v>
      </c>
      <c r="C5" s="7" t="s">
        <v>1806</v>
      </c>
      <c r="D5" s="7" t="s">
        <v>1805</v>
      </c>
      <c r="E5" s="8">
        <v>21</v>
      </c>
      <c r="F5" s="65" t="str">
        <f>+IFERROR(VLOOKUP(D5,'Convenio Clientes'!D6:F989,3,0),0)</f>
        <v>21</v>
      </c>
      <c r="G5" s="8">
        <f t="shared" si="0"/>
        <v>0</v>
      </c>
      <c r="H5" s="7" t="s">
        <v>4464</v>
      </c>
      <c r="I5" s="7" t="s">
        <v>4436</v>
      </c>
      <c r="J5" s="7" t="s">
        <v>4463</v>
      </c>
      <c r="K5" s="7" t="s">
        <v>4438</v>
      </c>
      <c r="L5" s="10">
        <v>45349</v>
      </c>
      <c r="M5" s="7" t="s">
        <v>5700</v>
      </c>
      <c r="N5" s="7" t="s">
        <v>1581</v>
      </c>
      <c r="O5" s="7" t="s">
        <v>5701</v>
      </c>
      <c r="Q5" s="7" t="str">
        <f>IFERROR(VLOOKUP($D5,'CLIENTES NUEVA ID ZONA'!$A$1:$R$669,17,0),"NO")</f>
        <v>NO</v>
      </c>
    </row>
    <row r="6" spans="1:17">
      <c r="A6" s="7" t="s">
        <v>3889</v>
      </c>
      <c r="B6" s="8" t="s">
        <v>4461</v>
      </c>
      <c r="C6" s="7" t="s">
        <v>1806</v>
      </c>
      <c r="D6" s="7" t="s">
        <v>1805</v>
      </c>
      <c r="E6" s="8">
        <v>21</v>
      </c>
      <c r="F6" s="65" t="str">
        <f>+IFERROR(VLOOKUP(D6,'Convenio Clientes'!D7:F990,3,0),0)</f>
        <v>21</v>
      </c>
      <c r="G6" s="8">
        <f t="shared" si="0"/>
        <v>0</v>
      </c>
      <c r="H6" s="7" t="s">
        <v>4465</v>
      </c>
      <c r="I6" s="7" t="s">
        <v>4436</v>
      </c>
      <c r="J6" s="7" t="s">
        <v>4463</v>
      </c>
      <c r="K6" s="7" t="s">
        <v>4438</v>
      </c>
      <c r="L6" s="10">
        <v>45349</v>
      </c>
      <c r="M6" s="7" t="s">
        <v>5700</v>
      </c>
      <c r="N6" s="7" t="s">
        <v>1581</v>
      </c>
      <c r="O6" s="7" t="s">
        <v>5701</v>
      </c>
      <c r="Q6" s="7" t="str">
        <f>IFERROR(VLOOKUP($D6,'CLIENTES NUEVA ID ZONA'!$A$1:$R$669,17,0),"NO")</f>
        <v>NO</v>
      </c>
    </row>
    <row r="7" spans="1:17">
      <c r="A7" s="7" t="s">
        <v>3889</v>
      </c>
      <c r="B7" s="8" t="s">
        <v>48</v>
      </c>
      <c r="C7" s="7" t="s">
        <v>1985</v>
      </c>
      <c r="D7" s="7" t="s">
        <v>1984</v>
      </c>
      <c r="E7" s="8">
        <v>26</v>
      </c>
      <c r="F7" s="8" t="str">
        <f>+IFERROR(VLOOKUP(D7,'Convenio Clientes'!D8:F991,3,0),0)</f>
        <v>26</v>
      </c>
      <c r="G7" s="8">
        <f t="shared" si="0"/>
        <v>0</v>
      </c>
      <c r="H7" s="7" t="s">
        <v>4477</v>
      </c>
      <c r="I7" s="7" t="s">
        <v>4436</v>
      </c>
      <c r="J7" s="7" t="s">
        <v>4478</v>
      </c>
      <c r="K7" s="7" t="s">
        <v>4438</v>
      </c>
      <c r="L7" s="10">
        <v>45336</v>
      </c>
      <c r="M7" s="7" t="s">
        <v>5700</v>
      </c>
      <c r="N7" s="7" t="s">
        <v>1581</v>
      </c>
      <c r="O7" s="7" t="s">
        <v>5701</v>
      </c>
      <c r="Q7" s="7" t="str">
        <f>IFERROR(VLOOKUP($D7,'CLIENTES NUEVA ID ZONA'!$A$1:$R$669,17,0),"NO")</f>
        <v>NO</v>
      </c>
    </row>
    <row r="8" spans="1:17">
      <c r="A8" s="7" t="s">
        <v>3889</v>
      </c>
      <c r="B8" s="8" t="s">
        <v>60</v>
      </c>
      <c r="C8" s="7" t="s">
        <v>1943</v>
      </c>
      <c r="D8" s="7" t="s">
        <v>1942</v>
      </c>
      <c r="E8" s="8">
        <v>21</v>
      </c>
      <c r="F8" s="8" t="str">
        <f>+IFERROR(VLOOKUP(D8,'Convenio Clientes'!D9:F992,3,0),0)</f>
        <v>21</v>
      </c>
      <c r="G8" s="8">
        <f t="shared" si="0"/>
        <v>0</v>
      </c>
      <c r="H8" s="7" t="s">
        <v>5697</v>
      </c>
      <c r="I8" s="7" t="s">
        <v>4436</v>
      </c>
      <c r="J8" s="7" t="s">
        <v>4454</v>
      </c>
      <c r="K8" s="7" t="s">
        <v>4438</v>
      </c>
      <c r="L8" s="10">
        <v>45236</v>
      </c>
      <c r="M8" s="7" t="s">
        <v>4510</v>
      </c>
      <c r="N8" s="7" t="s">
        <v>4411</v>
      </c>
      <c r="O8" s="7" t="s">
        <v>5701</v>
      </c>
      <c r="Q8" s="7" t="str">
        <f>IFERROR(VLOOKUP($D8,'CLIENTES NUEVA ID ZONA'!$A$1:$R$669,17,0),"NO")</f>
        <v>SI</v>
      </c>
    </row>
    <row r="9" spans="1:17">
      <c r="A9" s="7" t="s">
        <v>3889</v>
      </c>
      <c r="B9" s="8" t="s">
        <v>5574</v>
      </c>
      <c r="C9" s="7" t="s">
        <v>678</v>
      </c>
      <c r="D9" s="7" t="s">
        <v>677</v>
      </c>
      <c r="E9" s="8">
        <v>1</v>
      </c>
      <c r="F9" s="8">
        <f>+IFERROR(VLOOKUP(D9,'Convenio Clientes'!D10:F992,3,0),0)</f>
        <v>21</v>
      </c>
      <c r="G9" s="8">
        <f t="shared" si="0"/>
        <v>-20</v>
      </c>
      <c r="H9" s="7" t="s">
        <v>5702</v>
      </c>
      <c r="I9" s="7" t="s">
        <v>4436</v>
      </c>
      <c r="J9" s="7" t="s">
        <v>4437</v>
      </c>
      <c r="K9" s="7" t="s">
        <v>4438</v>
      </c>
      <c r="L9" s="10">
        <v>45197</v>
      </c>
      <c r="M9" s="7" t="s">
        <v>5700</v>
      </c>
      <c r="N9" s="7" t="s">
        <v>4398</v>
      </c>
      <c r="O9" s="7" t="s">
        <v>5701</v>
      </c>
      <c r="Q9" s="7" t="str">
        <f>IFERROR(VLOOKUP($D9,'CLIENTES NUEVA ID ZONA'!$A$1:$R$669,17,0),"NO")</f>
        <v>SI</v>
      </c>
    </row>
    <row r="10" spans="1:17">
      <c r="A10" s="7" t="s">
        <v>3889</v>
      </c>
      <c r="B10" s="8" t="s">
        <v>37</v>
      </c>
      <c r="C10" s="7" t="s">
        <v>1193</v>
      </c>
      <c r="D10" s="7" t="s">
        <v>1192</v>
      </c>
      <c r="E10" s="8">
        <v>21</v>
      </c>
      <c r="F10" s="65" t="str">
        <f>+IFERROR(VLOOKUP(D10,'Convenio Clientes'!D11:F993,3,0),0)</f>
        <v>21</v>
      </c>
      <c r="G10" s="8">
        <f t="shared" si="0"/>
        <v>0</v>
      </c>
      <c r="H10" s="7" t="s">
        <v>5399</v>
      </c>
      <c r="I10" s="7" t="s">
        <v>4436</v>
      </c>
      <c r="J10" s="7" t="s">
        <v>4463</v>
      </c>
      <c r="K10" s="7" t="s">
        <v>4438</v>
      </c>
      <c r="L10" s="10">
        <v>45132</v>
      </c>
      <c r="M10" s="7" t="s">
        <v>5700</v>
      </c>
      <c r="N10" s="7" t="s">
        <v>4398</v>
      </c>
      <c r="O10" s="7" t="s">
        <v>5701</v>
      </c>
      <c r="Q10" s="7" t="str">
        <f>IFERROR(VLOOKUP($D10,'CLIENTES NUEVA ID ZONA'!$A$1:$R$669,17,0),"NO")</f>
        <v>NO</v>
      </c>
    </row>
    <row r="11" spans="1:17">
      <c r="A11" s="7" t="s">
        <v>3889</v>
      </c>
      <c r="B11" s="8" t="s">
        <v>2469</v>
      </c>
      <c r="C11" s="7" t="s">
        <v>1116</v>
      </c>
      <c r="D11" s="7" t="s">
        <v>1115</v>
      </c>
      <c r="E11" s="8">
        <v>1</v>
      </c>
      <c r="F11" s="65" t="str">
        <f>+IFERROR(VLOOKUP(D11,'Convenio Clientes'!D12:F994,3,0),0)</f>
        <v>22</v>
      </c>
      <c r="G11" s="8">
        <f t="shared" si="0"/>
        <v>-21</v>
      </c>
      <c r="H11" s="7" t="s">
        <v>4569</v>
      </c>
      <c r="I11" s="7" t="s">
        <v>4436</v>
      </c>
      <c r="J11" s="7" t="s">
        <v>4498</v>
      </c>
      <c r="K11" s="7" t="s">
        <v>4438</v>
      </c>
      <c r="L11" s="10">
        <v>45128</v>
      </c>
      <c r="M11" s="7" t="s">
        <v>5700</v>
      </c>
      <c r="N11" s="7" t="s">
        <v>4402</v>
      </c>
      <c r="O11" s="7" t="s">
        <v>5701</v>
      </c>
      <c r="Q11" s="7" t="str">
        <f>IFERROR(VLOOKUP($D11,'CLIENTES NUEVA ID ZONA'!$A$1:$R$669,17,0),"NO")</f>
        <v>NO</v>
      </c>
    </row>
    <row r="12" spans="1:17">
      <c r="A12" s="7" t="s">
        <v>3889</v>
      </c>
      <c r="B12" s="8" t="s">
        <v>4570</v>
      </c>
      <c r="C12" s="7" t="s">
        <v>1782</v>
      </c>
      <c r="D12" s="7" t="s">
        <v>1781</v>
      </c>
      <c r="E12" s="8">
        <v>1</v>
      </c>
      <c r="F12" s="8" t="str">
        <f>+IFERROR(VLOOKUP(D12,'Convenio Clientes'!D13:F995,3,0),0)</f>
        <v>21</v>
      </c>
      <c r="G12" s="8">
        <f t="shared" si="0"/>
        <v>-20</v>
      </c>
      <c r="H12" s="7" t="s">
        <v>4571</v>
      </c>
      <c r="I12" s="7" t="s">
        <v>4436</v>
      </c>
      <c r="J12" s="7" t="s">
        <v>4437</v>
      </c>
      <c r="K12" s="7" t="s">
        <v>4438</v>
      </c>
      <c r="L12" s="10">
        <v>45127</v>
      </c>
      <c r="M12" s="7" t="s">
        <v>5700</v>
      </c>
      <c r="N12" s="7" t="s">
        <v>4398</v>
      </c>
      <c r="O12" s="7" t="s">
        <v>5701</v>
      </c>
      <c r="Q12" s="7" t="str">
        <f>IFERROR(VLOOKUP($D12,'CLIENTES NUEVA ID ZONA'!$A$1:$R$669,17,0),"NO")</f>
        <v>SI</v>
      </c>
    </row>
    <row r="13" spans="1:17">
      <c r="A13" s="7" t="s">
        <v>3889</v>
      </c>
      <c r="B13" s="8" t="s">
        <v>3623</v>
      </c>
      <c r="C13" s="7" t="s">
        <v>1682</v>
      </c>
      <c r="D13" s="7" t="s">
        <v>1681</v>
      </c>
      <c r="E13" s="8">
        <v>26</v>
      </c>
      <c r="F13" s="65" t="str">
        <f>+IFERROR(VLOOKUP(D13,Tabla3[[Número de cliente]:[CONVENIO]],13,0),0)</f>
        <v>26</v>
      </c>
      <c r="G13" s="8">
        <f t="shared" si="0"/>
        <v>0</v>
      </c>
      <c r="H13" s="7" t="s">
        <v>5432</v>
      </c>
      <c r="I13" s="7" t="s">
        <v>4436</v>
      </c>
      <c r="J13" s="7" t="s">
        <v>4498</v>
      </c>
      <c r="K13" s="7" t="s">
        <v>4438</v>
      </c>
      <c r="L13" s="10">
        <v>45104</v>
      </c>
      <c r="M13" s="7" t="s">
        <v>5700</v>
      </c>
      <c r="N13" s="7" t="s">
        <v>1581</v>
      </c>
      <c r="O13" s="7" t="s">
        <v>5701</v>
      </c>
      <c r="Q13" s="7" t="str">
        <f>IFERROR(VLOOKUP($D13,'CLIENTES NUEVA ID ZONA'!$A$1:$R$669,17,0),"NO")</f>
        <v>SI</v>
      </c>
    </row>
    <row r="14" spans="1:17">
      <c r="A14" s="7" t="s">
        <v>3889</v>
      </c>
      <c r="B14" s="8" t="s">
        <v>80</v>
      </c>
      <c r="C14" s="7" t="s">
        <v>1887</v>
      </c>
      <c r="D14" s="7" t="s">
        <v>1886</v>
      </c>
      <c r="E14" s="8">
        <v>26</v>
      </c>
      <c r="F14" s="8" t="str">
        <f>+IFERROR(VLOOKUP(D14,'Convenio Clientes'!D15:F997,3,0),0)</f>
        <v>26</v>
      </c>
      <c r="G14" s="8">
        <f t="shared" si="0"/>
        <v>0</v>
      </c>
      <c r="H14" s="7" t="s">
        <v>4589</v>
      </c>
      <c r="I14" s="7" t="s">
        <v>4436</v>
      </c>
      <c r="J14" s="7" t="s">
        <v>4444</v>
      </c>
      <c r="K14" s="7" t="s">
        <v>4438</v>
      </c>
      <c r="L14" s="10">
        <v>45104</v>
      </c>
      <c r="M14" s="7" t="s">
        <v>5700</v>
      </c>
      <c r="N14" s="7" t="s">
        <v>1581</v>
      </c>
      <c r="O14" s="7" t="s">
        <v>5701</v>
      </c>
      <c r="Q14" s="7" t="str">
        <f>IFERROR(VLOOKUP($D14,'CLIENTES NUEVA ID ZONA'!$A$1:$R$669,17,0),"NO")</f>
        <v>NO</v>
      </c>
    </row>
    <row r="15" spans="1:17">
      <c r="A15" s="7" t="s">
        <v>3889</v>
      </c>
      <c r="B15" s="8" t="s">
        <v>4570</v>
      </c>
      <c r="C15" s="7" t="s">
        <v>1782</v>
      </c>
      <c r="D15" s="7" t="s">
        <v>1781</v>
      </c>
      <c r="E15" s="8">
        <v>1</v>
      </c>
      <c r="F15" s="8" t="str">
        <f>+IFERROR(VLOOKUP(D15,'Convenio Clientes'!D16:F998,3,0),0)</f>
        <v>21</v>
      </c>
      <c r="G15" s="8">
        <f t="shared" si="0"/>
        <v>-20</v>
      </c>
      <c r="H15" s="7" t="s">
        <v>5703</v>
      </c>
      <c r="I15" s="7" t="s">
        <v>4436</v>
      </c>
      <c r="J15" s="7" t="s">
        <v>4437</v>
      </c>
      <c r="K15" s="7" t="s">
        <v>4438</v>
      </c>
      <c r="L15" s="10">
        <v>45099</v>
      </c>
      <c r="M15" s="7" t="s">
        <v>5700</v>
      </c>
      <c r="N15" s="7" t="s">
        <v>4398</v>
      </c>
      <c r="O15" s="7" t="s">
        <v>5701</v>
      </c>
      <c r="Q15" s="7" t="str">
        <f>IFERROR(VLOOKUP($D15,'CLIENTES NUEVA ID ZONA'!$A$1:$R$669,17,0),"NO")</f>
        <v>SI</v>
      </c>
    </row>
    <row r="16" spans="1:17">
      <c r="A16" s="7" t="s">
        <v>3889</v>
      </c>
      <c r="B16" s="8" t="s">
        <v>80</v>
      </c>
      <c r="C16" s="7" t="s">
        <v>1890</v>
      </c>
      <c r="D16" s="7" t="s">
        <v>1889</v>
      </c>
      <c r="E16" s="8">
        <v>26</v>
      </c>
      <c r="F16" s="8" t="str">
        <f>+IFERROR(VLOOKUP(D16,'Convenio Clientes'!D17:F999,3,0),0)</f>
        <v>26</v>
      </c>
      <c r="G16" s="8">
        <f t="shared" si="0"/>
        <v>0</v>
      </c>
      <c r="H16" s="7" t="s">
        <v>4748</v>
      </c>
      <c r="I16" s="7" t="s">
        <v>4436</v>
      </c>
      <c r="J16" s="7" t="s">
        <v>4498</v>
      </c>
      <c r="K16" s="7" t="s">
        <v>4438</v>
      </c>
      <c r="L16" s="10">
        <v>45098</v>
      </c>
      <c r="M16" s="7" t="s">
        <v>5700</v>
      </c>
      <c r="N16" s="7" t="s">
        <v>1581</v>
      </c>
      <c r="O16" s="7" t="s">
        <v>5701</v>
      </c>
      <c r="Q16" s="7" t="str">
        <f>IFERROR(VLOOKUP($D16,'CLIENTES NUEVA ID ZONA'!$A$1:$R$669,17,0),"NO")</f>
        <v>NO</v>
      </c>
    </row>
    <row r="17" spans="1:17">
      <c r="A17" s="7" t="s">
        <v>3889</v>
      </c>
      <c r="B17" s="8" t="s">
        <v>3623</v>
      </c>
      <c r="C17" s="7" t="s">
        <v>4597</v>
      </c>
      <c r="D17" s="7" t="s">
        <v>1843</v>
      </c>
      <c r="E17" s="8">
        <v>26</v>
      </c>
      <c r="F17" s="8" t="str">
        <f>+IFERROR(VLOOKUP(D17,'Convenio Clientes'!D18:F1000,3,0),0)</f>
        <v>26</v>
      </c>
      <c r="G17" s="8">
        <f t="shared" si="0"/>
        <v>0</v>
      </c>
      <c r="H17" s="7" t="s">
        <v>4598</v>
      </c>
      <c r="I17" s="7" t="s">
        <v>4436</v>
      </c>
      <c r="J17" s="7" t="s">
        <v>4498</v>
      </c>
      <c r="K17" s="7" t="s">
        <v>4438</v>
      </c>
      <c r="L17" s="10">
        <v>45076</v>
      </c>
      <c r="M17" s="7" t="s">
        <v>5700</v>
      </c>
      <c r="N17" s="7" t="s">
        <v>1581</v>
      </c>
      <c r="O17" s="7" t="s">
        <v>5701</v>
      </c>
      <c r="Q17" s="7" t="str">
        <f>IFERROR(VLOOKUP($D17,'CLIENTES NUEVA ID ZONA'!$A$1:$R$669,17,0),"NO")</f>
        <v>SI</v>
      </c>
    </row>
    <row r="18" spans="1:17">
      <c r="A18" s="7" t="s">
        <v>3889</v>
      </c>
      <c r="B18" s="8" t="s">
        <v>3623</v>
      </c>
      <c r="C18" s="7" t="s">
        <v>1874</v>
      </c>
      <c r="D18" s="7" t="s">
        <v>1873</v>
      </c>
      <c r="E18" s="8">
        <v>26</v>
      </c>
      <c r="F18" s="65" t="str">
        <f>+IFERROR(VLOOKUP(D18,'Convenio Clientes'!D19:F1001,3,0),0)</f>
        <v>26</v>
      </c>
      <c r="G18" s="8">
        <f t="shared" si="0"/>
        <v>0</v>
      </c>
      <c r="H18" s="7" t="s">
        <v>4599</v>
      </c>
      <c r="I18" s="7" t="s">
        <v>4436</v>
      </c>
      <c r="J18" s="7" t="s">
        <v>4437</v>
      </c>
      <c r="K18" s="7" t="s">
        <v>4438</v>
      </c>
      <c r="L18" s="10">
        <v>45076</v>
      </c>
      <c r="M18" s="7" t="s">
        <v>5700</v>
      </c>
      <c r="N18" s="7" t="s">
        <v>1581</v>
      </c>
      <c r="O18" s="7" t="s">
        <v>5701</v>
      </c>
      <c r="Q18" s="7" t="str">
        <f>IFERROR(VLOOKUP($D18,'CLIENTES NUEVA ID ZONA'!$A$1:$R$669,17,0),"NO")</f>
        <v>SI</v>
      </c>
    </row>
    <row r="19" spans="1:17">
      <c r="A19" s="7" t="s">
        <v>3889</v>
      </c>
      <c r="B19" s="8" t="s">
        <v>4527</v>
      </c>
      <c r="C19" s="7" t="s">
        <v>1859</v>
      </c>
      <c r="D19" s="7" t="s">
        <v>1858</v>
      </c>
      <c r="E19" s="8">
        <v>21</v>
      </c>
      <c r="F19" s="65" t="str">
        <f>+IFERROR(VLOOKUP(D19,'Convenio Clientes'!D20:F1002,3,0),0)</f>
        <v>21</v>
      </c>
      <c r="G19" s="8">
        <f t="shared" si="0"/>
        <v>0</v>
      </c>
      <c r="H19" s="7" t="s">
        <v>4572</v>
      </c>
      <c r="I19" s="7" t="s">
        <v>4436</v>
      </c>
      <c r="J19" s="7" t="s">
        <v>4444</v>
      </c>
      <c r="K19" s="7" t="s">
        <v>4438</v>
      </c>
      <c r="L19" s="10">
        <v>45050</v>
      </c>
      <c r="M19" s="7" t="s">
        <v>5700</v>
      </c>
      <c r="N19" s="7" t="s">
        <v>1455</v>
      </c>
      <c r="O19" s="7" t="s">
        <v>5701</v>
      </c>
      <c r="Q19" s="7" t="str">
        <f>IFERROR(VLOOKUP($D19,'CLIENTES NUEVA ID ZONA'!$A$1:$R$669,17,0),"NO")</f>
        <v>NO</v>
      </c>
    </row>
    <row r="20" spans="1:17">
      <c r="A20" s="7" t="s">
        <v>3889</v>
      </c>
      <c r="B20" s="8" t="s">
        <v>4412</v>
      </c>
      <c r="C20" s="7" t="s">
        <v>1856</v>
      </c>
      <c r="D20" s="7" t="s">
        <v>1855</v>
      </c>
      <c r="E20" s="8">
        <v>26</v>
      </c>
      <c r="F20" s="65" t="str">
        <f>+IFERROR(VLOOKUP(D20,'Convenio Clientes'!D21:F1003,3,0),0)</f>
        <v>26</v>
      </c>
      <c r="G20" s="8">
        <f t="shared" si="0"/>
        <v>0</v>
      </c>
      <c r="H20" s="7" t="s">
        <v>4607</v>
      </c>
      <c r="I20" s="7" t="s">
        <v>4436</v>
      </c>
      <c r="J20" s="7" t="s">
        <v>4444</v>
      </c>
      <c r="K20" s="7" t="s">
        <v>4438</v>
      </c>
      <c r="L20" s="10">
        <v>45043</v>
      </c>
      <c r="M20" s="7" t="s">
        <v>5700</v>
      </c>
      <c r="N20" s="7" t="s">
        <v>1581</v>
      </c>
      <c r="O20" s="7" t="s">
        <v>5701</v>
      </c>
      <c r="Q20" s="7" t="str">
        <f>IFERROR(VLOOKUP($D20,'CLIENTES NUEVA ID ZONA'!$A$1:$R$669,17,0),"NO")</f>
        <v>SI</v>
      </c>
    </row>
    <row r="21" spans="1:17">
      <c r="A21" s="7" t="s">
        <v>3889</v>
      </c>
      <c r="B21" s="8" t="s">
        <v>3623</v>
      </c>
      <c r="C21" s="7" t="s">
        <v>4597</v>
      </c>
      <c r="D21" s="7" t="s">
        <v>1843</v>
      </c>
      <c r="E21" s="8">
        <v>26</v>
      </c>
      <c r="F21" s="8" t="str">
        <f>+IFERROR(VLOOKUP(D21,'Convenio Clientes'!D22:F1004,3,0),0)</f>
        <v>26</v>
      </c>
      <c r="G21" s="8">
        <f t="shared" si="0"/>
        <v>0</v>
      </c>
      <c r="H21" s="7" t="s">
        <v>4621</v>
      </c>
      <c r="I21" s="7" t="s">
        <v>4436</v>
      </c>
      <c r="J21" s="7" t="s">
        <v>4498</v>
      </c>
      <c r="K21" s="7" t="s">
        <v>4438</v>
      </c>
      <c r="L21" s="10">
        <v>45012</v>
      </c>
      <c r="M21" s="7" t="s">
        <v>5700</v>
      </c>
      <c r="N21" s="7" t="s">
        <v>1581</v>
      </c>
      <c r="O21" s="7" t="s">
        <v>5701</v>
      </c>
      <c r="Q21" s="7" t="str">
        <f>IFERROR(VLOOKUP($D21,'CLIENTES NUEVA ID ZONA'!$A$1:$R$669,17,0),"NO")</f>
        <v>SI</v>
      </c>
    </row>
    <row r="22" spans="1:17">
      <c r="A22" s="7" t="s">
        <v>3889</v>
      </c>
      <c r="B22" s="8" t="s">
        <v>4570</v>
      </c>
      <c r="C22" s="7" t="s">
        <v>1782</v>
      </c>
      <c r="D22" s="7" t="s">
        <v>1781</v>
      </c>
      <c r="E22" s="8">
        <v>1</v>
      </c>
      <c r="F22" s="8" t="str">
        <f>+IFERROR(VLOOKUP(D22,'Convenio Clientes'!D23:F1005,3,0),0)</f>
        <v>21</v>
      </c>
      <c r="G22" s="8">
        <f t="shared" si="0"/>
        <v>-20</v>
      </c>
      <c r="H22" s="7" t="s">
        <v>4647</v>
      </c>
      <c r="I22" s="7" t="s">
        <v>4436</v>
      </c>
      <c r="J22" s="7" t="s">
        <v>4437</v>
      </c>
      <c r="K22" s="7" t="s">
        <v>4438</v>
      </c>
      <c r="L22" s="10">
        <v>45001</v>
      </c>
      <c r="M22" s="7" t="s">
        <v>5700</v>
      </c>
      <c r="N22" s="7" t="s">
        <v>4398</v>
      </c>
      <c r="O22" s="7" t="s">
        <v>5701</v>
      </c>
      <c r="Q22" s="7" t="str">
        <f>IFERROR(VLOOKUP($D22,'CLIENTES NUEVA ID ZONA'!$A$1:$R$669,17,0),"NO")</f>
        <v>SI</v>
      </c>
    </row>
    <row r="23" spans="1:17">
      <c r="A23" s="7" t="s">
        <v>3889</v>
      </c>
      <c r="B23" s="8" t="s">
        <v>4433</v>
      </c>
      <c r="C23" s="7" t="s">
        <v>4628</v>
      </c>
      <c r="D23" s="7" t="s">
        <v>1835</v>
      </c>
      <c r="E23" s="8">
        <v>26</v>
      </c>
      <c r="F23" s="8">
        <f>+IFERROR(VLOOKUP(D23,'Convenio Clientes'!D24:F1006,3,0),0)</f>
        <v>26</v>
      </c>
      <c r="G23" s="8">
        <f t="shared" si="0"/>
        <v>0</v>
      </c>
      <c r="H23" s="7" t="s">
        <v>4629</v>
      </c>
      <c r="I23" s="7" t="s">
        <v>4436</v>
      </c>
      <c r="J23" s="7" t="s">
        <v>4437</v>
      </c>
      <c r="K23" s="7" t="s">
        <v>4438</v>
      </c>
      <c r="L23" s="10">
        <v>44953</v>
      </c>
      <c r="M23" s="7" t="s">
        <v>5700</v>
      </c>
      <c r="N23" s="7" t="s">
        <v>1581</v>
      </c>
      <c r="O23" s="7" t="s">
        <v>5701</v>
      </c>
      <c r="Q23" s="7" t="str">
        <f>IFERROR(VLOOKUP($D23,'CLIENTES NUEVA ID ZONA'!$A$1:$R$669,17,0),"NO")</f>
        <v>NO</v>
      </c>
    </row>
    <row r="24" spans="1:17">
      <c r="A24" s="7" t="s">
        <v>3889</v>
      </c>
      <c r="B24" s="8" t="s">
        <v>48</v>
      </c>
      <c r="C24" s="7" t="s">
        <v>1828</v>
      </c>
      <c r="D24" s="7" t="s">
        <v>1827</v>
      </c>
      <c r="E24" s="8">
        <v>21</v>
      </c>
      <c r="F24" s="8" t="str">
        <f>+IFERROR(VLOOKUP(D24,'Convenio Clientes'!D25:F1007,3,0),0)</f>
        <v>21</v>
      </c>
      <c r="G24" s="8">
        <f t="shared" si="0"/>
        <v>0</v>
      </c>
      <c r="H24" s="7" t="s">
        <v>5261</v>
      </c>
      <c r="I24" s="7" t="s">
        <v>4436</v>
      </c>
      <c r="J24" s="7" t="s">
        <v>4498</v>
      </c>
      <c r="K24" s="7" t="s">
        <v>4438</v>
      </c>
      <c r="L24" s="10">
        <v>44908</v>
      </c>
      <c r="M24" s="7" t="s">
        <v>5700</v>
      </c>
      <c r="N24" s="7" t="s">
        <v>4418</v>
      </c>
      <c r="O24" s="7" t="s">
        <v>5701</v>
      </c>
      <c r="Q24" s="7" t="str">
        <f>IFERROR(VLOOKUP($D24,'CLIENTES NUEVA ID ZONA'!$A$1:$R$669,17,0),"NO")</f>
        <v>NO</v>
      </c>
    </row>
    <row r="25" spans="1:17">
      <c r="A25" s="7" t="s">
        <v>3889</v>
      </c>
      <c r="B25" s="8" t="s">
        <v>80</v>
      </c>
      <c r="C25" s="7" t="s">
        <v>5704</v>
      </c>
      <c r="D25" s="7" t="s">
        <v>1825</v>
      </c>
      <c r="E25" s="8">
        <v>26</v>
      </c>
      <c r="F25" s="8" t="str">
        <f>+IFERROR(VLOOKUP(D25,'Convenio Clientes'!D26:F1008,3,0),0)</f>
        <v>21</v>
      </c>
      <c r="G25" s="8">
        <f t="shared" si="0"/>
        <v>5</v>
      </c>
      <c r="H25" s="7" t="s">
        <v>4649</v>
      </c>
      <c r="I25" s="7" t="s">
        <v>4436</v>
      </c>
      <c r="J25" s="7" t="s">
        <v>4444</v>
      </c>
      <c r="K25" s="7" t="s">
        <v>4438</v>
      </c>
      <c r="L25" s="10">
        <v>44890</v>
      </c>
      <c r="M25" s="7" t="s">
        <v>5700</v>
      </c>
      <c r="N25" s="7" t="s">
        <v>1581</v>
      </c>
      <c r="O25" s="7" t="s">
        <v>5701</v>
      </c>
      <c r="Q25" s="7" t="str">
        <f>IFERROR(VLOOKUP($D25,'CLIENTES NUEVA ID ZONA'!$A$1:$R$669,17,0),"NO")</f>
        <v>NO</v>
      </c>
    </row>
    <row r="26" spans="1:17">
      <c r="A26" s="7" t="s">
        <v>3889</v>
      </c>
      <c r="B26" s="8" t="s">
        <v>3623</v>
      </c>
      <c r="C26" s="7" t="s">
        <v>1682</v>
      </c>
      <c r="D26" s="7" t="s">
        <v>1681</v>
      </c>
      <c r="E26" s="8">
        <v>26</v>
      </c>
      <c r="F26" s="65" t="str">
        <f>+IFERROR(VLOOKUP(D26,Tabla3[[Número de cliente]:[CONVENIO]],13,0),0)</f>
        <v>26</v>
      </c>
      <c r="G26" s="8">
        <f t="shared" si="0"/>
        <v>0</v>
      </c>
      <c r="H26" s="7" t="s">
        <v>5431</v>
      </c>
      <c r="I26" s="7" t="s">
        <v>4436</v>
      </c>
      <c r="J26" s="7" t="s">
        <v>4498</v>
      </c>
      <c r="K26" s="7" t="s">
        <v>4438</v>
      </c>
      <c r="L26" s="10">
        <v>44890</v>
      </c>
      <c r="M26" s="7" t="s">
        <v>5700</v>
      </c>
      <c r="N26" s="7" t="s">
        <v>1581</v>
      </c>
      <c r="O26" s="7" t="s">
        <v>5701</v>
      </c>
      <c r="Q26" s="7" t="str">
        <f>IFERROR(VLOOKUP($D26,'CLIENTES NUEVA ID ZONA'!$A$1:$R$669,17,0),"NO")</f>
        <v>SI</v>
      </c>
    </row>
    <row r="27" spans="1:17">
      <c r="A27" s="7" t="s">
        <v>3889</v>
      </c>
      <c r="B27" s="8" t="s">
        <v>4527</v>
      </c>
      <c r="C27" s="7" t="s">
        <v>1034</v>
      </c>
      <c r="D27" s="7" t="s">
        <v>1033</v>
      </c>
      <c r="E27" s="8">
        <v>21</v>
      </c>
      <c r="F27" s="65" t="str">
        <f>+IFERROR(VLOOKUP(D27,'Convenio Clientes'!D28:F1010,3,0),0)</f>
        <v>21</v>
      </c>
      <c r="G27" s="8">
        <f t="shared" si="0"/>
        <v>0</v>
      </c>
      <c r="H27" s="7" t="s">
        <v>5301</v>
      </c>
      <c r="I27" s="7" t="s">
        <v>4436</v>
      </c>
      <c r="J27" s="7" t="s">
        <v>4478</v>
      </c>
      <c r="K27" s="7" t="s">
        <v>4438</v>
      </c>
      <c r="L27" s="10">
        <v>44880</v>
      </c>
      <c r="M27" s="7" t="s">
        <v>5700</v>
      </c>
      <c r="N27" s="7" t="s">
        <v>1455</v>
      </c>
      <c r="O27" s="7" t="s">
        <v>5701</v>
      </c>
      <c r="Q27" s="7" t="str">
        <f>IFERROR(VLOOKUP($D27,'CLIENTES NUEVA ID ZONA'!$A$1:$R$669,17,0),"NO")</f>
        <v>SI</v>
      </c>
    </row>
    <row r="28" spans="1:17">
      <c r="A28" s="7" t="s">
        <v>3889</v>
      </c>
      <c r="B28" s="8" t="s">
        <v>4570</v>
      </c>
      <c r="C28" s="7" t="s">
        <v>1782</v>
      </c>
      <c r="D28" s="7" t="s">
        <v>1781</v>
      </c>
      <c r="E28" s="8">
        <v>1</v>
      </c>
      <c r="F28" s="8" t="str">
        <f>+IFERROR(VLOOKUP(D28,'Convenio Clientes'!D29:F1011,3,0),0)</f>
        <v>21</v>
      </c>
      <c r="G28" s="8">
        <f t="shared" si="0"/>
        <v>-20</v>
      </c>
      <c r="H28" s="7" t="s">
        <v>4799</v>
      </c>
      <c r="I28" s="7" t="s">
        <v>4436</v>
      </c>
      <c r="J28" s="7" t="s">
        <v>4437</v>
      </c>
      <c r="K28" s="7" t="s">
        <v>4438</v>
      </c>
      <c r="L28" s="10">
        <v>44876</v>
      </c>
      <c r="M28" s="7" t="s">
        <v>5700</v>
      </c>
      <c r="N28" s="7" t="s">
        <v>4398</v>
      </c>
      <c r="O28" s="7" t="s">
        <v>5701</v>
      </c>
      <c r="Q28" s="7" t="str">
        <f>IFERROR(VLOOKUP($D28,'CLIENTES NUEVA ID ZONA'!$A$1:$R$669,17,0),"NO")</f>
        <v>SI</v>
      </c>
    </row>
    <row r="29" spans="1:17">
      <c r="A29" s="7" t="s">
        <v>3889</v>
      </c>
      <c r="B29" s="8" t="s">
        <v>4570</v>
      </c>
      <c r="C29" s="7" t="s">
        <v>1782</v>
      </c>
      <c r="D29" s="7" t="s">
        <v>1781</v>
      </c>
      <c r="E29" s="8">
        <v>1</v>
      </c>
      <c r="F29" s="8" t="str">
        <f>+IFERROR(VLOOKUP(D29,'Convenio Clientes'!D30:F1012,3,0),0)</f>
        <v>21</v>
      </c>
      <c r="G29" s="8">
        <f t="shared" si="0"/>
        <v>-20</v>
      </c>
      <c r="H29" s="7" t="s">
        <v>4645</v>
      </c>
      <c r="I29" s="7" t="s">
        <v>4436</v>
      </c>
      <c r="J29" s="7" t="s">
        <v>4437</v>
      </c>
      <c r="K29" s="7" t="s">
        <v>4438</v>
      </c>
      <c r="L29" s="10">
        <v>44876</v>
      </c>
      <c r="M29" s="7" t="s">
        <v>5700</v>
      </c>
      <c r="N29" s="7" t="s">
        <v>4398</v>
      </c>
      <c r="O29" s="7" t="s">
        <v>5701</v>
      </c>
      <c r="Q29" s="7" t="str">
        <f>IFERROR(VLOOKUP($D29,'CLIENTES NUEVA ID ZONA'!$A$1:$R$669,17,0),"NO")</f>
        <v>SI</v>
      </c>
    </row>
    <row r="30" spans="1:17">
      <c r="A30" s="7" t="s">
        <v>3889</v>
      </c>
      <c r="B30" s="8" t="s">
        <v>4570</v>
      </c>
      <c r="C30" s="7" t="s">
        <v>1782</v>
      </c>
      <c r="D30" s="7" t="s">
        <v>1781</v>
      </c>
      <c r="E30" s="8">
        <v>1</v>
      </c>
      <c r="F30" s="8" t="str">
        <f>+IFERROR(VLOOKUP(D30,'Convenio Clientes'!D31:F1013,3,0),0)</f>
        <v>21</v>
      </c>
      <c r="G30" s="8">
        <f t="shared" si="0"/>
        <v>-20</v>
      </c>
      <c r="H30" s="7" t="s">
        <v>4646</v>
      </c>
      <c r="I30" s="7" t="s">
        <v>4436</v>
      </c>
      <c r="J30" s="7" t="s">
        <v>4437</v>
      </c>
      <c r="K30" s="7" t="s">
        <v>4438</v>
      </c>
      <c r="L30" s="10">
        <v>44876</v>
      </c>
      <c r="M30" s="7" t="s">
        <v>5700</v>
      </c>
      <c r="N30" s="7" t="s">
        <v>4398</v>
      </c>
      <c r="O30" s="7" t="s">
        <v>5701</v>
      </c>
      <c r="Q30" s="7" t="str">
        <f>IFERROR(VLOOKUP($D30,'CLIENTES NUEVA ID ZONA'!$A$1:$R$669,17,0),"NO")</f>
        <v>SI</v>
      </c>
    </row>
    <row r="31" spans="1:17">
      <c r="A31" s="7" t="s">
        <v>3889</v>
      </c>
      <c r="B31" s="8" t="s">
        <v>2469</v>
      </c>
      <c r="C31" s="7" t="s">
        <v>1824</v>
      </c>
      <c r="D31" s="7" t="s">
        <v>1823</v>
      </c>
      <c r="E31" s="8">
        <v>21</v>
      </c>
      <c r="F31" s="8" t="str">
        <f>+IFERROR(VLOOKUP(D31,'Convenio Clientes'!D32:F1014,3,0),0)</f>
        <v>21</v>
      </c>
      <c r="G31" s="8">
        <f t="shared" si="0"/>
        <v>0</v>
      </c>
      <c r="H31" s="7" t="s">
        <v>5705</v>
      </c>
      <c r="I31" s="7" t="s">
        <v>4436</v>
      </c>
      <c r="J31" s="7" t="s">
        <v>4444</v>
      </c>
      <c r="K31" s="7" t="s">
        <v>4438</v>
      </c>
      <c r="L31" s="10">
        <v>44872</v>
      </c>
      <c r="M31" s="7" t="s">
        <v>5700</v>
      </c>
      <c r="N31" s="7" t="s">
        <v>1455</v>
      </c>
      <c r="O31" s="7" t="s">
        <v>5701</v>
      </c>
      <c r="Q31" s="7" t="str">
        <f>IFERROR(VLOOKUP($D31,'CLIENTES NUEVA ID ZONA'!$A$1:$R$669,17,0),"NO")</f>
        <v>NO</v>
      </c>
    </row>
    <row r="32" spans="1:17">
      <c r="A32" s="7" t="s">
        <v>3889</v>
      </c>
      <c r="B32" s="8" t="s">
        <v>4527</v>
      </c>
      <c r="C32" s="7" t="s">
        <v>4652</v>
      </c>
      <c r="D32" s="7" t="s">
        <v>1817</v>
      </c>
      <c r="E32" s="8">
        <v>26</v>
      </c>
      <c r="F32" s="8" t="str">
        <f>+IFERROR(VLOOKUP(D32,'Convenio Clientes'!D33:F1015,3,0),0)</f>
        <v>26</v>
      </c>
      <c r="G32" s="8">
        <f t="shared" si="0"/>
        <v>0</v>
      </c>
      <c r="H32" s="7" t="s">
        <v>4653</v>
      </c>
      <c r="I32" s="9" t="s">
        <v>4436</v>
      </c>
      <c r="J32" s="7" t="s">
        <v>4444</v>
      </c>
      <c r="K32" s="7" t="s">
        <v>4438</v>
      </c>
      <c r="L32" s="10">
        <v>44848</v>
      </c>
      <c r="M32" s="7" t="s">
        <v>5700</v>
      </c>
      <c r="N32" s="7" t="s">
        <v>1581</v>
      </c>
      <c r="O32" s="7" t="s">
        <v>5701</v>
      </c>
      <c r="Q32" s="7" t="str">
        <f>IFERROR(VLOOKUP($D32,'CLIENTES NUEVA ID ZONA'!$A$1:$R$669,17,0),"NO")</f>
        <v>SI</v>
      </c>
    </row>
    <row r="33" spans="1:17">
      <c r="A33" s="7" t="s">
        <v>3889</v>
      </c>
      <c r="B33" s="8" t="s">
        <v>4564</v>
      </c>
      <c r="C33" s="7" t="s">
        <v>1786</v>
      </c>
      <c r="D33" s="7" t="s">
        <v>1785</v>
      </c>
      <c r="E33" s="8">
        <v>20</v>
      </c>
      <c r="F33" s="8" t="str">
        <f>+IFERROR(VLOOKUP(D33,'Convenio Clientes'!D34:F1016,3,0),0)</f>
        <v>20</v>
      </c>
      <c r="G33" s="8">
        <f t="shared" si="0"/>
        <v>0</v>
      </c>
      <c r="H33" s="7" t="s">
        <v>5706</v>
      </c>
      <c r="I33" s="7" t="s">
        <v>4436</v>
      </c>
      <c r="J33" s="7" t="s">
        <v>4454</v>
      </c>
      <c r="K33" s="7" t="s">
        <v>4438</v>
      </c>
      <c r="L33" s="10">
        <v>44832</v>
      </c>
      <c r="M33" s="7" t="s">
        <v>5700</v>
      </c>
      <c r="N33" s="7" t="s">
        <v>1440</v>
      </c>
      <c r="O33" s="7" t="s">
        <v>5701</v>
      </c>
      <c r="Q33" s="7" t="str">
        <f>IFERROR(VLOOKUP($D33,'CLIENTES NUEVA ID ZONA'!$A$1:$R$669,17,0),"NO")</f>
        <v>SI</v>
      </c>
    </row>
    <row r="34" spans="1:17">
      <c r="A34" s="7" t="s">
        <v>3889</v>
      </c>
      <c r="B34" s="8" t="s">
        <v>4518</v>
      </c>
      <c r="C34" s="7" t="s">
        <v>1406</v>
      </c>
      <c r="D34" s="7" t="s">
        <v>1405</v>
      </c>
      <c r="E34" s="8">
        <v>26</v>
      </c>
      <c r="F34" s="65" t="str">
        <f>+IFERROR(VLOOKUP(D34,Tabla3[[Número de cliente]:[CONVENIO]],13,0),0)</f>
        <v>26</v>
      </c>
      <c r="G34" s="8">
        <f t="shared" si="0"/>
        <v>0</v>
      </c>
      <c r="H34" s="7" t="s">
        <v>4715</v>
      </c>
      <c r="I34" s="7" t="s">
        <v>4436</v>
      </c>
      <c r="J34" s="7" t="s">
        <v>4437</v>
      </c>
      <c r="K34" s="7" t="s">
        <v>4438</v>
      </c>
      <c r="L34" s="10">
        <v>44831</v>
      </c>
      <c r="M34" s="7" t="s">
        <v>5700</v>
      </c>
      <c r="N34" s="7" t="s">
        <v>1581</v>
      </c>
      <c r="O34" s="7" t="s">
        <v>5701</v>
      </c>
      <c r="Q34" s="7" t="str">
        <f>IFERROR(VLOOKUP($D34,'CLIENTES NUEVA ID ZONA'!$A$1:$R$669,17,0),"NO")</f>
        <v>SI</v>
      </c>
    </row>
    <row r="35" spans="1:17">
      <c r="A35" s="7" t="s">
        <v>3889</v>
      </c>
      <c r="B35" s="8" t="s">
        <v>3623</v>
      </c>
      <c r="C35" s="7" t="s">
        <v>1812</v>
      </c>
      <c r="D35" s="7" t="s">
        <v>1811</v>
      </c>
      <c r="E35" s="8">
        <v>26</v>
      </c>
      <c r="F35" s="8" t="str">
        <f>+IFERROR(VLOOKUP(D35,Tabla3[[Número de cliente]:[CONVENIO]],13,0),0)</f>
        <v>26</v>
      </c>
      <c r="G35" s="8">
        <f t="shared" si="0"/>
        <v>0</v>
      </c>
      <c r="H35" s="7" t="s">
        <v>5480</v>
      </c>
      <c r="I35" s="7" t="s">
        <v>4436</v>
      </c>
      <c r="J35" s="7" t="s">
        <v>4437</v>
      </c>
      <c r="K35" s="7" t="s">
        <v>4438</v>
      </c>
      <c r="L35" s="10">
        <v>44819</v>
      </c>
      <c r="M35" s="7" t="s">
        <v>5700</v>
      </c>
      <c r="N35" s="7" t="s">
        <v>1581</v>
      </c>
      <c r="O35" s="7" t="s">
        <v>5701</v>
      </c>
      <c r="Q35" s="7" t="str">
        <f>IFERROR(VLOOKUP($D35,'CLIENTES NUEVA ID ZONA'!$A$1:$R$669,17,0),"NO")</f>
        <v>SI</v>
      </c>
    </row>
    <row r="36" spans="1:17">
      <c r="A36" s="7" t="s">
        <v>3889</v>
      </c>
      <c r="B36" s="8" t="s">
        <v>3623</v>
      </c>
      <c r="C36" s="7" t="s">
        <v>1812</v>
      </c>
      <c r="D36" s="7" t="s">
        <v>1811</v>
      </c>
      <c r="E36" s="8">
        <v>26</v>
      </c>
      <c r="F36" s="8" t="str">
        <f>+IFERROR(VLOOKUP(D36,Tabla3[[Número de cliente]:[CONVENIO]],13,0),0)</f>
        <v>26</v>
      </c>
      <c r="G36" s="8">
        <f t="shared" si="0"/>
        <v>0</v>
      </c>
      <c r="H36" s="7" t="s">
        <v>5707</v>
      </c>
      <c r="I36" s="7" t="s">
        <v>4436</v>
      </c>
      <c r="J36" s="7" t="s">
        <v>4437</v>
      </c>
      <c r="K36" s="7" t="s">
        <v>4438</v>
      </c>
      <c r="L36" s="10">
        <v>44819</v>
      </c>
      <c r="M36" s="7" t="s">
        <v>4441</v>
      </c>
      <c r="N36" s="7" t="s">
        <v>1581</v>
      </c>
      <c r="O36" s="7" t="s">
        <v>5701</v>
      </c>
      <c r="Q36" s="7" t="str">
        <f>IFERROR(VLOOKUP($D36,'CLIENTES NUEVA ID ZONA'!$A$1:$R$669,17,0),"NO")</f>
        <v>SI</v>
      </c>
    </row>
    <row r="37" spans="1:17">
      <c r="A37" s="7" t="s">
        <v>3889</v>
      </c>
      <c r="B37" s="8" t="s">
        <v>4461</v>
      </c>
      <c r="C37" s="7" t="s">
        <v>1806</v>
      </c>
      <c r="D37" s="7" t="s">
        <v>1805</v>
      </c>
      <c r="E37" s="8">
        <v>21</v>
      </c>
      <c r="F37" s="65" t="str">
        <f>+IFERROR(VLOOKUP(D37,'Convenio Clientes'!D38:F1020,3,0),0)</f>
        <v>21</v>
      </c>
      <c r="G37" s="8">
        <f t="shared" si="0"/>
        <v>0</v>
      </c>
      <c r="H37" s="7" t="s">
        <v>4668</v>
      </c>
      <c r="I37" s="7" t="s">
        <v>4436</v>
      </c>
      <c r="J37" s="7" t="s">
        <v>4463</v>
      </c>
      <c r="K37" s="7" t="s">
        <v>4438</v>
      </c>
      <c r="L37" s="10">
        <v>44784</v>
      </c>
      <c r="M37" s="7" t="s">
        <v>5700</v>
      </c>
      <c r="N37" s="7" t="s">
        <v>1581</v>
      </c>
      <c r="O37" s="7" t="s">
        <v>5701</v>
      </c>
      <c r="Q37" s="7" t="str">
        <f>IFERROR(VLOOKUP($D37,'CLIENTES NUEVA ID ZONA'!$A$1:$R$669,17,0),"NO")</f>
        <v>NO</v>
      </c>
    </row>
    <row r="38" spans="1:17">
      <c r="A38" s="7" t="s">
        <v>3889</v>
      </c>
      <c r="B38" s="8" t="s">
        <v>4433</v>
      </c>
      <c r="C38" s="7" t="s">
        <v>1804</v>
      </c>
      <c r="D38" s="7" t="s">
        <v>1803</v>
      </c>
      <c r="E38" s="8">
        <v>6</v>
      </c>
      <c r="F38" s="65" t="str">
        <f>+IFERROR(VLOOKUP(D38,'Convenio Clientes'!D39:F1021,3,0),0)</f>
        <v>26</v>
      </c>
      <c r="G38" s="8">
        <f t="shared" si="0"/>
        <v>-20</v>
      </c>
      <c r="H38" s="7" t="s">
        <v>4677</v>
      </c>
      <c r="I38" s="7" t="s">
        <v>4436</v>
      </c>
      <c r="J38" s="7" t="s">
        <v>4498</v>
      </c>
      <c r="K38" s="7" t="s">
        <v>4438</v>
      </c>
      <c r="L38" s="10">
        <v>44769</v>
      </c>
      <c r="M38" s="7" t="s">
        <v>5700</v>
      </c>
      <c r="N38" s="7" t="s">
        <v>1581</v>
      </c>
      <c r="O38" s="7" t="s">
        <v>5701</v>
      </c>
      <c r="Q38" s="7" t="str">
        <f>IFERROR(VLOOKUP($D38,'CLIENTES NUEVA ID ZONA'!$A$1:$R$669,17,0),"NO")</f>
        <v>SI</v>
      </c>
    </row>
    <row r="39" spans="1:17">
      <c r="A39" s="7" t="s">
        <v>3889</v>
      </c>
      <c r="B39" s="8" t="s">
        <v>4527</v>
      </c>
      <c r="C39" s="7" t="s">
        <v>5708</v>
      </c>
      <c r="D39" s="7" t="s">
        <v>1799</v>
      </c>
      <c r="E39" s="8">
        <v>21</v>
      </c>
      <c r="F39" s="65" t="str">
        <f>+IFERROR(VLOOKUP(D39,'Convenio Clientes'!D40:F1022,3,0),0)</f>
        <v>21</v>
      </c>
      <c r="G39" s="8">
        <f t="shared" si="0"/>
        <v>0</v>
      </c>
      <c r="H39" s="7" t="s">
        <v>4680</v>
      </c>
      <c r="I39" s="7" t="s">
        <v>4436</v>
      </c>
      <c r="J39" s="7" t="s">
        <v>4478</v>
      </c>
      <c r="K39" s="7" t="s">
        <v>4438</v>
      </c>
      <c r="L39" s="10">
        <v>44754</v>
      </c>
      <c r="M39" s="7" t="s">
        <v>5700</v>
      </c>
      <c r="N39" s="7" t="s">
        <v>1581</v>
      </c>
      <c r="O39" s="7" t="s">
        <v>5701</v>
      </c>
      <c r="Q39" s="7" t="str">
        <f>IFERROR(VLOOKUP($D39,'CLIENTES NUEVA ID ZONA'!$A$1:$R$669,17,0),"NO")</f>
        <v>NO</v>
      </c>
    </row>
    <row r="40" spans="1:17">
      <c r="A40" s="7" t="s">
        <v>3889</v>
      </c>
      <c r="B40" s="8" t="s">
        <v>48</v>
      </c>
      <c r="C40" s="7" t="s">
        <v>1784</v>
      </c>
      <c r="D40" s="7" t="s">
        <v>1783</v>
      </c>
      <c r="E40" s="8">
        <v>21</v>
      </c>
      <c r="F40" s="8" t="str">
        <f>+IFERROR(VLOOKUP(D40,'Convenio Clientes'!D41:F1023,3,0),0)</f>
        <v>21</v>
      </c>
      <c r="G40" s="8">
        <f t="shared" si="0"/>
        <v>0</v>
      </c>
      <c r="H40" s="7" t="s">
        <v>4699</v>
      </c>
      <c r="I40" s="7" t="s">
        <v>4436</v>
      </c>
      <c r="J40" s="7" t="s">
        <v>4437</v>
      </c>
      <c r="K40" s="7" t="s">
        <v>4438</v>
      </c>
      <c r="L40" s="10">
        <v>44680</v>
      </c>
      <c r="M40" s="7" t="s">
        <v>5700</v>
      </c>
      <c r="N40" s="7" t="s">
        <v>1581</v>
      </c>
      <c r="O40" s="7" t="s">
        <v>5701</v>
      </c>
      <c r="Q40" s="7" t="str">
        <f>IFERROR(VLOOKUP($D40,'CLIENTES NUEVA ID ZONA'!$A$1:$R$669,17,0),"NO")</f>
        <v>NO</v>
      </c>
    </row>
    <row r="41" spans="1:17">
      <c r="A41" s="7" t="s">
        <v>3889</v>
      </c>
      <c r="B41" s="8" t="s">
        <v>4570</v>
      </c>
      <c r="C41" s="7" t="s">
        <v>1782</v>
      </c>
      <c r="D41" s="7" t="s">
        <v>1781</v>
      </c>
      <c r="E41" s="8">
        <v>1</v>
      </c>
      <c r="F41" s="8" t="str">
        <f>+IFERROR(VLOOKUP(D41,'Convenio Clientes'!D42:F1024,3,0),0)</f>
        <v>21</v>
      </c>
      <c r="G41" s="8">
        <f t="shared" si="0"/>
        <v>-20</v>
      </c>
      <c r="H41" s="7" t="s">
        <v>4700</v>
      </c>
      <c r="I41" s="7" t="s">
        <v>4436</v>
      </c>
      <c r="J41" s="7" t="s">
        <v>4437</v>
      </c>
      <c r="K41" s="7" t="s">
        <v>4438</v>
      </c>
      <c r="L41" s="10">
        <v>44680</v>
      </c>
      <c r="M41" s="7" t="s">
        <v>5700</v>
      </c>
      <c r="N41" s="7" t="s">
        <v>4398</v>
      </c>
      <c r="O41" s="7" t="s">
        <v>5701</v>
      </c>
      <c r="Q41" s="7" t="str">
        <f>IFERROR(VLOOKUP($D41,'CLIENTES NUEVA ID ZONA'!$A$1:$R$669,17,0),"NO")</f>
        <v>SI</v>
      </c>
    </row>
    <row r="42" spans="1:17">
      <c r="A42" s="7" t="s">
        <v>3889</v>
      </c>
      <c r="B42" s="8" t="s">
        <v>80</v>
      </c>
      <c r="C42" s="7" t="s">
        <v>1780</v>
      </c>
      <c r="D42" s="7" t="s">
        <v>1779</v>
      </c>
      <c r="E42" s="8">
        <v>21</v>
      </c>
      <c r="F42" s="8" t="str">
        <f>+IFERROR(VLOOKUP(D42,'Convenio Clientes'!D43:F1025,3,0),0)</f>
        <v>50</v>
      </c>
      <c r="G42" s="8">
        <f t="shared" si="0"/>
        <v>-29</v>
      </c>
      <c r="H42" s="7" t="s">
        <v>4701</v>
      </c>
      <c r="I42" s="7" t="s">
        <v>4436</v>
      </c>
      <c r="J42" s="7" t="s">
        <v>4688</v>
      </c>
      <c r="K42" s="7" t="s">
        <v>4438</v>
      </c>
      <c r="L42" s="10">
        <v>44677</v>
      </c>
      <c r="M42" s="7" t="s">
        <v>5700</v>
      </c>
      <c r="N42" s="7" t="s">
        <v>1581</v>
      </c>
      <c r="O42" s="7" t="s">
        <v>5701</v>
      </c>
      <c r="Q42" s="7" t="str">
        <f>IFERROR(VLOOKUP($D42,'CLIENTES NUEVA ID ZONA'!$A$1:$R$669,17,0),"NO")</f>
        <v>OFICINA</v>
      </c>
    </row>
    <row r="43" spans="1:17">
      <c r="A43" s="7" t="s">
        <v>3889</v>
      </c>
      <c r="B43" s="8" t="s">
        <v>48</v>
      </c>
      <c r="C43" s="7" t="s">
        <v>1776</v>
      </c>
      <c r="D43" s="7" t="s">
        <v>1775</v>
      </c>
      <c r="E43" s="8">
        <v>21</v>
      </c>
      <c r="F43" s="65" t="str">
        <f>+IFERROR(VLOOKUP(D43,'Convenio Clientes'!D44:F1026,3,0),0)</f>
        <v>21</v>
      </c>
      <c r="G43" s="8">
        <f t="shared" si="0"/>
        <v>0</v>
      </c>
      <c r="H43" s="7" t="s">
        <v>4705</v>
      </c>
      <c r="I43" s="7" t="s">
        <v>4436</v>
      </c>
      <c r="J43" s="7" t="s">
        <v>4437</v>
      </c>
      <c r="K43" s="7" t="s">
        <v>4438</v>
      </c>
      <c r="L43" s="10">
        <v>44658</v>
      </c>
      <c r="M43" s="7" t="s">
        <v>5700</v>
      </c>
      <c r="N43" s="7" t="s">
        <v>1581</v>
      </c>
      <c r="O43" s="7" t="s">
        <v>5701</v>
      </c>
      <c r="Q43" s="7" t="str">
        <f>IFERROR(VLOOKUP($D43,'CLIENTES NUEVA ID ZONA'!$A$1:$R$669,17,0),"NO")</f>
        <v>NO</v>
      </c>
    </row>
    <row r="44" spans="1:17">
      <c r="A44" s="7" t="s">
        <v>3889</v>
      </c>
      <c r="B44" s="8" t="s">
        <v>4412</v>
      </c>
      <c r="C44" s="7" t="s">
        <v>3791</v>
      </c>
      <c r="D44" s="7" t="s">
        <v>1462</v>
      </c>
      <c r="E44" s="8">
        <v>26</v>
      </c>
      <c r="F44" s="65" t="str">
        <f>+IFERROR(VLOOKUP(D44,'Convenio Clientes'!D45:F1027,3,0),0)</f>
        <v>26</v>
      </c>
      <c r="G44" s="8">
        <f t="shared" si="0"/>
        <v>0</v>
      </c>
      <c r="H44" s="7" t="s">
        <v>4725</v>
      </c>
      <c r="I44" s="7" t="s">
        <v>4436</v>
      </c>
      <c r="J44" s="7" t="s">
        <v>4437</v>
      </c>
      <c r="K44" s="7" t="s">
        <v>4438</v>
      </c>
      <c r="L44" s="10">
        <v>44631</v>
      </c>
      <c r="M44" s="7" t="s">
        <v>5700</v>
      </c>
      <c r="N44" s="7" t="s">
        <v>1581</v>
      </c>
      <c r="O44" s="7" t="s">
        <v>5701</v>
      </c>
      <c r="Q44" s="7" t="str">
        <f>IFERROR(VLOOKUP($D44,'CLIENTES NUEVA ID ZONA'!$A$1:$R$669,17,0),"NO")</f>
        <v>NO</v>
      </c>
    </row>
    <row r="45" spans="1:17">
      <c r="A45" s="7" t="s">
        <v>3889</v>
      </c>
      <c r="B45" s="8" t="s">
        <v>60</v>
      </c>
      <c r="C45" s="7" t="s">
        <v>1766</v>
      </c>
      <c r="D45" s="7" t="s">
        <v>1765</v>
      </c>
      <c r="E45" s="8">
        <v>21</v>
      </c>
      <c r="F45" s="8" t="str">
        <f>+IFERROR(VLOOKUP(D45,'Convenio Clientes'!D46:F1028,3,0),0)</f>
        <v>21</v>
      </c>
      <c r="G45" s="8">
        <f t="shared" si="0"/>
        <v>0</v>
      </c>
      <c r="H45" s="7" t="s">
        <v>4711</v>
      </c>
      <c r="I45" s="7" t="s">
        <v>4436</v>
      </c>
      <c r="J45" s="7" t="s">
        <v>4688</v>
      </c>
      <c r="K45" s="7" t="s">
        <v>4438</v>
      </c>
      <c r="L45" s="10">
        <v>44628</v>
      </c>
      <c r="M45" s="7" t="s">
        <v>4526</v>
      </c>
      <c r="N45" s="7" t="s">
        <v>4422</v>
      </c>
      <c r="O45" s="7" t="s">
        <v>5701</v>
      </c>
      <c r="Q45" s="7" t="str">
        <f>IFERROR(VLOOKUP($D45,'CLIENTES NUEVA ID ZONA'!$A$1:$R$669,17,0),"NO")</f>
        <v>OFICINA</v>
      </c>
    </row>
    <row r="46" spans="1:17">
      <c r="A46" s="7" t="s">
        <v>3889</v>
      </c>
      <c r="B46" s="8" t="s">
        <v>60</v>
      </c>
      <c r="C46" s="7" t="s">
        <v>1769</v>
      </c>
      <c r="D46" s="7" t="s">
        <v>1768</v>
      </c>
      <c r="E46" s="8">
        <v>21</v>
      </c>
      <c r="F46" s="8" t="str">
        <f>+IFERROR(VLOOKUP(D46,'Convenio Clientes'!D47:F1029,3,0),0)</f>
        <v>21</v>
      </c>
      <c r="G46" s="8">
        <f t="shared" si="0"/>
        <v>0</v>
      </c>
      <c r="H46" s="7" t="s">
        <v>4714</v>
      </c>
      <c r="I46" s="9" t="s">
        <v>4436</v>
      </c>
      <c r="J46" s="7" t="s">
        <v>4688</v>
      </c>
      <c r="K46" s="7" t="s">
        <v>4438</v>
      </c>
      <c r="L46" s="10">
        <v>44617</v>
      </c>
      <c r="M46" s="7" t="s">
        <v>4441</v>
      </c>
      <c r="N46" s="7" t="s">
        <v>1440</v>
      </c>
      <c r="O46" s="7" t="s">
        <v>5701</v>
      </c>
      <c r="Q46" s="7" t="str">
        <f>IFERROR(VLOOKUP($D46,'CLIENTES NUEVA ID ZONA'!$A$1:$R$669,17,0),"NO")</f>
        <v>OFICINA</v>
      </c>
    </row>
    <row r="47" spans="1:17">
      <c r="A47" s="7" t="s">
        <v>3889</v>
      </c>
      <c r="B47" s="8" t="s">
        <v>2469</v>
      </c>
      <c r="C47" s="7" t="s">
        <v>1686</v>
      </c>
      <c r="D47" s="7" t="s">
        <v>1685</v>
      </c>
      <c r="E47" s="8">
        <v>21</v>
      </c>
      <c r="F47" s="8" t="str">
        <f>+IFERROR(VLOOKUP(D47,'Convenio Clientes'!D48:F1030,3,0),0)</f>
        <v>21</v>
      </c>
      <c r="G47" s="8">
        <f t="shared" si="0"/>
        <v>0</v>
      </c>
      <c r="H47" s="7" t="s">
        <v>4780</v>
      </c>
      <c r="I47" s="7" t="s">
        <v>4436</v>
      </c>
      <c r="J47" s="7" t="s">
        <v>4437</v>
      </c>
      <c r="K47" s="7" t="s">
        <v>4438</v>
      </c>
      <c r="L47" s="10">
        <v>44615</v>
      </c>
      <c r="M47" s="7" t="s">
        <v>5700</v>
      </c>
      <c r="N47" s="7" t="s">
        <v>1440</v>
      </c>
      <c r="O47" s="7" t="s">
        <v>5701</v>
      </c>
      <c r="Q47" s="7" t="str">
        <f>IFERROR(VLOOKUP($D47,'CLIENTES NUEVA ID ZONA'!$A$1:$R$669,17,0),"NO")</f>
        <v>NO</v>
      </c>
    </row>
    <row r="48" spans="1:17">
      <c r="A48" s="7" t="s">
        <v>3889</v>
      </c>
      <c r="B48" s="8" t="s">
        <v>2469</v>
      </c>
      <c r="C48" s="7" t="s">
        <v>1747</v>
      </c>
      <c r="D48" s="7" t="s">
        <v>1746</v>
      </c>
      <c r="E48" s="8">
        <v>21</v>
      </c>
      <c r="F48" s="8" t="str">
        <f>+IFERROR(VLOOKUP(D48,'Convenio Clientes'!D49:F1031,3,0),0)</f>
        <v>21</v>
      </c>
      <c r="G48" s="8">
        <f t="shared" si="0"/>
        <v>0</v>
      </c>
      <c r="H48" s="7" t="s">
        <v>4720</v>
      </c>
      <c r="I48" s="7" t="s">
        <v>4436</v>
      </c>
      <c r="J48" s="7" t="s">
        <v>4688</v>
      </c>
      <c r="K48" s="7" t="s">
        <v>4438</v>
      </c>
      <c r="L48" s="10">
        <v>44615</v>
      </c>
      <c r="M48" s="7" t="s">
        <v>5700</v>
      </c>
      <c r="N48" s="7" t="s">
        <v>867</v>
      </c>
      <c r="O48" s="7" t="s">
        <v>5701</v>
      </c>
      <c r="Q48" s="7" t="str">
        <f>IFERROR(VLOOKUP($D48,'CLIENTES NUEVA ID ZONA'!$A$1:$R$669,17,0),"NO")</f>
        <v>NO</v>
      </c>
    </row>
    <row r="49" spans="1:17">
      <c r="A49" s="7" t="s">
        <v>3889</v>
      </c>
      <c r="B49" s="8" t="s">
        <v>4564</v>
      </c>
      <c r="C49" s="7" t="s">
        <v>1450</v>
      </c>
      <c r="D49" s="7" t="s">
        <v>1449</v>
      </c>
      <c r="E49" s="8">
        <v>21</v>
      </c>
      <c r="F49" s="8" t="str">
        <f>+IFERROR(VLOOKUP(D49,'Convenio Clientes'!D50:F1032,3,0),0)</f>
        <v>21</v>
      </c>
      <c r="G49" s="8">
        <f t="shared" si="0"/>
        <v>0</v>
      </c>
      <c r="H49" s="7" t="s">
        <v>4945</v>
      </c>
      <c r="I49" s="7" t="s">
        <v>4436</v>
      </c>
      <c r="J49" s="7" t="s">
        <v>4437</v>
      </c>
      <c r="K49" s="7" t="s">
        <v>4438</v>
      </c>
      <c r="L49" s="10">
        <v>44582</v>
      </c>
      <c r="M49" s="7" t="s">
        <v>5700</v>
      </c>
      <c r="N49" s="7" t="s">
        <v>1440</v>
      </c>
      <c r="O49" s="7" t="s">
        <v>5701</v>
      </c>
      <c r="Q49" s="7" t="str">
        <f>IFERROR(VLOOKUP($D49,'CLIENTES NUEVA ID ZONA'!$A$1:$R$669,17,0),"NO")</f>
        <v>NO</v>
      </c>
    </row>
    <row r="50" spans="1:17">
      <c r="A50" s="7" t="s">
        <v>3889</v>
      </c>
      <c r="B50" s="8" t="s">
        <v>4461</v>
      </c>
      <c r="C50" s="7" t="s">
        <v>719</v>
      </c>
      <c r="D50" s="7" t="s">
        <v>718</v>
      </c>
      <c r="E50" s="8">
        <v>1</v>
      </c>
      <c r="F50" s="8" t="str">
        <f>+IFERROR(VLOOKUP(D50,'Convenio Clientes'!D51:F1033,3,0),0)</f>
        <v>21</v>
      </c>
      <c r="G50" s="8">
        <f t="shared" si="0"/>
        <v>-20</v>
      </c>
      <c r="H50" s="7" t="s">
        <v>4749</v>
      </c>
      <c r="I50" s="7" t="s">
        <v>4436</v>
      </c>
      <c r="J50" s="7" t="s">
        <v>4437</v>
      </c>
      <c r="K50" s="7" t="s">
        <v>4438</v>
      </c>
      <c r="L50" s="10">
        <v>44579</v>
      </c>
      <c r="M50" s="7" t="s">
        <v>5700</v>
      </c>
      <c r="N50" s="7" t="s">
        <v>4398</v>
      </c>
      <c r="O50" s="7" t="s">
        <v>5701</v>
      </c>
      <c r="Q50" s="7" t="str">
        <f>IFERROR(VLOOKUP($D50,'CLIENTES NUEVA ID ZONA'!$A$1:$R$669,17,0),"NO")</f>
        <v>SI</v>
      </c>
    </row>
    <row r="51" spans="1:17">
      <c r="A51" s="7" t="s">
        <v>3889</v>
      </c>
      <c r="B51" s="8" t="s">
        <v>4433</v>
      </c>
      <c r="C51" s="7" t="s">
        <v>1721</v>
      </c>
      <c r="D51" s="7" t="s">
        <v>1720</v>
      </c>
      <c r="E51" s="8">
        <v>6</v>
      </c>
      <c r="F51" s="65" t="str">
        <f>+IFERROR(VLOOKUP(D51,'Convenio Clientes'!D52:F1034,3,0),0)</f>
        <v>26</v>
      </c>
      <c r="G51" s="8">
        <f t="shared" si="0"/>
        <v>-20</v>
      </c>
      <c r="H51" s="7" t="s">
        <v>4884</v>
      </c>
      <c r="I51" s="7" t="s">
        <v>4436</v>
      </c>
      <c r="J51" s="7" t="s">
        <v>4498</v>
      </c>
      <c r="K51" s="7" t="s">
        <v>4438</v>
      </c>
      <c r="L51" s="10">
        <v>44529</v>
      </c>
      <c r="M51" s="7" t="s">
        <v>5700</v>
      </c>
      <c r="N51" s="7" t="s">
        <v>1581</v>
      </c>
      <c r="O51" s="7" t="s">
        <v>5701</v>
      </c>
      <c r="Q51" s="7" t="str">
        <f>IFERROR(VLOOKUP($D51,'CLIENTES NUEVA ID ZONA'!$A$1:$R$669,17,0),"NO")</f>
        <v>SI</v>
      </c>
    </row>
    <row r="52" spans="1:17">
      <c r="A52" s="7" t="s">
        <v>3889</v>
      </c>
      <c r="B52" s="8" t="s">
        <v>4527</v>
      </c>
      <c r="C52" s="7" t="s">
        <v>1736</v>
      </c>
      <c r="D52" s="7" t="s">
        <v>1735</v>
      </c>
      <c r="E52" s="8">
        <v>20</v>
      </c>
      <c r="F52" s="8" t="str">
        <f>+IFERROR(VLOOKUP(D52,'Convenio Clientes'!D53:F1035,3,0),0)</f>
        <v>20</v>
      </c>
      <c r="G52" s="8">
        <f t="shared" si="0"/>
        <v>0</v>
      </c>
      <c r="H52" s="7" t="s">
        <v>4728</v>
      </c>
      <c r="I52" s="9" t="s">
        <v>4436</v>
      </c>
      <c r="J52" s="7" t="s">
        <v>4437</v>
      </c>
      <c r="K52" s="7" t="s">
        <v>4438</v>
      </c>
      <c r="L52" s="10">
        <v>44526</v>
      </c>
      <c r="M52" s="7" t="s">
        <v>5700</v>
      </c>
      <c r="N52" s="7" t="s">
        <v>1581</v>
      </c>
      <c r="O52" s="7" t="s">
        <v>5701</v>
      </c>
      <c r="Q52" s="7" t="str">
        <f>IFERROR(VLOOKUP($D52,'CLIENTES NUEVA ID ZONA'!$A$1:$R$669,17,0),"NO")</f>
        <v>SI</v>
      </c>
    </row>
    <row r="53" spans="1:17">
      <c r="A53" s="7" t="s">
        <v>3889</v>
      </c>
      <c r="B53" s="8" t="s">
        <v>3794</v>
      </c>
      <c r="C53" s="7" t="s">
        <v>1739</v>
      </c>
      <c r="D53" s="7" t="s">
        <v>1738</v>
      </c>
      <c r="E53" s="8">
        <v>21</v>
      </c>
      <c r="F53" s="65" t="str">
        <f>+IFERROR(VLOOKUP(D53,'Convenio Clientes'!D54:F1036,3,0),0)</f>
        <v>21</v>
      </c>
      <c r="G53" s="8">
        <f t="shared" si="0"/>
        <v>0</v>
      </c>
      <c r="H53" s="7" t="s">
        <v>4733</v>
      </c>
      <c r="I53" s="7" t="s">
        <v>4436</v>
      </c>
      <c r="J53" s="7" t="s">
        <v>4437</v>
      </c>
      <c r="K53" s="7" t="s">
        <v>4438</v>
      </c>
      <c r="L53" s="10">
        <v>44523</v>
      </c>
      <c r="M53" s="7" t="s">
        <v>5700</v>
      </c>
      <c r="N53" s="7" t="s">
        <v>1581</v>
      </c>
      <c r="O53" s="7" t="s">
        <v>5701</v>
      </c>
      <c r="Q53" s="7" t="str">
        <f>IFERROR(VLOOKUP($D53,'CLIENTES NUEVA ID ZONA'!$A$1:$R$669,17,0),"NO")</f>
        <v>NO</v>
      </c>
    </row>
    <row r="54" spans="1:17">
      <c r="A54" s="7" t="s">
        <v>3889</v>
      </c>
      <c r="B54" s="8" t="s">
        <v>2469</v>
      </c>
      <c r="C54" s="7" t="s">
        <v>1729</v>
      </c>
      <c r="D54" s="7" t="s">
        <v>1728</v>
      </c>
      <c r="E54" s="8">
        <v>26</v>
      </c>
      <c r="F54" s="65" t="str">
        <f>+IFERROR(VLOOKUP(D54,'Convenio Clientes'!D55:F1037,3,0),0)</f>
        <v>22</v>
      </c>
      <c r="G54" s="8">
        <f t="shared" si="0"/>
        <v>4</v>
      </c>
      <c r="H54" s="7" t="s">
        <v>4738</v>
      </c>
      <c r="I54" s="7" t="s">
        <v>4436</v>
      </c>
      <c r="J54" s="7" t="s">
        <v>4437</v>
      </c>
      <c r="K54" s="7" t="s">
        <v>4438</v>
      </c>
      <c r="L54" s="10">
        <v>44516</v>
      </c>
      <c r="M54" s="7" t="s">
        <v>5700</v>
      </c>
      <c r="N54" s="7" t="s">
        <v>4402</v>
      </c>
      <c r="O54" s="7" t="s">
        <v>5701</v>
      </c>
      <c r="Q54" s="7" t="str">
        <f>IFERROR(VLOOKUP($D54,'CLIENTES NUEVA ID ZONA'!$A$1:$R$669,17,0),"NO")</f>
        <v>SI</v>
      </c>
    </row>
    <row r="55" spans="1:17">
      <c r="A55" s="7" t="s">
        <v>3889</v>
      </c>
      <c r="B55" s="8" t="s">
        <v>4527</v>
      </c>
      <c r="C55" s="7" t="s">
        <v>1723</v>
      </c>
      <c r="D55" s="7" t="s">
        <v>1722</v>
      </c>
      <c r="E55" s="8">
        <v>1</v>
      </c>
      <c r="F55" s="8" t="str">
        <f>+IFERROR(VLOOKUP(D55,'Convenio Clientes'!D56:F1038,3,0),0)</f>
        <v>01</v>
      </c>
      <c r="G55" s="8">
        <f t="shared" si="0"/>
        <v>0</v>
      </c>
      <c r="H55" s="7" t="s">
        <v>4739</v>
      </c>
      <c r="I55" s="7" t="s">
        <v>4436</v>
      </c>
      <c r="J55" s="7" t="s">
        <v>4454</v>
      </c>
      <c r="K55" s="7" t="s">
        <v>4448</v>
      </c>
      <c r="L55" s="10">
        <v>44516</v>
      </c>
      <c r="M55" s="7" t="s">
        <v>5700</v>
      </c>
      <c r="N55" s="7" t="s">
        <v>1581</v>
      </c>
      <c r="O55" s="7" t="s">
        <v>5701</v>
      </c>
      <c r="Q55" s="7" t="str">
        <f>IFERROR(VLOOKUP($D55,'CLIENTES NUEVA ID ZONA'!$A$1:$R$669,17,0),"NO")</f>
        <v>NO</v>
      </c>
    </row>
    <row r="56" spans="1:17">
      <c r="A56" s="7" t="s">
        <v>3889</v>
      </c>
      <c r="B56" s="8" t="s">
        <v>4527</v>
      </c>
      <c r="C56" s="7" t="s">
        <v>4743</v>
      </c>
      <c r="D56" s="7" t="s">
        <v>4744</v>
      </c>
      <c r="E56" s="8">
        <v>21</v>
      </c>
      <c r="F56" s="8">
        <f>+IFERROR(VLOOKUP(D56,Tabla3[[Número de cliente]:[CONVENIO]],13,0),0)</f>
        <v>0</v>
      </c>
      <c r="G56" s="8">
        <f t="shared" si="0"/>
        <v>21</v>
      </c>
      <c r="H56" s="7" t="s">
        <v>4745</v>
      </c>
      <c r="I56" s="7" t="s">
        <v>4436</v>
      </c>
      <c r="J56" s="7" t="s">
        <v>4454</v>
      </c>
      <c r="K56" s="7" t="s">
        <v>4438</v>
      </c>
      <c r="L56" s="10">
        <v>44491</v>
      </c>
      <c r="M56" s="7" t="s">
        <v>5700</v>
      </c>
      <c r="N56" s="7" t="s">
        <v>1581</v>
      </c>
      <c r="O56" s="7" t="s">
        <v>5701</v>
      </c>
      <c r="Q56" s="7" t="str">
        <f>IFERROR(VLOOKUP($D56,'CLIENTES NUEVA ID ZONA'!$A$1:$R$669,17,0),"NO")</f>
        <v>NO</v>
      </c>
    </row>
    <row r="57" spans="1:17">
      <c r="A57" s="7" t="s">
        <v>3889</v>
      </c>
      <c r="B57" s="8" t="s">
        <v>4412</v>
      </c>
      <c r="C57" s="7" t="s">
        <v>1519</v>
      </c>
      <c r="D57" s="7" t="s">
        <v>1518</v>
      </c>
      <c r="E57" s="8">
        <v>26</v>
      </c>
      <c r="F57" s="65" t="str">
        <f>+IFERROR(VLOOKUP(D57,'Convenio Clientes'!D58:F1040,3,0),0)</f>
        <v>26</v>
      </c>
      <c r="G57" s="8">
        <f t="shared" si="0"/>
        <v>0</v>
      </c>
      <c r="H57" s="7" t="s">
        <v>4900</v>
      </c>
      <c r="I57" s="7" t="s">
        <v>4436</v>
      </c>
      <c r="J57" s="7" t="s">
        <v>4437</v>
      </c>
      <c r="K57" s="7" t="s">
        <v>4438</v>
      </c>
      <c r="L57" s="10">
        <v>44487</v>
      </c>
      <c r="M57" s="7" t="s">
        <v>5700</v>
      </c>
      <c r="N57" s="7" t="s">
        <v>1581</v>
      </c>
      <c r="O57" s="7" t="s">
        <v>5701</v>
      </c>
      <c r="Q57" s="7" t="str">
        <f>IFERROR(VLOOKUP($D57,'CLIENTES NUEVA ID ZONA'!$A$1:$R$669,17,0),"NO")</f>
        <v>SI</v>
      </c>
    </row>
    <row r="58" spans="1:17">
      <c r="A58" s="7" t="s">
        <v>3889</v>
      </c>
      <c r="B58" s="8" t="s">
        <v>4564</v>
      </c>
      <c r="C58" s="7" t="s">
        <v>5709</v>
      </c>
      <c r="D58" s="7" t="s">
        <v>1687</v>
      </c>
      <c r="E58" s="8">
        <v>26</v>
      </c>
      <c r="F58" s="65" t="str">
        <f>+IFERROR(VLOOKUP(D58,'Convenio Clientes'!D59:F1041,3,0),0)</f>
        <v>26</v>
      </c>
      <c r="G58" s="8">
        <f t="shared" si="0"/>
        <v>0</v>
      </c>
      <c r="H58" s="7" t="s">
        <v>4781</v>
      </c>
      <c r="I58" s="7" t="s">
        <v>4436</v>
      </c>
      <c r="J58" s="7" t="s">
        <v>4437</v>
      </c>
      <c r="K58" s="7" t="s">
        <v>4438</v>
      </c>
      <c r="L58" s="10">
        <v>44480</v>
      </c>
      <c r="M58" s="7" t="s">
        <v>5700</v>
      </c>
      <c r="N58" s="7" t="s">
        <v>1581</v>
      </c>
      <c r="O58" s="7" t="s">
        <v>5701</v>
      </c>
      <c r="Q58" s="7" t="str">
        <f>IFERROR(VLOOKUP($D58,'CLIENTES NUEVA ID ZONA'!$A$1:$R$669,17,0),"NO")</f>
        <v>SI</v>
      </c>
    </row>
    <row r="59" spans="1:17">
      <c r="A59" s="7" t="s">
        <v>3889</v>
      </c>
      <c r="B59" s="8" t="s">
        <v>4535</v>
      </c>
      <c r="C59" s="7" t="s">
        <v>1674</v>
      </c>
      <c r="D59" s="7" t="s">
        <v>1673</v>
      </c>
      <c r="E59" s="8">
        <v>21</v>
      </c>
      <c r="F59" s="65" t="str">
        <f>+IFERROR(VLOOKUP(D59,'Convenio Clientes'!D60:F1042,3,0),0)</f>
        <v>21</v>
      </c>
      <c r="G59" s="8">
        <f t="shared" si="0"/>
        <v>0</v>
      </c>
      <c r="H59" s="7" t="s">
        <v>4829</v>
      </c>
      <c r="I59" s="7" t="s">
        <v>4436</v>
      </c>
      <c r="J59" s="7" t="s">
        <v>4444</v>
      </c>
      <c r="K59" s="7" t="s">
        <v>4448</v>
      </c>
      <c r="L59" s="10">
        <v>44476</v>
      </c>
      <c r="M59" s="7" t="s">
        <v>5700</v>
      </c>
      <c r="N59" s="7" t="s">
        <v>1455</v>
      </c>
      <c r="O59" s="7" t="s">
        <v>5701</v>
      </c>
      <c r="Q59" s="7" t="str">
        <f>IFERROR(VLOOKUP($D59,'CLIENTES NUEVA ID ZONA'!$A$1:$R$669,17,0),"NO")</f>
        <v>NO</v>
      </c>
    </row>
    <row r="60" spans="1:17">
      <c r="A60" s="7" t="s">
        <v>3889</v>
      </c>
      <c r="B60" s="8" t="s">
        <v>80</v>
      </c>
      <c r="C60" s="7" t="s">
        <v>1709</v>
      </c>
      <c r="D60" s="7" t="s">
        <v>1708</v>
      </c>
      <c r="E60" s="8">
        <v>26</v>
      </c>
      <c r="F60" s="65" t="str">
        <f>+IFERROR(VLOOKUP(D60,'Convenio Clientes'!D61:F1043,3,0),0)</f>
        <v>26</v>
      </c>
      <c r="G60" s="8">
        <f t="shared" si="0"/>
        <v>0</v>
      </c>
      <c r="H60" s="7" t="s">
        <v>4759</v>
      </c>
      <c r="I60" s="7" t="s">
        <v>5141</v>
      </c>
      <c r="J60" s="7" t="s">
        <v>4478</v>
      </c>
      <c r="K60" s="7" t="s">
        <v>4438</v>
      </c>
      <c r="L60" s="10">
        <v>44463</v>
      </c>
      <c r="M60" s="7" t="s">
        <v>5700</v>
      </c>
      <c r="N60" s="7" t="s">
        <v>1581</v>
      </c>
      <c r="O60" s="7" t="s">
        <v>5701</v>
      </c>
      <c r="Q60" s="7" t="str">
        <f>IFERROR(VLOOKUP($D60,'CLIENTES NUEVA ID ZONA'!$A$1:$R$669,17,0),"NO")</f>
        <v>SI</v>
      </c>
    </row>
    <row r="61" spans="1:17">
      <c r="A61" s="7" t="s">
        <v>3889</v>
      </c>
      <c r="B61" s="8" t="s">
        <v>80</v>
      </c>
      <c r="C61" s="7" t="s">
        <v>1473</v>
      </c>
      <c r="D61" s="7" t="s">
        <v>1472</v>
      </c>
      <c r="E61" s="8">
        <v>20</v>
      </c>
      <c r="F61" s="65" t="str">
        <f>+IFERROR(VLOOKUP(D61,'Convenio Clientes'!D62:F1044,3,0),0)</f>
        <v>20</v>
      </c>
      <c r="G61" s="8">
        <f t="shared" si="0"/>
        <v>0</v>
      </c>
      <c r="H61" s="7" t="s">
        <v>4932</v>
      </c>
      <c r="I61" s="7" t="s">
        <v>4436</v>
      </c>
      <c r="J61" s="7" t="s">
        <v>4437</v>
      </c>
      <c r="K61" s="7" t="s">
        <v>4438</v>
      </c>
      <c r="L61" s="10">
        <v>44449</v>
      </c>
      <c r="M61" s="7" t="s">
        <v>5700</v>
      </c>
      <c r="N61" s="7" t="s">
        <v>1440</v>
      </c>
      <c r="O61" s="7" t="s">
        <v>5701</v>
      </c>
      <c r="Q61" s="7" t="str">
        <f>IFERROR(VLOOKUP($D61,'CLIENTES NUEVA ID ZONA'!$A$1:$R$669,17,0),"NO")</f>
        <v>NO</v>
      </c>
    </row>
    <row r="62" spans="1:17">
      <c r="A62" s="7" t="s">
        <v>3889</v>
      </c>
      <c r="B62" s="8" t="s">
        <v>4564</v>
      </c>
      <c r="C62" s="7" t="s">
        <v>5710</v>
      </c>
      <c r="D62" s="7" t="s">
        <v>567</v>
      </c>
      <c r="E62" s="8">
        <v>21</v>
      </c>
      <c r="F62" s="8" t="str">
        <f>+IFERROR(VLOOKUP(D62,'Convenio Clientes'!D63:F1045,3,0),0)</f>
        <v>21</v>
      </c>
      <c r="G62" s="8">
        <f t="shared" si="0"/>
        <v>0</v>
      </c>
      <c r="H62" s="7" t="s">
        <v>4934</v>
      </c>
      <c r="I62" s="7" t="s">
        <v>4436</v>
      </c>
      <c r="J62" s="7" t="s">
        <v>4444</v>
      </c>
      <c r="K62" s="7" t="s">
        <v>4438</v>
      </c>
      <c r="L62" s="10">
        <v>44434</v>
      </c>
      <c r="M62" s="7" t="s">
        <v>5700</v>
      </c>
      <c r="N62" s="7" t="s">
        <v>1581</v>
      </c>
      <c r="O62" s="7" t="s">
        <v>5701</v>
      </c>
      <c r="Q62" s="7" t="str">
        <f>IFERROR(VLOOKUP($D62,'CLIENTES NUEVA ID ZONA'!$A$1:$R$669,17,0),"NO")</f>
        <v>NO</v>
      </c>
    </row>
    <row r="63" spans="1:17">
      <c r="A63" s="7" t="s">
        <v>3889</v>
      </c>
      <c r="B63" s="8" t="s">
        <v>80</v>
      </c>
      <c r="C63" s="7" t="s">
        <v>1695</v>
      </c>
      <c r="D63" s="7" t="s">
        <v>1694</v>
      </c>
      <c r="E63" s="8">
        <v>21</v>
      </c>
      <c r="F63" s="8" t="str">
        <f>+IFERROR(VLOOKUP(D63,'Convenio Clientes'!D64:F1046,3,0),0)</f>
        <v>26</v>
      </c>
      <c r="G63" s="8">
        <f t="shared" si="0"/>
        <v>-5</v>
      </c>
      <c r="H63" s="7" t="s">
        <v>4768</v>
      </c>
      <c r="I63" s="7" t="s">
        <v>4436</v>
      </c>
      <c r="J63" s="7" t="s">
        <v>4437</v>
      </c>
      <c r="K63" s="7" t="s">
        <v>4438</v>
      </c>
      <c r="L63" s="10">
        <v>44433</v>
      </c>
      <c r="M63" s="7" t="s">
        <v>5700</v>
      </c>
      <c r="N63" s="7" t="s">
        <v>1581</v>
      </c>
      <c r="O63" s="7" t="s">
        <v>5701</v>
      </c>
      <c r="Q63" s="7" t="str">
        <f>IFERROR(VLOOKUP($D63,'CLIENTES NUEVA ID ZONA'!$A$1:$R$669,17,0),"NO")</f>
        <v>SI</v>
      </c>
    </row>
    <row r="64" spans="1:17">
      <c r="A64" s="7" t="s">
        <v>3889</v>
      </c>
      <c r="B64" s="8" t="s">
        <v>2469</v>
      </c>
      <c r="C64" s="7" t="s">
        <v>5711</v>
      </c>
      <c r="D64" s="7" t="s">
        <v>1696</v>
      </c>
      <c r="E64" s="8">
        <v>21</v>
      </c>
      <c r="F64" s="8" t="str">
        <f>+IFERROR(VLOOKUP(D64,'Convenio Clientes'!D65:F1047,3,0),0)</f>
        <v>50</v>
      </c>
      <c r="G64" s="8">
        <f t="shared" si="0"/>
        <v>-29</v>
      </c>
      <c r="H64" s="7" t="s">
        <v>4769</v>
      </c>
      <c r="I64" s="7" t="s">
        <v>4436</v>
      </c>
      <c r="J64" s="7" t="s">
        <v>4478</v>
      </c>
      <c r="K64" s="7" t="s">
        <v>4438</v>
      </c>
      <c r="L64" s="10">
        <v>44432</v>
      </c>
      <c r="M64" s="7" t="s">
        <v>5700</v>
      </c>
      <c r="N64" s="7" t="s">
        <v>1581</v>
      </c>
      <c r="O64" s="7" t="s">
        <v>5701</v>
      </c>
      <c r="Q64" s="7" t="str">
        <f>IFERROR(VLOOKUP($D64,'CLIENTES NUEVA ID ZONA'!$A$1:$R$669,17,0),"NO")</f>
        <v>OFICINA</v>
      </c>
    </row>
    <row r="65" spans="1:17">
      <c r="A65" s="7" t="s">
        <v>3889</v>
      </c>
      <c r="B65" s="8" t="s">
        <v>48</v>
      </c>
      <c r="C65" s="7" t="s">
        <v>5712</v>
      </c>
      <c r="D65" s="7" t="s">
        <v>1683</v>
      </c>
      <c r="E65" s="8">
        <v>21</v>
      </c>
      <c r="F65" s="8" t="str">
        <f>+IFERROR(VLOOKUP(D65,'Convenio Clientes'!D66:F1048,3,0),0)</f>
        <v>21</v>
      </c>
      <c r="G65" s="8">
        <f t="shared" si="0"/>
        <v>0</v>
      </c>
      <c r="H65" s="7" t="s">
        <v>5649</v>
      </c>
      <c r="I65" s="7" t="s">
        <v>4436</v>
      </c>
      <c r="J65" s="7" t="s">
        <v>4437</v>
      </c>
      <c r="K65" s="7" t="s">
        <v>4438</v>
      </c>
      <c r="L65" s="10">
        <v>44414</v>
      </c>
      <c r="M65" s="7" t="s">
        <v>5700</v>
      </c>
      <c r="N65" s="7" t="s">
        <v>1455</v>
      </c>
      <c r="O65" s="7" t="s">
        <v>5701</v>
      </c>
      <c r="Q65" s="7" t="str">
        <f>IFERROR(VLOOKUP($D65,'CLIENTES NUEVA ID ZONA'!$A$1:$R$669,17,0),"NO")</f>
        <v>NO</v>
      </c>
    </row>
    <row r="66" spans="1:17">
      <c r="A66" s="7" t="s">
        <v>3889</v>
      </c>
      <c r="B66" s="8" t="s">
        <v>3623</v>
      </c>
      <c r="C66" s="7" t="s">
        <v>1682</v>
      </c>
      <c r="D66" s="7" t="s">
        <v>1681</v>
      </c>
      <c r="E66" s="8">
        <v>26</v>
      </c>
      <c r="F66" s="65" t="str">
        <f>+IFERROR(VLOOKUP(D66,Tabla3[[Número de cliente]:[CONVENIO]],13,0),0)</f>
        <v>26</v>
      </c>
      <c r="G66" s="8">
        <f t="shared" si="0"/>
        <v>0</v>
      </c>
      <c r="H66" s="7" t="s">
        <v>5423</v>
      </c>
      <c r="I66" s="7" t="s">
        <v>4436</v>
      </c>
      <c r="J66" s="7" t="s">
        <v>4498</v>
      </c>
      <c r="K66" s="7" t="s">
        <v>4438</v>
      </c>
      <c r="L66" s="10">
        <v>44405</v>
      </c>
      <c r="M66" s="7" t="s">
        <v>5700</v>
      </c>
      <c r="N66" s="7" t="s">
        <v>1581</v>
      </c>
      <c r="O66" s="7" t="s">
        <v>5701</v>
      </c>
      <c r="Q66" s="7" t="str">
        <f>IFERROR(VLOOKUP($D66,'CLIENTES NUEVA ID ZONA'!$A$1:$R$669,17,0),"NO")</f>
        <v>SI</v>
      </c>
    </row>
    <row r="67" spans="1:17">
      <c r="A67" s="7" t="s">
        <v>3889</v>
      </c>
      <c r="B67" s="8" t="s">
        <v>60</v>
      </c>
      <c r="C67" s="7" t="s">
        <v>1589</v>
      </c>
      <c r="D67" s="7" t="s">
        <v>1588</v>
      </c>
      <c r="E67" s="8">
        <v>21</v>
      </c>
      <c r="F67" s="65" t="str">
        <f>+IFERROR(VLOOKUP(D67,'Convenio Clientes'!D68:F1049,3,0),0)</f>
        <v>21</v>
      </c>
      <c r="G67" s="8">
        <f t="shared" ref="G67:G130" si="1">+E67-F67</f>
        <v>0</v>
      </c>
      <c r="H67" s="7" t="s">
        <v>5713</v>
      </c>
      <c r="I67" s="7" t="s">
        <v>4436</v>
      </c>
      <c r="J67" s="7" t="s">
        <v>4444</v>
      </c>
      <c r="K67" s="7" t="s">
        <v>4438</v>
      </c>
      <c r="L67" s="10">
        <v>44404</v>
      </c>
      <c r="M67" s="7" t="s">
        <v>5700</v>
      </c>
      <c r="N67" s="7" t="s">
        <v>4418</v>
      </c>
      <c r="O67" s="7" t="s">
        <v>5701</v>
      </c>
      <c r="Q67" s="7" t="str">
        <f>IFERROR(VLOOKUP($D67,'CLIENTES NUEVA ID ZONA'!$A$1:$R$669,17,0),"NO")</f>
        <v>SI</v>
      </c>
    </row>
    <row r="68" spans="1:17">
      <c r="A68" s="7" t="s">
        <v>3889</v>
      </c>
      <c r="B68" s="8" t="s">
        <v>48</v>
      </c>
      <c r="C68" s="7" t="s">
        <v>1670</v>
      </c>
      <c r="D68" s="7" t="s">
        <v>1669</v>
      </c>
      <c r="E68" s="8">
        <v>20</v>
      </c>
      <c r="F68" s="8" t="str">
        <f>+IFERROR(VLOOKUP(D68,'Convenio Clientes'!D69:F1050,3,0),0)</f>
        <v>20</v>
      </c>
      <c r="G68" s="8">
        <f t="shared" si="1"/>
        <v>0</v>
      </c>
      <c r="H68" s="7" t="s">
        <v>5671</v>
      </c>
      <c r="I68" s="7" t="s">
        <v>4436</v>
      </c>
      <c r="J68" s="7" t="s">
        <v>4444</v>
      </c>
      <c r="K68" s="7" t="s">
        <v>4448</v>
      </c>
      <c r="L68" s="10">
        <v>44399</v>
      </c>
      <c r="M68" s="7" t="s">
        <v>5700</v>
      </c>
      <c r="N68" s="7" t="s">
        <v>1455</v>
      </c>
      <c r="O68" s="7" t="s">
        <v>5701</v>
      </c>
      <c r="Q68" s="7" t="str">
        <f>IFERROR(VLOOKUP($D68,'CLIENTES NUEVA ID ZONA'!$A$1:$R$669,17,0),"NO")</f>
        <v>NO</v>
      </c>
    </row>
    <row r="69" spans="1:17">
      <c r="A69" s="7" t="s">
        <v>3889</v>
      </c>
      <c r="B69" s="8" t="s">
        <v>4527</v>
      </c>
      <c r="C69" s="7" t="s">
        <v>1666</v>
      </c>
      <c r="D69" s="7" t="s">
        <v>1665</v>
      </c>
      <c r="E69" s="8">
        <v>21</v>
      </c>
      <c r="F69" s="65" t="str">
        <f>+IFERROR(VLOOKUP(D69,'Convenio Clientes'!D70:F1051,3,0),0)</f>
        <v>21</v>
      </c>
      <c r="G69" s="8">
        <f t="shared" si="1"/>
        <v>0</v>
      </c>
      <c r="H69" s="7" t="s">
        <v>5651</v>
      </c>
      <c r="I69" s="7" t="s">
        <v>4436</v>
      </c>
      <c r="J69" s="7" t="s">
        <v>4478</v>
      </c>
      <c r="K69" s="7" t="s">
        <v>4438</v>
      </c>
      <c r="L69" s="10">
        <v>44392</v>
      </c>
      <c r="M69" s="7" t="s">
        <v>5700</v>
      </c>
      <c r="N69" s="7" t="s">
        <v>1455</v>
      </c>
      <c r="O69" s="7" t="s">
        <v>5701</v>
      </c>
      <c r="Q69" s="7" t="str">
        <f>IFERROR(VLOOKUP($D69,'CLIENTES NUEVA ID ZONA'!$A$1:$R$669,17,0),"NO")</f>
        <v>SI</v>
      </c>
    </row>
    <row r="70" spans="1:17">
      <c r="A70" s="7" t="s">
        <v>3889</v>
      </c>
      <c r="B70" s="8" t="s">
        <v>4564</v>
      </c>
      <c r="C70" s="7" t="s">
        <v>1668</v>
      </c>
      <c r="D70" s="7" t="s">
        <v>1667</v>
      </c>
      <c r="E70" s="8">
        <v>1</v>
      </c>
      <c r="F70" s="8" t="str">
        <f>+IFERROR(VLOOKUP(D70,'Convenio Clientes'!D71:F1052,3,0),0)</f>
        <v>01</v>
      </c>
      <c r="G70" s="8">
        <f t="shared" si="1"/>
        <v>0</v>
      </c>
      <c r="H70" s="7" t="s">
        <v>5714</v>
      </c>
      <c r="I70" s="7" t="s">
        <v>4436</v>
      </c>
      <c r="J70" s="7" t="s">
        <v>4444</v>
      </c>
      <c r="K70" s="7" t="s">
        <v>4448</v>
      </c>
      <c r="L70" s="10">
        <v>44391</v>
      </c>
      <c r="M70" s="7" t="s">
        <v>5700</v>
      </c>
      <c r="N70" s="7" t="s">
        <v>1581</v>
      </c>
      <c r="O70" s="7" t="s">
        <v>5701</v>
      </c>
      <c r="Q70" s="7" t="str">
        <f>IFERROR(VLOOKUP($D70,'CLIENTES NUEVA ID ZONA'!$A$1:$R$669,17,0),"NO")</f>
        <v>NO</v>
      </c>
    </row>
    <row r="71" spans="1:17">
      <c r="A71" s="7" t="s">
        <v>3889</v>
      </c>
      <c r="B71" s="8" t="s">
        <v>48</v>
      </c>
      <c r="C71" s="7" t="s">
        <v>1662</v>
      </c>
      <c r="D71" s="7" t="s">
        <v>1661</v>
      </c>
      <c r="E71" s="8">
        <v>21</v>
      </c>
      <c r="F71" s="8" t="str">
        <f>+IFERROR(VLOOKUP(D71,'Convenio Clientes'!D72:F1053,3,0),0)</f>
        <v>21</v>
      </c>
      <c r="G71" s="8">
        <f t="shared" si="1"/>
        <v>0</v>
      </c>
      <c r="H71" s="7" t="s">
        <v>5715</v>
      </c>
      <c r="I71" s="7" t="s">
        <v>4436</v>
      </c>
      <c r="J71" s="7" t="s">
        <v>4437</v>
      </c>
      <c r="K71" s="7" t="s">
        <v>4438</v>
      </c>
      <c r="L71" s="10">
        <v>44389</v>
      </c>
      <c r="M71" s="7" t="s">
        <v>5700</v>
      </c>
      <c r="N71" s="7" t="s">
        <v>1455</v>
      </c>
      <c r="O71" s="7" t="s">
        <v>5701</v>
      </c>
      <c r="Q71" s="7" t="str">
        <f>IFERROR(VLOOKUP($D71,'CLIENTES NUEVA ID ZONA'!$A$1:$R$669,17,0),"NO")</f>
        <v>NO</v>
      </c>
    </row>
    <row r="72" spans="1:17">
      <c r="A72" s="7" t="s">
        <v>3889</v>
      </c>
      <c r="B72" s="8" t="s">
        <v>80</v>
      </c>
      <c r="C72" s="7" t="s">
        <v>1380</v>
      </c>
      <c r="D72" s="7" t="s">
        <v>1379</v>
      </c>
      <c r="E72" s="8">
        <v>21</v>
      </c>
      <c r="F72" s="65" t="str">
        <f>+IFERROR(VLOOKUP(D72,'Convenio Clientes'!D73:F1054,3,0),0)</f>
        <v>21</v>
      </c>
      <c r="G72" s="8">
        <f t="shared" si="1"/>
        <v>0</v>
      </c>
      <c r="H72" s="7" t="s">
        <v>5716</v>
      </c>
      <c r="I72" s="7" t="s">
        <v>4436</v>
      </c>
      <c r="J72" s="7" t="s">
        <v>4688</v>
      </c>
      <c r="K72" s="7" t="s">
        <v>4438</v>
      </c>
      <c r="L72" s="10">
        <v>44389</v>
      </c>
      <c r="M72" s="7" t="s">
        <v>5700</v>
      </c>
      <c r="N72" s="7" t="s">
        <v>4416</v>
      </c>
      <c r="O72" s="7" t="s">
        <v>5701</v>
      </c>
      <c r="Q72" s="7" t="str">
        <f>IFERROR(VLOOKUP($D72,'CLIENTES NUEVA ID ZONA'!$A$1:$R$669,17,0),"NO")</f>
        <v>NO</v>
      </c>
    </row>
    <row r="73" spans="1:17">
      <c r="A73" s="7" t="s">
        <v>3889</v>
      </c>
      <c r="B73" s="8" t="s">
        <v>4535</v>
      </c>
      <c r="C73" s="7" t="s">
        <v>1656</v>
      </c>
      <c r="D73" s="7" t="s">
        <v>1655</v>
      </c>
      <c r="E73" s="8">
        <v>21</v>
      </c>
      <c r="F73" s="8" t="str">
        <f>+IFERROR(VLOOKUP(D73,'Convenio Clientes'!D74:F1055,3,0),0)</f>
        <v>21</v>
      </c>
      <c r="G73" s="8">
        <f t="shared" si="1"/>
        <v>0</v>
      </c>
      <c r="H73" s="7" t="s">
        <v>5621</v>
      </c>
      <c r="I73" s="7" t="s">
        <v>4436</v>
      </c>
      <c r="J73" s="7" t="s">
        <v>4444</v>
      </c>
      <c r="K73" s="7" t="s">
        <v>4438</v>
      </c>
      <c r="L73" s="10">
        <v>44376</v>
      </c>
      <c r="M73" s="7" t="s">
        <v>5717</v>
      </c>
      <c r="N73" s="7" t="s">
        <v>1440</v>
      </c>
      <c r="O73" s="7" t="s">
        <v>5701</v>
      </c>
      <c r="Q73" s="7" t="str">
        <f>IFERROR(VLOOKUP($D73,'CLIENTES NUEVA ID ZONA'!$A$1:$R$669,17,0),"NO")</f>
        <v>NO</v>
      </c>
    </row>
    <row r="74" spans="1:17">
      <c r="A74" s="7" t="s">
        <v>3889</v>
      </c>
      <c r="B74" s="8" t="s">
        <v>14</v>
      </c>
      <c r="C74" s="7" t="s">
        <v>1560</v>
      </c>
      <c r="D74" s="7" t="s">
        <v>1559</v>
      </c>
      <c r="E74" s="8">
        <v>21</v>
      </c>
      <c r="F74" s="8" t="str">
        <f>+IFERROR(VLOOKUP(D74,'Convenio Clientes'!D75:F1056,3,0),0)</f>
        <v>26</v>
      </c>
      <c r="G74" s="8">
        <f t="shared" si="1"/>
        <v>-5</v>
      </c>
      <c r="H74" s="7" t="s">
        <v>5434</v>
      </c>
      <c r="I74" s="7" t="s">
        <v>4436</v>
      </c>
      <c r="J74" s="7" t="s">
        <v>4463</v>
      </c>
      <c r="K74" s="7" t="s">
        <v>4438</v>
      </c>
      <c r="L74" s="10">
        <v>44376</v>
      </c>
      <c r="M74" s="7" t="s">
        <v>5700</v>
      </c>
      <c r="N74" s="7" t="s">
        <v>1581</v>
      </c>
      <c r="O74" s="7" t="s">
        <v>5701</v>
      </c>
      <c r="Q74" s="7" t="str">
        <f>IFERROR(VLOOKUP($D74,'CLIENTES NUEVA ID ZONA'!$A$1:$R$669,17,0),"NO")</f>
        <v>NO</v>
      </c>
    </row>
    <row r="75" spans="1:17">
      <c r="A75" s="7" t="s">
        <v>3889</v>
      </c>
      <c r="B75" s="8" t="s">
        <v>3623</v>
      </c>
      <c r="C75" s="7" t="s">
        <v>1658</v>
      </c>
      <c r="D75" s="7" t="s">
        <v>1657</v>
      </c>
      <c r="E75" s="8">
        <v>26</v>
      </c>
      <c r="F75" s="65" t="str">
        <f>+IFERROR(VLOOKUP(D75,Tabla3[[Número de cliente]:[CONVENIO]],13,0),0)</f>
        <v>26</v>
      </c>
      <c r="G75" s="8">
        <f t="shared" si="1"/>
        <v>0</v>
      </c>
      <c r="H75" s="7" t="s">
        <v>4797</v>
      </c>
      <c r="I75" s="7" t="s">
        <v>4436</v>
      </c>
      <c r="J75" s="7" t="s">
        <v>4437</v>
      </c>
      <c r="K75" s="7" t="s">
        <v>4438</v>
      </c>
      <c r="L75" s="10">
        <v>44375</v>
      </c>
      <c r="M75" s="7" t="s">
        <v>5700</v>
      </c>
      <c r="N75" s="7" t="s">
        <v>1581</v>
      </c>
      <c r="O75" s="7" t="s">
        <v>5701</v>
      </c>
      <c r="Q75" s="7" t="str">
        <f>IFERROR(VLOOKUP($D75,'CLIENTES NUEVA ID ZONA'!$A$1:$R$669,17,0),"NO")</f>
        <v>SI</v>
      </c>
    </row>
    <row r="76" spans="1:17">
      <c r="A76" s="7" t="s">
        <v>3889</v>
      </c>
      <c r="B76" s="8" t="s">
        <v>4527</v>
      </c>
      <c r="C76" s="7" t="s">
        <v>1647</v>
      </c>
      <c r="D76" s="7" t="s">
        <v>1646</v>
      </c>
      <c r="E76" s="8">
        <v>20</v>
      </c>
      <c r="F76" s="8" t="str">
        <f>+IFERROR(VLOOKUP(D76,'Convenio Clientes'!D77:F1058,3,0),0)</f>
        <v>20</v>
      </c>
      <c r="G76" s="8">
        <f t="shared" si="1"/>
        <v>0</v>
      </c>
      <c r="H76" s="7" t="s">
        <v>5529</v>
      </c>
      <c r="I76" s="7" t="s">
        <v>4436</v>
      </c>
      <c r="J76" s="7" t="s">
        <v>4437</v>
      </c>
      <c r="K76" s="7" t="s">
        <v>4438</v>
      </c>
      <c r="L76" s="10">
        <v>44364</v>
      </c>
      <c r="M76" s="7" t="s">
        <v>5700</v>
      </c>
      <c r="N76" s="7" t="s">
        <v>1581</v>
      </c>
      <c r="O76" s="7" t="s">
        <v>5701</v>
      </c>
      <c r="Q76" s="7" t="str">
        <f>IFERROR(VLOOKUP($D76,'CLIENTES NUEVA ID ZONA'!$A$1:$R$669,17,0),"NO")</f>
        <v>SI</v>
      </c>
    </row>
    <row r="77" spans="1:17">
      <c r="A77" s="7" t="s">
        <v>3889</v>
      </c>
      <c r="B77" s="8" t="s">
        <v>80</v>
      </c>
      <c r="C77" s="7" t="s">
        <v>1485</v>
      </c>
      <c r="D77" s="7" t="s">
        <v>1484</v>
      </c>
      <c r="E77" s="8">
        <v>20</v>
      </c>
      <c r="F77" s="8" t="str">
        <f>+IFERROR(VLOOKUP(D77,'Convenio Clientes'!D78:F1059,3,0),0)</f>
        <v>20</v>
      </c>
      <c r="G77" s="8">
        <f t="shared" si="1"/>
        <v>0</v>
      </c>
      <c r="H77" s="7" t="s">
        <v>4823</v>
      </c>
      <c r="I77" s="7" t="s">
        <v>4436</v>
      </c>
      <c r="J77" s="7" t="s">
        <v>4437</v>
      </c>
      <c r="K77" s="7" t="s">
        <v>4438</v>
      </c>
      <c r="L77" s="10">
        <v>44355</v>
      </c>
      <c r="M77" s="7" t="s">
        <v>5700</v>
      </c>
      <c r="N77" s="7" t="s">
        <v>1440</v>
      </c>
      <c r="O77" s="7" t="s">
        <v>5701</v>
      </c>
      <c r="Q77" s="7" t="str">
        <f>IFERROR(VLOOKUP($D77,'CLIENTES NUEVA ID ZONA'!$A$1:$R$669,17,0),"NO")</f>
        <v>NO</v>
      </c>
    </row>
    <row r="78" spans="1:17">
      <c r="A78" s="7" t="s">
        <v>3889</v>
      </c>
      <c r="B78" s="8" t="s">
        <v>80</v>
      </c>
      <c r="C78" s="7" t="s">
        <v>1703</v>
      </c>
      <c r="D78" s="7" t="s">
        <v>1702</v>
      </c>
      <c r="E78" s="8">
        <v>21</v>
      </c>
      <c r="F78" s="8" t="str">
        <f>+IFERROR(VLOOKUP(D78,'Convenio Clientes'!D79:F1060,3,0),0)</f>
        <v>26</v>
      </c>
      <c r="G78" s="8">
        <f t="shared" si="1"/>
        <v>-5</v>
      </c>
      <c r="H78" s="7" t="s">
        <v>5411</v>
      </c>
      <c r="I78" s="7" t="s">
        <v>4436</v>
      </c>
      <c r="J78" s="7" t="s">
        <v>4437</v>
      </c>
      <c r="K78" s="7" t="s">
        <v>4448</v>
      </c>
      <c r="L78" s="10">
        <v>44351</v>
      </c>
      <c r="M78" s="7" t="s">
        <v>5700</v>
      </c>
      <c r="N78" s="7" t="s">
        <v>1455</v>
      </c>
      <c r="O78" s="7" t="s">
        <v>5701</v>
      </c>
      <c r="Q78" s="7" t="str">
        <f>IFERROR(VLOOKUP($D78,'CLIENTES NUEVA ID ZONA'!$A$1:$R$669,17,0),"NO")</f>
        <v>NO</v>
      </c>
    </row>
    <row r="79" spans="1:17">
      <c r="A79" s="7" t="s">
        <v>3889</v>
      </c>
      <c r="B79" s="8" t="s">
        <v>14</v>
      </c>
      <c r="C79" s="7" t="s">
        <v>1626</v>
      </c>
      <c r="D79" s="7" t="s">
        <v>1625</v>
      </c>
      <c r="E79" s="8">
        <v>26</v>
      </c>
      <c r="F79" s="65" t="str">
        <f>+IFERROR(VLOOKUP(D79,'Convenio Clientes'!D80:F1061,3,0),0)</f>
        <v>26</v>
      </c>
      <c r="G79" s="8">
        <f t="shared" si="1"/>
        <v>0</v>
      </c>
      <c r="H79" s="7" t="s">
        <v>5672</v>
      </c>
      <c r="I79" s="7" t="s">
        <v>4436</v>
      </c>
      <c r="J79" s="7" t="s">
        <v>4688</v>
      </c>
      <c r="K79" s="7" t="s">
        <v>4438</v>
      </c>
      <c r="L79" s="10">
        <v>44341</v>
      </c>
      <c r="M79" s="7" t="s">
        <v>5700</v>
      </c>
      <c r="N79" s="7" t="s">
        <v>1581</v>
      </c>
      <c r="O79" s="7" t="s">
        <v>5701</v>
      </c>
      <c r="Q79" s="7" t="str">
        <f>IFERROR(VLOOKUP($D79,'CLIENTES NUEVA ID ZONA'!$A$1:$R$669,17,0),"NO")</f>
        <v>SI</v>
      </c>
    </row>
    <row r="80" spans="1:17">
      <c r="A80" s="7" t="s">
        <v>3889</v>
      </c>
      <c r="B80" s="8" t="s">
        <v>4433</v>
      </c>
      <c r="C80" s="7" t="s">
        <v>1630</v>
      </c>
      <c r="D80" s="7" t="s">
        <v>1629</v>
      </c>
      <c r="E80" s="8">
        <v>21</v>
      </c>
      <c r="F80" s="8" t="str">
        <f>+IFERROR(VLOOKUP(D80,'Convenio Clientes'!D81:F1062,3,0),0)</f>
        <v>21</v>
      </c>
      <c r="G80" s="8">
        <f t="shared" si="1"/>
        <v>0</v>
      </c>
      <c r="H80" s="7" t="s">
        <v>4816</v>
      </c>
      <c r="I80" s="7" t="s">
        <v>4436</v>
      </c>
      <c r="J80" s="7" t="s">
        <v>4688</v>
      </c>
      <c r="K80" s="7" t="s">
        <v>4448</v>
      </c>
      <c r="L80" s="10">
        <v>44336</v>
      </c>
      <c r="M80" s="7" t="s">
        <v>5700</v>
      </c>
      <c r="N80" s="7" t="s">
        <v>1581</v>
      </c>
      <c r="O80" s="7" t="s">
        <v>5701</v>
      </c>
      <c r="Q80" s="7" t="str">
        <f>IFERROR(VLOOKUP($D80,'CLIENTES NUEVA ID ZONA'!$A$1:$R$669,17,0),"NO")</f>
        <v>NO</v>
      </c>
    </row>
    <row r="81" spans="1:17">
      <c r="A81" s="7" t="s">
        <v>3889</v>
      </c>
      <c r="B81" s="8" t="s">
        <v>4564</v>
      </c>
      <c r="C81" s="7" t="s">
        <v>1620</v>
      </c>
      <c r="D81" s="7" t="s">
        <v>1619</v>
      </c>
      <c r="E81" s="8">
        <v>26</v>
      </c>
      <c r="F81" s="65" t="str">
        <f>+IFERROR(VLOOKUP(D81,'Convenio Clientes'!D82:F1063,3,0),0)</f>
        <v>26</v>
      </c>
      <c r="G81" s="8">
        <f t="shared" si="1"/>
        <v>0</v>
      </c>
      <c r="H81" s="7" t="s">
        <v>4832</v>
      </c>
      <c r="I81" s="7" t="s">
        <v>4436</v>
      </c>
      <c r="J81" s="7" t="s">
        <v>4498</v>
      </c>
      <c r="K81" s="7" t="s">
        <v>4438</v>
      </c>
      <c r="L81" s="10">
        <v>44322</v>
      </c>
      <c r="M81" s="7" t="s">
        <v>5700</v>
      </c>
      <c r="N81" s="7" t="s">
        <v>1581</v>
      </c>
      <c r="O81" s="7" t="s">
        <v>5701</v>
      </c>
      <c r="Q81" s="7" t="str">
        <f>IFERROR(VLOOKUP($D81,'CLIENTES NUEVA ID ZONA'!$A$1:$R$669,17,0),"NO")</f>
        <v>NO</v>
      </c>
    </row>
    <row r="82" spans="1:17">
      <c r="A82" s="7" t="s">
        <v>3889</v>
      </c>
      <c r="B82" s="8" t="s">
        <v>4535</v>
      </c>
      <c r="C82" s="7" t="s">
        <v>1601</v>
      </c>
      <c r="D82" s="7" t="s">
        <v>1600</v>
      </c>
      <c r="E82" s="8">
        <v>21</v>
      </c>
      <c r="F82" s="65" t="str">
        <f>+IFERROR(VLOOKUP(D82,'Convenio Clientes'!D83:F1064,3,0),0)</f>
        <v>21</v>
      </c>
      <c r="G82" s="8">
        <f t="shared" si="1"/>
        <v>0</v>
      </c>
      <c r="H82" s="7" t="s">
        <v>5718</v>
      </c>
      <c r="I82" s="7" t="s">
        <v>4436</v>
      </c>
      <c r="J82" s="7" t="s">
        <v>4444</v>
      </c>
      <c r="K82" s="7" t="s">
        <v>4438</v>
      </c>
      <c r="L82" s="10">
        <v>44280</v>
      </c>
      <c r="M82" s="7" t="s">
        <v>5700</v>
      </c>
      <c r="N82" s="7" t="s">
        <v>4418</v>
      </c>
      <c r="O82" s="7" t="s">
        <v>5701</v>
      </c>
      <c r="Q82" s="7" t="str">
        <f>IFERROR(VLOOKUP($D82,'CLIENTES NUEVA ID ZONA'!$A$1:$R$669,17,0),"NO")</f>
        <v>OFICINA</v>
      </c>
    </row>
    <row r="83" spans="1:17">
      <c r="A83" s="7" t="s">
        <v>3889</v>
      </c>
      <c r="B83" s="8" t="s">
        <v>37</v>
      </c>
      <c r="C83" s="7" t="s">
        <v>1586</v>
      </c>
      <c r="D83" s="7" t="s">
        <v>1585</v>
      </c>
      <c r="E83" s="8">
        <v>1</v>
      </c>
      <c r="F83" s="8" t="str">
        <f>+IFERROR(VLOOKUP(D83,'Convenio Clientes'!D84:F1065,3,0),0)</f>
        <v>01</v>
      </c>
      <c r="G83" s="8">
        <f t="shared" si="1"/>
        <v>0</v>
      </c>
      <c r="H83" s="7" t="s">
        <v>5719</v>
      </c>
      <c r="I83" s="7" t="s">
        <v>4436</v>
      </c>
      <c r="J83" s="7" t="s">
        <v>4444</v>
      </c>
      <c r="K83" s="7" t="s">
        <v>4438</v>
      </c>
      <c r="L83" s="10">
        <v>44280</v>
      </c>
      <c r="M83" s="7" t="s">
        <v>5700</v>
      </c>
      <c r="N83" s="7" t="s">
        <v>4418</v>
      </c>
      <c r="O83" s="7" t="s">
        <v>5701</v>
      </c>
      <c r="Q83" s="7" t="str">
        <f>IFERROR(VLOOKUP($D83,'CLIENTES NUEVA ID ZONA'!$A$1:$R$669,17,0),"NO")</f>
        <v>NO</v>
      </c>
    </row>
    <row r="84" spans="1:17">
      <c r="A84" s="7" t="s">
        <v>3889</v>
      </c>
      <c r="B84" s="8" t="s">
        <v>48</v>
      </c>
      <c r="C84" s="7" t="s">
        <v>1591</v>
      </c>
      <c r="D84" s="7" t="s">
        <v>1590</v>
      </c>
      <c r="E84" s="8">
        <v>20</v>
      </c>
      <c r="F84" s="8" t="str">
        <f>+IFERROR(VLOOKUP(D84,'Convenio Clientes'!D85:F1066,3,0),0)</f>
        <v>20</v>
      </c>
      <c r="G84" s="8">
        <f t="shared" si="1"/>
        <v>0</v>
      </c>
      <c r="H84" s="7" t="s">
        <v>5500</v>
      </c>
      <c r="I84" s="7" t="s">
        <v>4436</v>
      </c>
      <c r="J84" s="7" t="s">
        <v>4437</v>
      </c>
      <c r="K84" s="7" t="s">
        <v>4438</v>
      </c>
      <c r="L84" s="10">
        <v>44280</v>
      </c>
      <c r="M84" s="7" t="s">
        <v>5700</v>
      </c>
      <c r="N84" s="7" t="s">
        <v>1581</v>
      </c>
      <c r="O84" s="7" t="s">
        <v>5701</v>
      </c>
      <c r="Q84" s="7" t="str">
        <f>IFERROR(VLOOKUP($D84,'CLIENTES NUEVA ID ZONA'!$A$1:$R$669,17,0),"NO")</f>
        <v>NO</v>
      </c>
    </row>
    <row r="85" spans="1:17">
      <c r="A85" s="7" t="s">
        <v>3889</v>
      </c>
      <c r="B85" s="8" t="s">
        <v>3794</v>
      </c>
      <c r="C85" s="7" t="s">
        <v>1580</v>
      </c>
      <c r="D85" s="7" t="s">
        <v>1579</v>
      </c>
      <c r="E85" s="8">
        <v>1</v>
      </c>
      <c r="F85" s="8" t="str">
        <f>+IFERROR(VLOOKUP(D85,'Convenio Clientes'!D86:F1067,3,0),0)</f>
        <v>01</v>
      </c>
      <c r="G85" s="8">
        <f t="shared" si="1"/>
        <v>0</v>
      </c>
      <c r="H85" s="7" t="s">
        <v>4866</v>
      </c>
      <c r="I85" s="7" t="s">
        <v>4436</v>
      </c>
      <c r="J85" s="7" t="s">
        <v>4688</v>
      </c>
      <c r="K85" s="7" t="s">
        <v>4448</v>
      </c>
      <c r="L85" s="10">
        <v>44279</v>
      </c>
      <c r="M85" s="7" t="s">
        <v>5700</v>
      </c>
      <c r="N85" s="7" t="s">
        <v>1581</v>
      </c>
      <c r="O85" s="7" t="s">
        <v>5701</v>
      </c>
      <c r="Q85" s="7" t="str">
        <f>IFERROR(VLOOKUP($D85,'CLIENTES NUEVA ID ZONA'!$A$1:$R$669,17,0),"NO")</f>
        <v>NO</v>
      </c>
    </row>
    <row r="86" spans="1:17">
      <c r="A86" s="7" t="s">
        <v>3889</v>
      </c>
      <c r="B86" s="8" t="s">
        <v>3794</v>
      </c>
      <c r="C86" s="7" t="s">
        <v>1584</v>
      </c>
      <c r="D86" s="7" t="s">
        <v>1576</v>
      </c>
      <c r="E86" s="8">
        <v>21</v>
      </c>
      <c r="F86" s="65" t="str">
        <f>+IFERROR(VLOOKUP(D86,'Convenio Clientes'!D87:F1068,3,0),0)</f>
        <v>21</v>
      </c>
      <c r="G86" s="8">
        <f t="shared" si="1"/>
        <v>0</v>
      </c>
      <c r="H86" s="7" t="s">
        <v>4865</v>
      </c>
      <c r="I86" s="7" t="s">
        <v>4436</v>
      </c>
      <c r="J86" s="7" t="s">
        <v>4437</v>
      </c>
      <c r="K86" s="7" t="s">
        <v>4438</v>
      </c>
      <c r="L86" s="10">
        <v>44277</v>
      </c>
      <c r="M86" s="7" t="s">
        <v>5700</v>
      </c>
      <c r="N86" s="7" t="s">
        <v>1455</v>
      </c>
      <c r="O86" s="7" t="s">
        <v>5701</v>
      </c>
      <c r="Q86" s="7" t="str">
        <f>IFERROR(VLOOKUP($D86,'CLIENTES NUEVA ID ZONA'!$A$1:$R$669,17,0),"NO")</f>
        <v>NO</v>
      </c>
    </row>
    <row r="87" spans="1:17">
      <c r="A87" s="7" t="s">
        <v>3889</v>
      </c>
      <c r="B87" s="8" t="s">
        <v>3794</v>
      </c>
      <c r="C87" s="7" t="s">
        <v>1584</v>
      </c>
      <c r="D87" s="7" t="s">
        <v>1583</v>
      </c>
      <c r="E87" s="8">
        <v>21</v>
      </c>
      <c r="F87" s="8" t="str">
        <f>+IFERROR(VLOOKUP(D87,Tabla3[[Número de cliente]:[CONVENIO]],13,0),0)</f>
        <v>SN CNV</v>
      </c>
      <c r="G87" s="8" t="e">
        <f t="shared" si="1"/>
        <v>#VALUE!</v>
      </c>
      <c r="H87" s="7" t="s">
        <v>5334</v>
      </c>
      <c r="I87" s="7" t="s">
        <v>4436</v>
      </c>
      <c r="J87" s="7" t="s">
        <v>4444</v>
      </c>
      <c r="K87" s="7" t="s">
        <v>4448</v>
      </c>
      <c r="L87" s="10">
        <v>44274</v>
      </c>
      <c r="M87" s="7" t="s">
        <v>5700</v>
      </c>
      <c r="N87" s="7" t="s">
        <v>1455</v>
      </c>
      <c r="O87" s="7" t="s">
        <v>5701</v>
      </c>
      <c r="Q87" s="7" t="str">
        <f>IFERROR(VLOOKUP($D87,'CLIENTES NUEVA ID ZONA'!$A$1:$R$669,17,0),"NO")</f>
        <v>NO</v>
      </c>
    </row>
    <row r="88" spans="1:17">
      <c r="A88" s="7" t="s">
        <v>3889</v>
      </c>
      <c r="B88" s="8" t="s">
        <v>4518</v>
      </c>
      <c r="C88" s="7" t="s">
        <v>5720</v>
      </c>
      <c r="D88" s="7" t="s">
        <v>3769</v>
      </c>
      <c r="E88" s="8">
        <v>1</v>
      </c>
      <c r="F88" s="8" t="str">
        <f>+IFERROR(VLOOKUP(D88,'Convenio Clientes'!D89:F1070,3,0),0)</f>
        <v>01</v>
      </c>
      <c r="G88" s="8">
        <f t="shared" si="1"/>
        <v>0</v>
      </c>
      <c r="H88" s="7" t="s">
        <v>4883</v>
      </c>
      <c r="I88" s="7" t="s">
        <v>4436</v>
      </c>
      <c r="J88" s="7" t="s">
        <v>4454</v>
      </c>
      <c r="K88" s="7" t="s">
        <v>4448</v>
      </c>
      <c r="L88" s="10">
        <v>44264</v>
      </c>
      <c r="M88" s="7" t="s">
        <v>5700</v>
      </c>
      <c r="N88" s="7" t="s">
        <v>1455</v>
      </c>
      <c r="O88" s="7" t="s">
        <v>5701</v>
      </c>
      <c r="Q88" s="7" t="str">
        <f>IFERROR(VLOOKUP($D88,'CLIENTES NUEVA ID ZONA'!$A$1:$R$669,17,0),"NO")</f>
        <v>NO</v>
      </c>
    </row>
    <row r="89" spans="1:17">
      <c r="A89" s="7" t="s">
        <v>3889</v>
      </c>
      <c r="B89" s="8" t="s">
        <v>4433</v>
      </c>
      <c r="C89" s="7" t="s">
        <v>1566</v>
      </c>
      <c r="D89" s="7" t="s">
        <v>1565</v>
      </c>
      <c r="E89" s="8">
        <v>26</v>
      </c>
      <c r="F89" s="65" t="str">
        <f>+IFERROR(VLOOKUP(D89,'Convenio Clientes'!D90:F1071,3,0),0)</f>
        <v>26</v>
      </c>
      <c r="G89" s="8">
        <f t="shared" si="1"/>
        <v>0</v>
      </c>
      <c r="H89" s="7" t="s">
        <v>4871</v>
      </c>
      <c r="I89" s="7" t="s">
        <v>4436</v>
      </c>
      <c r="J89" s="7" t="s">
        <v>4437</v>
      </c>
      <c r="K89" s="7" t="s">
        <v>4438</v>
      </c>
      <c r="L89" s="10">
        <v>44253</v>
      </c>
      <c r="M89" s="7" t="s">
        <v>5700</v>
      </c>
      <c r="N89" s="7" t="s">
        <v>1581</v>
      </c>
      <c r="O89" s="7" t="s">
        <v>5701</v>
      </c>
      <c r="Q89" s="7" t="str">
        <f>IFERROR(VLOOKUP($D89,'CLIENTES NUEVA ID ZONA'!$A$1:$R$669,17,0),"NO")</f>
        <v>NO</v>
      </c>
    </row>
    <row r="90" spans="1:17">
      <c r="A90" s="7" t="s">
        <v>3889</v>
      </c>
      <c r="B90" s="8" t="s">
        <v>37</v>
      </c>
      <c r="C90" s="7" t="s">
        <v>1558</v>
      </c>
      <c r="D90" s="7" t="s">
        <v>1557</v>
      </c>
      <c r="E90" s="8">
        <v>20</v>
      </c>
      <c r="F90" s="8" t="str">
        <f>+IFERROR(VLOOKUP(D90,'Convenio Clientes'!D91:F1072,3,0),0)</f>
        <v>20</v>
      </c>
      <c r="G90" s="8">
        <f t="shared" si="1"/>
        <v>0</v>
      </c>
      <c r="H90" s="7" t="s">
        <v>4869</v>
      </c>
      <c r="I90" s="7" t="s">
        <v>4436</v>
      </c>
      <c r="J90" s="7" t="s">
        <v>4688</v>
      </c>
      <c r="K90" s="7" t="s">
        <v>4438</v>
      </c>
      <c r="L90" s="10">
        <v>44252</v>
      </c>
      <c r="M90" s="7" t="s">
        <v>5700</v>
      </c>
      <c r="N90" s="7" t="s">
        <v>1581</v>
      </c>
      <c r="O90" s="7" t="s">
        <v>5701</v>
      </c>
      <c r="Q90" s="7" t="str">
        <f>IFERROR(VLOOKUP($D90,'CLIENTES NUEVA ID ZONA'!$A$1:$R$669,17,0),"NO")</f>
        <v>NO</v>
      </c>
    </row>
    <row r="91" spans="1:17">
      <c r="A91" s="7" t="s">
        <v>3889</v>
      </c>
      <c r="B91" s="8" t="s">
        <v>14</v>
      </c>
      <c r="C91" s="7" t="s">
        <v>1032</v>
      </c>
      <c r="D91" s="7" t="s">
        <v>1031</v>
      </c>
      <c r="E91" s="8">
        <v>1</v>
      </c>
      <c r="F91" s="8" t="str">
        <f>+IFERROR(VLOOKUP(D91,'Convenio Clientes'!D92:F1073,3,0),0)</f>
        <v>01</v>
      </c>
      <c r="G91" s="8">
        <f t="shared" si="1"/>
        <v>0</v>
      </c>
      <c r="H91" s="7" t="s">
        <v>5080</v>
      </c>
      <c r="I91" s="7" t="s">
        <v>4436</v>
      </c>
      <c r="J91" s="7" t="s">
        <v>4688</v>
      </c>
      <c r="K91" s="7" t="s">
        <v>4448</v>
      </c>
      <c r="L91" s="10">
        <v>44250</v>
      </c>
      <c r="M91" s="7" t="s">
        <v>5700</v>
      </c>
      <c r="N91" s="7" t="s">
        <v>1581</v>
      </c>
      <c r="O91" s="7" t="s">
        <v>5701</v>
      </c>
      <c r="Q91" s="7" t="str">
        <f>IFERROR(VLOOKUP($D91,'CLIENTES NUEVA ID ZONA'!$A$1:$R$669,17,0),"NO")</f>
        <v>NO</v>
      </c>
    </row>
    <row r="92" spans="1:17">
      <c r="A92" s="7" t="s">
        <v>3889</v>
      </c>
      <c r="B92" s="8" t="s">
        <v>4564</v>
      </c>
      <c r="C92" s="7" t="s">
        <v>1549</v>
      </c>
      <c r="D92" s="7" t="s">
        <v>1548</v>
      </c>
      <c r="E92" s="8">
        <v>21</v>
      </c>
      <c r="F92" s="8" t="str">
        <f>+IFERROR(VLOOKUP(D92,'Convenio Clientes'!D93:F1074,3,0),0)</f>
        <v>21</v>
      </c>
      <c r="G92" s="8">
        <f t="shared" si="1"/>
        <v>0</v>
      </c>
      <c r="H92" s="7" t="s">
        <v>4873</v>
      </c>
      <c r="I92" s="7" t="s">
        <v>4436</v>
      </c>
      <c r="J92" s="7" t="s">
        <v>4437</v>
      </c>
      <c r="K92" s="7" t="s">
        <v>4438</v>
      </c>
      <c r="L92" s="10">
        <v>44246</v>
      </c>
      <c r="M92" s="7" t="s">
        <v>5700</v>
      </c>
      <c r="N92" s="7" t="s">
        <v>1581</v>
      </c>
      <c r="O92" s="7" t="s">
        <v>5701</v>
      </c>
      <c r="Q92" s="7" t="str">
        <f>IFERROR(VLOOKUP($D92,'CLIENTES NUEVA ID ZONA'!$A$1:$R$669,17,0),"NO")</f>
        <v>NO</v>
      </c>
    </row>
    <row r="93" spans="1:17">
      <c r="A93" s="7" t="s">
        <v>3889</v>
      </c>
      <c r="B93" s="8" t="s">
        <v>3623</v>
      </c>
      <c r="C93" s="7" t="s">
        <v>1543</v>
      </c>
      <c r="D93" s="7" t="s">
        <v>1542</v>
      </c>
      <c r="E93" s="8">
        <v>21</v>
      </c>
      <c r="F93" s="65" t="str">
        <f>+IFERROR(VLOOKUP(D93,Tabla3[[Número de cliente]:[CONVENIO]],13,0),0)</f>
        <v>21</v>
      </c>
      <c r="G93" s="8">
        <f t="shared" si="1"/>
        <v>0</v>
      </c>
      <c r="H93" s="7" t="s">
        <v>4878</v>
      </c>
      <c r="I93" s="7" t="s">
        <v>4436</v>
      </c>
      <c r="J93" s="7" t="s">
        <v>4454</v>
      </c>
      <c r="K93" s="7" t="s">
        <v>4438</v>
      </c>
      <c r="L93" s="10">
        <v>44222</v>
      </c>
      <c r="M93" s="7" t="s">
        <v>5700</v>
      </c>
      <c r="N93" s="7" t="s">
        <v>1455</v>
      </c>
      <c r="O93" s="7" t="s">
        <v>5701</v>
      </c>
      <c r="Q93" s="7" t="str">
        <f>IFERROR(VLOOKUP($D93,'CLIENTES NUEVA ID ZONA'!$A$1:$R$669,17,0),"NO")</f>
        <v>NO</v>
      </c>
    </row>
    <row r="94" spans="1:17">
      <c r="A94" s="7" t="s">
        <v>3889</v>
      </c>
      <c r="B94" s="8" t="s">
        <v>4535</v>
      </c>
      <c r="C94" s="7" t="s">
        <v>1616</v>
      </c>
      <c r="D94" s="7" t="s">
        <v>1615</v>
      </c>
      <c r="E94" s="8">
        <v>21</v>
      </c>
      <c r="F94" s="65" t="str">
        <f>+IFERROR(VLOOKUP(D94,'Convenio Clientes'!D95:F1076,3,0),0)</f>
        <v>21</v>
      </c>
      <c r="G94" s="8">
        <f t="shared" si="1"/>
        <v>0</v>
      </c>
      <c r="H94" s="7" t="s">
        <v>4896</v>
      </c>
      <c r="I94" s="7" t="s">
        <v>4436</v>
      </c>
      <c r="J94" s="7" t="s">
        <v>4444</v>
      </c>
      <c r="K94" s="7" t="s">
        <v>4438</v>
      </c>
      <c r="L94" s="10">
        <v>44140</v>
      </c>
      <c r="M94" s="7" t="s">
        <v>5717</v>
      </c>
      <c r="N94" s="7" t="s">
        <v>1440</v>
      </c>
      <c r="O94" s="7" t="s">
        <v>5701</v>
      </c>
      <c r="Q94" s="7" t="str">
        <f>IFERROR(VLOOKUP($D94,'CLIENTES NUEVA ID ZONA'!$A$1:$R$669,17,0),"NO")</f>
        <v>OFICINA</v>
      </c>
    </row>
    <row r="95" spans="1:17">
      <c r="A95" s="7" t="s">
        <v>3889</v>
      </c>
      <c r="B95" s="8" t="s">
        <v>48</v>
      </c>
      <c r="C95" s="7" t="s">
        <v>1529</v>
      </c>
      <c r="D95" s="7" t="s">
        <v>1528</v>
      </c>
      <c r="E95" s="8">
        <v>1</v>
      </c>
      <c r="F95" s="8" t="str">
        <f>+IFERROR(VLOOKUP(D95,'Convenio Clientes'!D96:F1077,3,0),0)</f>
        <v>01</v>
      </c>
      <c r="G95" s="8">
        <f t="shared" si="1"/>
        <v>0</v>
      </c>
      <c r="H95" s="7" t="s">
        <v>4887</v>
      </c>
      <c r="I95" s="7" t="s">
        <v>4436</v>
      </c>
      <c r="J95" s="7" t="s">
        <v>4444</v>
      </c>
      <c r="K95" s="7" t="s">
        <v>4448</v>
      </c>
      <c r="L95" s="10">
        <v>44139</v>
      </c>
      <c r="M95" s="7" t="s">
        <v>5700</v>
      </c>
      <c r="N95" s="7" t="s">
        <v>1581</v>
      </c>
      <c r="O95" s="7" t="s">
        <v>5701</v>
      </c>
      <c r="Q95" s="7" t="str">
        <f>IFERROR(VLOOKUP($D95,'CLIENTES NUEVA ID ZONA'!$A$1:$R$669,17,0),"NO")</f>
        <v>NO</v>
      </c>
    </row>
    <row r="96" spans="1:17">
      <c r="A96" s="7" t="s">
        <v>3889</v>
      </c>
      <c r="B96" s="8" t="s">
        <v>80</v>
      </c>
      <c r="C96" s="7" t="s">
        <v>1527</v>
      </c>
      <c r="D96" s="7" t="s">
        <v>1526</v>
      </c>
      <c r="E96" s="8">
        <v>26</v>
      </c>
      <c r="F96" s="65" t="str">
        <f>+IFERROR(VLOOKUP(D96,Tabla3[[Número de cliente]:[CONVENIO]],13,0),0)</f>
        <v>26</v>
      </c>
      <c r="G96" s="8">
        <f t="shared" si="1"/>
        <v>0</v>
      </c>
      <c r="H96" s="7" t="s">
        <v>4888</v>
      </c>
      <c r="I96" s="7" t="s">
        <v>4436</v>
      </c>
      <c r="J96" s="7" t="s">
        <v>4498</v>
      </c>
      <c r="K96" s="7" t="s">
        <v>4438</v>
      </c>
      <c r="L96" s="10">
        <v>44139</v>
      </c>
      <c r="M96" s="7" t="s">
        <v>5700</v>
      </c>
      <c r="N96" s="7" t="s">
        <v>1440</v>
      </c>
      <c r="O96" s="7" t="s">
        <v>5701</v>
      </c>
      <c r="Q96" s="7" t="str">
        <f>IFERROR(VLOOKUP($D96,'CLIENTES NUEVA ID ZONA'!$A$1:$R$669,17,0),"NO")</f>
        <v>SI</v>
      </c>
    </row>
    <row r="97" spans="1:17">
      <c r="A97" s="7" t="s">
        <v>3889</v>
      </c>
      <c r="B97" s="8" t="s">
        <v>14</v>
      </c>
      <c r="C97" s="7" t="s">
        <v>1539</v>
      </c>
      <c r="D97" s="7" t="s">
        <v>1538</v>
      </c>
      <c r="E97" s="8">
        <v>26</v>
      </c>
      <c r="F97" s="65" t="str">
        <f>+IFERROR(VLOOKUP(D97,'Convenio Clientes'!D98:F1079,3,0),0)</f>
        <v>26</v>
      </c>
      <c r="G97" s="8">
        <f t="shared" si="1"/>
        <v>0</v>
      </c>
      <c r="H97" s="7" t="s">
        <v>4886</v>
      </c>
      <c r="I97" s="7" t="s">
        <v>4436</v>
      </c>
      <c r="J97" s="7" t="s">
        <v>4688</v>
      </c>
      <c r="K97" s="7" t="s">
        <v>4438</v>
      </c>
      <c r="L97" s="10">
        <v>44139</v>
      </c>
      <c r="M97" s="7" t="s">
        <v>5700</v>
      </c>
      <c r="N97" s="7" t="s">
        <v>1581</v>
      </c>
      <c r="O97" s="7" t="s">
        <v>5701</v>
      </c>
      <c r="Q97" s="7" t="str">
        <f>IFERROR(VLOOKUP($D97,'CLIENTES NUEVA ID ZONA'!$A$1:$R$669,17,0),"NO")</f>
        <v>NO</v>
      </c>
    </row>
    <row r="98" spans="1:17">
      <c r="A98" s="7" t="s">
        <v>3889</v>
      </c>
      <c r="B98" s="8" t="s">
        <v>4527</v>
      </c>
      <c r="C98" s="7" t="s">
        <v>5721</v>
      </c>
      <c r="D98" s="7" t="s">
        <v>306</v>
      </c>
      <c r="E98" s="8">
        <v>21</v>
      </c>
      <c r="F98" s="65" t="str">
        <f>+IFERROR(VLOOKUP(D98,'Convenio Clientes'!D99:F1080,3,0),0)</f>
        <v>21</v>
      </c>
      <c r="G98" s="8">
        <f t="shared" si="1"/>
        <v>0</v>
      </c>
      <c r="H98" s="7" t="s">
        <v>4895</v>
      </c>
      <c r="I98" s="7" t="s">
        <v>4436</v>
      </c>
      <c r="J98" s="7" t="s">
        <v>4437</v>
      </c>
      <c r="K98" s="7" t="s">
        <v>4438</v>
      </c>
      <c r="L98" s="10">
        <v>44120</v>
      </c>
      <c r="M98" s="7" t="s">
        <v>5700</v>
      </c>
      <c r="N98" s="7" t="s">
        <v>4400</v>
      </c>
      <c r="O98" s="7" t="s">
        <v>5701</v>
      </c>
      <c r="Q98" s="7" t="str">
        <f>IFERROR(VLOOKUP($D98,'CLIENTES NUEVA ID ZONA'!$A$1:$R$669,17,0),"NO")</f>
        <v>NO</v>
      </c>
    </row>
    <row r="99" spans="1:17">
      <c r="A99" s="7" t="s">
        <v>3889</v>
      </c>
      <c r="B99" s="8" t="s">
        <v>60</v>
      </c>
      <c r="C99" s="7" t="s">
        <v>5722</v>
      </c>
      <c r="D99" s="7" t="s">
        <v>1321</v>
      </c>
      <c r="E99" s="8">
        <v>1</v>
      </c>
      <c r="F99" s="8" t="str">
        <f>+IFERROR(VLOOKUP(D99,'Convenio Clientes'!D100:F1081,3,0),0)</f>
        <v>21</v>
      </c>
      <c r="G99" s="8">
        <f t="shared" si="1"/>
        <v>-20</v>
      </c>
      <c r="H99" s="7" t="s">
        <v>5163</v>
      </c>
      <c r="I99" s="7" t="s">
        <v>4436</v>
      </c>
      <c r="J99" s="7" t="s">
        <v>4444</v>
      </c>
      <c r="K99" s="7" t="s">
        <v>4438</v>
      </c>
      <c r="L99" s="10">
        <v>44119</v>
      </c>
      <c r="M99" s="7" t="s">
        <v>5700</v>
      </c>
      <c r="N99" s="7" t="s">
        <v>1440</v>
      </c>
      <c r="O99" s="7" t="s">
        <v>5701</v>
      </c>
      <c r="Q99" s="7" t="str">
        <f>IFERROR(VLOOKUP($D99,'CLIENTES NUEVA ID ZONA'!$A$1:$R$669,17,0),"NO")</f>
        <v>NO</v>
      </c>
    </row>
    <row r="100" spans="1:17">
      <c r="A100" s="7" t="s">
        <v>3889</v>
      </c>
      <c r="B100" s="8" t="s">
        <v>60</v>
      </c>
      <c r="C100" s="7" t="s">
        <v>5723</v>
      </c>
      <c r="D100" s="7" t="s">
        <v>973</v>
      </c>
      <c r="E100" s="8">
        <v>21</v>
      </c>
      <c r="F100" s="65" t="str">
        <f>+IFERROR(VLOOKUP(D100,Tabla3[[Número de cliente]:[CONVENIO]],13,0),0)</f>
        <v>01</v>
      </c>
      <c r="G100" s="8">
        <f t="shared" si="1"/>
        <v>20</v>
      </c>
      <c r="H100" s="7" t="s">
        <v>4999</v>
      </c>
      <c r="I100" s="7" t="s">
        <v>4436</v>
      </c>
      <c r="J100" s="7" t="s">
        <v>4444</v>
      </c>
      <c r="K100" s="7" t="s">
        <v>4438</v>
      </c>
      <c r="L100" s="10">
        <v>44109</v>
      </c>
      <c r="M100" s="7" t="s">
        <v>5724</v>
      </c>
      <c r="N100" s="7" t="s">
        <v>1440</v>
      </c>
      <c r="O100" s="7" t="s">
        <v>5701</v>
      </c>
      <c r="Q100" s="7" t="str">
        <f>IFERROR(VLOOKUP($D100,'CLIENTES NUEVA ID ZONA'!$A$1:$R$669,17,0),"NO")</f>
        <v>OFICINA</v>
      </c>
    </row>
    <row r="101" spans="1:17">
      <c r="A101" s="7" t="s">
        <v>3889</v>
      </c>
      <c r="B101" s="8" t="s">
        <v>4535</v>
      </c>
      <c r="C101" s="7" t="s">
        <v>3778</v>
      </c>
      <c r="D101" s="7" t="s">
        <v>3777</v>
      </c>
      <c r="E101" s="8">
        <v>1</v>
      </c>
      <c r="F101" s="8" t="str">
        <f>+IFERROR(VLOOKUP(D101,'Convenio Clientes'!D102:F1083,3,0),0)</f>
        <v>01</v>
      </c>
      <c r="G101" s="8">
        <f t="shared" si="1"/>
        <v>0</v>
      </c>
      <c r="H101" s="7" t="s">
        <v>4606</v>
      </c>
      <c r="I101" s="7" t="s">
        <v>4436</v>
      </c>
      <c r="J101" s="7" t="s">
        <v>4454</v>
      </c>
      <c r="K101" s="7" t="s">
        <v>4438</v>
      </c>
      <c r="L101" s="10">
        <v>44104</v>
      </c>
      <c r="M101" s="7" t="s">
        <v>4441</v>
      </c>
      <c r="N101" s="7" t="s">
        <v>4409</v>
      </c>
      <c r="O101" s="7" t="s">
        <v>5701</v>
      </c>
      <c r="Q101" s="7" t="str">
        <f>IFERROR(VLOOKUP($D101,'CLIENTES NUEVA ID ZONA'!$A$1:$R$669,17,0),"NO")</f>
        <v>NO</v>
      </c>
    </row>
    <row r="102" spans="1:17">
      <c r="A102" s="7" t="s">
        <v>3889</v>
      </c>
      <c r="B102" s="8" t="s">
        <v>4433</v>
      </c>
      <c r="C102" s="7" t="s">
        <v>2640</v>
      </c>
      <c r="D102" s="7" t="s">
        <v>481</v>
      </c>
      <c r="E102" s="8">
        <v>6</v>
      </c>
      <c r="F102" s="65" t="str">
        <f>+IFERROR(VLOOKUP(D102,'Convenio Clientes'!D103:F1084,3,0),0)</f>
        <v>26</v>
      </c>
      <c r="G102" s="8">
        <f t="shared" si="1"/>
        <v>-20</v>
      </c>
      <c r="H102" s="7" t="s">
        <v>5725</v>
      </c>
      <c r="I102" s="7" t="s">
        <v>4436</v>
      </c>
      <c r="J102" s="7" t="s">
        <v>4498</v>
      </c>
      <c r="K102" s="7" t="s">
        <v>4438</v>
      </c>
      <c r="L102" s="10">
        <v>44095</v>
      </c>
      <c r="M102" s="7" t="s">
        <v>5700</v>
      </c>
      <c r="N102" s="7" t="s">
        <v>1581</v>
      </c>
      <c r="O102" s="7" t="s">
        <v>5701</v>
      </c>
      <c r="Q102" s="7" t="str">
        <f>IFERROR(VLOOKUP($D102,'CLIENTES NUEVA ID ZONA'!$A$1:$R$669,17,0),"NO")</f>
        <v>SI</v>
      </c>
    </row>
    <row r="103" spans="1:17">
      <c r="A103" s="7" t="s">
        <v>3889</v>
      </c>
      <c r="B103" s="8" t="s">
        <v>4535</v>
      </c>
      <c r="C103" s="7" t="s">
        <v>5726</v>
      </c>
      <c r="D103" s="7" t="s">
        <v>1508</v>
      </c>
      <c r="E103" s="8">
        <v>1</v>
      </c>
      <c r="F103" s="8" t="str">
        <f>+IFERROR(VLOOKUP(D103,'Convenio Clientes'!D104:F1085,3,0),0)</f>
        <v>01</v>
      </c>
      <c r="G103" s="8">
        <f t="shared" si="1"/>
        <v>0</v>
      </c>
      <c r="H103" s="7" t="s">
        <v>4913</v>
      </c>
      <c r="I103" s="7" t="s">
        <v>4436</v>
      </c>
      <c r="J103" s="7" t="s">
        <v>4437</v>
      </c>
      <c r="K103" s="7" t="s">
        <v>4438</v>
      </c>
      <c r="L103" s="10">
        <v>44084</v>
      </c>
      <c r="M103" s="7" t="s">
        <v>5700</v>
      </c>
      <c r="N103" s="7" t="s">
        <v>1581</v>
      </c>
      <c r="O103" s="7" t="s">
        <v>5701</v>
      </c>
      <c r="Q103" s="7" t="str">
        <f>IFERROR(VLOOKUP($D103,'CLIENTES NUEVA ID ZONA'!$A$1:$R$669,17,0),"NO")</f>
        <v>NO</v>
      </c>
    </row>
    <row r="104" spans="1:17">
      <c r="A104" s="7" t="s">
        <v>3889</v>
      </c>
      <c r="B104" s="8" t="s">
        <v>48</v>
      </c>
      <c r="C104" s="7" t="s">
        <v>5727</v>
      </c>
      <c r="D104" s="7" t="s">
        <v>1313</v>
      </c>
      <c r="E104" s="8">
        <v>21</v>
      </c>
      <c r="F104" s="65" t="str">
        <f>+IFERROR(VLOOKUP(D104,'Convenio Clientes'!D105:F1086,3,0),0)</f>
        <v>24</v>
      </c>
      <c r="G104" s="8">
        <f t="shared" si="1"/>
        <v>-3</v>
      </c>
      <c r="H104" s="7" t="s">
        <v>4914</v>
      </c>
      <c r="I104" s="7" t="s">
        <v>4436</v>
      </c>
      <c r="J104" s="7" t="s">
        <v>4437</v>
      </c>
      <c r="K104" s="7" t="s">
        <v>4438</v>
      </c>
      <c r="L104" s="10">
        <v>44083</v>
      </c>
      <c r="M104" s="7" t="s">
        <v>5700</v>
      </c>
      <c r="N104" s="7" t="s">
        <v>4400</v>
      </c>
      <c r="O104" s="7" t="s">
        <v>5701</v>
      </c>
      <c r="Q104" s="7" t="str">
        <f>IFERROR(VLOOKUP($D104,'CLIENTES NUEVA ID ZONA'!$A$1:$R$669,17,0),"NO")</f>
        <v>NO</v>
      </c>
    </row>
    <row r="105" spans="1:17">
      <c r="A105" s="7" t="s">
        <v>3889</v>
      </c>
      <c r="B105" s="8" t="s">
        <v>14</v>
      </c>
      <c r="C105" s="7" t="s">
        <v>5728</v>
      </c>
      <c r="D105" s="7" t="s">
        <v>1494</v>
      </c>
      <c r="E105" s="8">
        <v>1</v>
      </c>
      <c r="F105" s="8" t="str">
        <f>+IFERROR(VLOOKUP(D105,'Convenio Clientes'!D106:F1087,3,0),0)</f>
        <v>01</v>
      </c>
      <c r="G105" s="8">
        <f t="shared" si="1"/>
        <v>0</v>
      </c>
      <c r="H105" s="7" t="s">
        <v>4918</v>
      </c>
      <c r="I105" s="7" t="s">
        <v>4436</v>
      </c>
      <c r="J105" s="7" t="s">
        <v>4437</v>
      </c>
      <c r="K105" s="7" t="s">
        <v>4448</v>
      </c>
      <c r="L105" s="10">
        <v>44068</v>
      </c>
      <c r="M105" s="7" t="s">
        <v>5700</v>
      </c>
      <c r="N105" s="7" t="s">
        <v>1581</v>
      </c>
      <c r="O105" s="7" t="s">
        <v>5701</v>
      </c>
      <c r="Q105" s="7" t="str">
        <f>IFERROR(VLOOKUP($D105,'CLIENTES NUEVA ID ZONA'!$A$1:$R$669,17,0),"NO")</f>
        <v>NO</v>
      </c>
    </row>
    <row r="106" spans="1:17">
      <c r="A106" s="7" t="s">
        <v>3889</v>
      </c>
      <c r="B106" s="8" t="s">
        <v>80</v>
      </c>
      <c r="C106" s="7" t="s">
        <v>1503</v>
      </c>
      <c r="D106" s="7" t="s">
        <v>1502</v>
      </c>
      <c r="E106" s="8">
        <v>1</v>
      </c>
      <c r="F106" s="8">
        <f>+IFERROR(VLOOKUP(D106,'Convenio Clientes'!D107:F1088,3,0),0)</f>
        <v>0</v>
      </c>
      <c r="G106" s="8">
        <f t="shared" si="1"/>
        <v>1</v>
      </c>
      <c r="H106" s="7" t="s">
        <v>4921</v>
      </c>
      <c r="I106" s="7" t="s">
        <v>4436</v>
      </c>
      <c r="J106" s="7" t="s">
        <v>4478</v>
      </c>
      <c r="K106" s="7" t="s">
        <v>4448</v>
      </c>
      <c r="L106" s="10">
        <v>44063</v>
      </c>
      <c r="M106" s="7" t="s">
        <v>5700</v>
      </c>
      <c r="N106" s="7" t="s">
        <v>1581</v>
      </c>
      <c r="O106" s="7" t="s">
        <v>5701</v>
      </c>
      <c r="Q106" s="7" t="str">
        <f>IFERROR(VLOOKUP($D106,'CLIENTES NUEVA ID ZONA'!$A$1:$R$669,17,0),"NO")</f>
        <v>NO</v>
      </c>
    </row>
    <row r="107" spans="1:17">
      <c r="A107" s="7" t="s">
        <v>3889</v>
      </c>
      <c r="B107" s="8" t="s">
        <v>48</v>
      </c>
      <c r="C107" s="7" t="s">
        <v>5727</v>
      </c>
      <c r="D107" s="7" t="s">
        <v>1313</v>
      </c>
      <c r="E107" s="8">
        <v>21</v>
      </c>
      <c r="F107" s="65" t="str">
        <f>+IFERROR(VLOOKUP(D107,'Convenio Clientes'!D108:F1089,3,0),0)</f>
        <v>24</v>
      </c>
      <c r="G107" s="8">
        <f t="shared" si="1"/>
        <v>-3</v>
      </c>
      <c r="H107" s="7" t="s">
        <v>4925</v>
      </c>
      <c r="I107" s="7" t="s">
        <v>4436</v>
      </c>
      <c r="J107" s="7" t="s">
        <v>4437</v>
      </c>
      <c r="K107" s="7" t="s">
        <v>4438</v>
      </c>
      <c r="L107" s="10">
        <v>44062</v>
      </c>
      <c r="M107" s="7" t="s">
        <v>5700</v>
      </c>
      <c r="N107" s="7" t="s">
        <v>4400</v>
      </c>
      <c r="O107" s="7" t="s">
        <v>5701</v>
      </c>
      <c r="Q107" s="7" t="str">
        <f>IFERROR(VLOOKUP($D107,'CLIENTES NUEVA ID ZONA'!$A$1:$R$669,17,0),"NO")</f>
        <v>NO</v>
      </c>
    </row>
    <row r="108" spans="1:17">
      <c r="A108" s="7" t="s">
        <v>3889</v>
      </c>
      <c r="B108" s="8" t="s">
        <v>4535</v>
      </c>
      <c r="C108" s="7" t="s">
        <v>5729</v>
      </c>
      <c r="D108" s="7" t="s">
        <v>3741</v>
      </c>
      <c r="E108" s="8">
        <v>1</v>
      </c>
      <c r="F108" s="8" t="str">
        <f>+IFERROR(VLOOKUP(D108,'Convenio Clientes'!D109:F1090,3,0),0)</f>
        <v>01</v>
      </c>
      <c r="G108" s="8">
        <f t="shared" si="1"/>
        <v>0</v>
      </c>
      <c r="H108" s="7" t="s">
        <v>4926</v>
      </c>
      <c r="I108" s="7" t="s">
        <v>4436</v>
      </c>
      <c r="J108" s="7" t="s">
        <v>4454</v>
      </c>
      <c r="K108" s="7" t="s">
        <v>4438</v>
      </c>
      <c r="L108" s="10">
        <v>44042</v>
      </c>
      <c r="M108" s="7" t="s">
        <v>5700</v>
      </c>
      <c r="N108" s="7" t="s">
        <v>1440</v>
      </c>
      <c r="O108" s="7" t="s">
        <v>5701</v>
      </c>
      <c r="Q108" s="7" t="str">
        <f>IFERROR(VLOOKUP($D108,'CLIENTES NUEVA ID ZONA'!$A$1:$R$669,17,0),"NO")</f>
        <v>NO</v>
      </c>
    </row>
    <row r="109" spans="1:17">
      <c r="A109" s="7" t="s">
        <v>3889</v>
      </c>
      <c r="B109" s="8" t="s">
        <v>4412</v>
      </c>
      <c r="C109" s="7" t="s">
        <v>1487</v>
      </c>
      <c r="D109" s="7" t="s">
        <v>1486</v>
      </c>
      <c r="E109" s="8">
        <v>26</v>
      </c>
      <c r="F109" s="65" t="str">
        <f>+IFERROR(VLOOKUP(D109,'Convenio Clientes'!D110:F1091,3,0),0)</f>
        <v>26</v>
      </c>
      <c r="G109" s="8">
        <f t="shared" si="1"/>
        <v>0</v>
      </c>
      <c r="H109" s="7" t="s">
        <v>4928</v>
      </c>
      <c r="I109" s="7" t="s">
        <v>4436</v>
      </c>
      <c r="J109" s="7" t="s">
        <v>4437</v>
      </c>
      <c r="K109" s="7" t="s">
        <v>4438</v>
      </c>
      <c r="L109" s="10">
        <v>44040</v>
      </c>
      <c r="M109" s="7" t="s">
        <v>5700</v>
      </c>
      <c r="N109" s="7" t="s">
        <v>1581</v>
      </c>
      <c r="O109" s="7" t="s">
        <v>5701</v>
      </c>
      <c r="Q109" s="7" t="str">
        <f>IFERROR(VLOOKUP($D109,'CLIENTES NUEVA ID ZONA'!$A$1:$R$669,17,0),"NO")</f>
        <v>NO</v>
      </c>
    </row>
    <row r="110" spans="1:17">
      <c r="A110" s="7" t="s">
        <v>3889</v>
      </c>
      <c r="B110" s="8" t="s">
        <v>4527</v>
      </c>
      <c r="C110" s="7" t="s">
        <v>1478</v>
      </c>
      <c r="D110" s="7" t="s">
        <v>1477</v>
      </c>
      <c r="E110" s="8">
        <v>1</v>
      </c>
      <c r="F110" s="8" t="str">
        <f>+IFERROR(VLOOKUP(D110,'Convenio Clientes'!D111:F1092,3,0),0)</f>
        <v>01</v>
      </c>
      <c r="G110" s="8">
        <f t="shared" si="1"/>
        <v>0</v>
      </c>
      <c r="H110" s="7" t="s">
        <v>4936</v>
      </c>
      <c r="I110" s="7" t="s">
        <v>4436</v>
      </c>
      <c r="J110" s="7" t="s">
        <v>4444</v>
      </c>
      <c r="K110" s="7" t="s">
        <v>4438</v>
      </c>
      <c r="L110" s="10">
        <v>44014</v>
      </c>
      <c r="M110" s="7" t="s">
        <v>5700</v>
      </c>
      <c r="N110" s="7" t="s">
        <v>1581</v>
      </c>
      <c r="O110" s="7" t="s">
        <v>5701</v>
      </c>
      <c r="Q110" s="7" t="str">
        <f>IFERROR(VLOOKUP($D110,'CLIENTES NUEVA ID ZONA'!$A$1:$R$669,17,0),"NO")</f>
        <v>NO</v>
      </c>
    </row>
    <row r="111" spans="1:17">
      <c r="A111" s="7" t="s">
        <v>3889</v>
      </c>
      <c r="B111" s="8" t="s">
        <v>4527</v>
      </c>
      <c r="C111" s="7" t="s">
        <v>1471</v>
      </c>
      <c r="D111" s="7" t="s">
        <v>1470</v>
      </c>
      <c r="E111" s="8">
        <v>1</v>
      </c>
      <c r="F111" s="65" t="str">
        <f>+IFERROR(VLOOKUP(D111,'Convenio Clientes'!D112:F1093,3,0),0)</f>
        <v>26</v>
      </c>
      <c r="G111" s="8">
        <f t="shared" si="1"/>
        <v>-25</v>
      </c>
      <c r="H111" s="7" t="s">
        <v>4937</v>
      </c>
      <c r="I111" s="7" t="s">
        <v>4436</v>
      </c>
      <c r="J111" s="7" t="s">
        <v>4478</v>
      </c>
      <c r="K111" s="7" t="s">
        <v>4448</v>
      </c>
      <c r="L111" s="10">
        <v>44012</v>
      </c>
      <c r="M111" s="7" t="s">
        <v>5700</v>
      </c>
      <c r="N111" s="7" t="s">
        <v>1581</v>
      </c>
      <c r="O111" s="7" t="s">
        <v>5701</v>
      </c>
      <c r="Q111" s="7" t="str">
        <f>IFERROR(VLOOKUP($D111,'CLIENTES NUEVA ID ZONA'!$A$1:$R$669,17,0),"NO")</f>
        <v>SI</v>
      </c>
    </row>
    <row r="112" spans="1:17">
      <c r="A112" s="7" t="s">
        <v>3889</v>
      </c>
      <c r="B112" s="8" t="s">
        <v>4412</v>
      </c>
      <c r="C112" s="7" t="s">
        <v>3791</v>
      </c>
      <c r="D112" s="7" t="s">
        <v>1462</v>
      </c>
      <c r="E112" s="8">
        <v>26</v>
      </c>
      <c r="F112" s="65" t="str">
        <f>+IFERROR(VLOOKUP(D112,'Convenio Clientes'!D113:F1094,3,0),0)</f>
        <v>26</v>
      </c>
      <c r="G112" s="8">
        <f t="shared" si="1"/>
        <v>0</v>
      </c>
      <c r="H112" s="7" t="s">
        <v>4939</v>
      </c>
      <c r="I112" s="7" t="s">
        <v>4436</v>
      </c>
      <c r="J112" s="7" t="s">
        <v>4437</v>
      </c>
      <c r="K112" s="7" t="s">
        <v>4438</v>
      </c>
      <c r="L112" s="10">
        <v>44008</v>
      </c>
      <c r="M112" s="7" t="s">
        <v>5700</v>
      </c>
      <c r="N112" s="7" t="s">
        <v>1581</v>
      </c>
      <c r="O112" s="7" t="s">
        <v>5701</v>
      </c>
      <c r="Q112" s="7" t="str">
        <f>IFERROR(VLOOKUP($D112,'CLIENTES NUEVA ID ZONA'!$A$1:$R$669,17,0),"NO")</f>
        <v>NO</v>
      </c>
    </row>
    <row r="113" spans="1:17">
      <c r="A113" s="7" t="s">
        <v>3889</v>
      </c>
      <c r="B113" s="8" t="s">
        <v>37</v>
      </c>
      <c r="C113" s="7" t="s">
        <v>5730</v>
      </c>
      <c r="D113" s="7" t="s">
        <v>3733</v>
      </c>
      <c r="E113" s="8">
        <v>1</v>
      </c>
      <c r="F113" s="8" t="str">
        <f>+IFERROR(VLOOKUP(D113,'Convenio Clientes'!D114:F1095,3,0),0)</f>
        <v>01</v>
      </c>
      <c r="G113" s="8">
        <f t="shared" si="1"/>
        <v>0</v>
      </c>
      <c r="H113" s="7" t="s">
        <v>4943</v>
      </c>
      <c r="I113" s="7" t="s">
        <v>4436</v>
      </c>
      <c r="J113" s="7" t="s">
        <v>4454</v>
      </c>
      <c r="K113" s="7" t="s">
        <v>4448</v>
      </c>
      <c r="L113" s="10">
        <v>44005</v>
      </c>
      <c r="M113" s="7" t="s">
        <v>5700</v>
      </c>
      <c r="N113" s="7" t="s">
        <v>1581</v>
      </c>
      <c r="O113" s="7" t="s">
        <v>5701</v>
      </c>
      <c r="Q113" s="7" t="str">
        <f>IFERROR(VLOOKUP($D113,'CLIENTES NUEVA ID ZONA'!$A$1:$R$669,17,0),"NO")</f>
        <v>NO</v>
      </c>
    </row>
    <row r="114" spans="1:17">
      <c r="A114" s="7" t="s">
        <v>3889</v>
      </c>
      <c r="B114" s="8" t="s">
        <v>37</v>
      </c>
      <c r="C114" s="7" t="s">
        <v>1382</v>
      </c>
      <c r="D114" s="7" t="s">
        <v>1381</v>
      </c>
      <c r="E114" s="8">
        <v>20</v>
      </c>
      <c r="F114" s="8" t="str">
        <f>+IFERROR(VLOOKUP(D114,'Convenio Clientes'!D115:F1096,3,0),0)</f>
        <v>20</v>
      </c>
      <c r="G114" s="8">
        <f t="shared" si="1"/>
        <v>0</v>
      </c>
      <c r="H114" s="7" t="s">
        <v>5003</v>
      </c>
      <c r="I114" s="7" t="s">
        <v>4436</v>
      </c>
      <c r="J114" s="7" t="s">
        <v>4688</v>
      </c>
      <c r="K114" s="7" t="s">
        <v>4438</v>
      </c>
      <c r="L114" s="10">
        <v>44000</v>
      </c>
      <c r="M114" s="7" t="s">
        <v>5700</v>
      </c>
      <c r="N114" s="7" t="s">
        <v>1440</v>
      </c>
      <c r="O114" s="7" t="s">
        <v>5701</v>
      </c>
      <c r="Q114" s="7" t="str">
        <f>IFERROR(VLOOKUP($D114,'CLIENTES NUEVA ID ZONA'!$A$1:$R$669,17,0),"NO")</f>
        <v>NO</v>
      </c>
    </row>
    <row r="115" spans="1:17">
      <c r="A115" s="7" t="s">
        <v>3889</v>
      </c>
      <c r="B115" s="8" t="s">
        <v>4527</v>
      </c>
      <c r="C115" s="7" t="s">
        <v>1454</v>
      </c>
      <c r="D115" s="7" t="s">
        <v>1453</v>
      </c>
      <c r="E115" s="8">
        <v>21</v>
      </c>
      <c r="F115" s="8" t="str">
        <f>+IFERROR(VLOOKUP(D115,'Convenio Clientes'!D116:F1097,3,0),0)</f>
        <v>21</v>
      </c>
      <c r="G115" s="8">
        <f t="shared" si="1"/>
        <v>0</v>
      </c>
      <c r="H115" s="7" t="s">
        <v>4949</v>
      </c>
      <c r="I115" s="7" t="s">
        <v>4436</v>
      </c>
      <c r="J115" s="7" t="s">
        <v>4478</v>
      </c>
      <c r="K115" s="7" t="s">
        <v>4438</v>
      </c>
      <c r="L115" s="10">
        <v>43999</v>
      </c>
      <c r="M115" s="7" t="s">
        <v>5700</v>
      </c>
      <c r="N115" s="7" t="s">
        <v>1455</v>
      </c>
      <c r="O115" s="7" t="s">
        <v>5701</v>
      </c>
      <c r="Q115" s="7" t="str">
        <f>IFERROR(VLOOKUP($D115,'CLIENTES NUEVA ID ZONA'!$A$1:$R$669,17,0),"NO")</f>
        <v>SI</v>
      </c>
    </row>
    <row r="116" spans="1:17">
      <c r="A116" s="7" t="s">
        <v>3889</v>
      </c>
      <c r="B116" s="8" t="s">
        <v>3794</v>
      </c>
      <c r="C116" s="7" t="s">
        <v>1467</v>
      </c>
      <c r="D116" s="7" t="s">
        <v>1466</v>
      </c>
      <c r="E116" s="8">
        <v>21</v>
      </c>
      <c r="F116" s="8" t="str">
        <f>+IFERROR(VLOOKUP(D116,'Convenio Clientes'!D117:F1098,3,0),0)</f>
        <v>26</v>
      </c>
      <c r="G116" s="8">
        <f t="shared" si="1"/>
        <v>-5</v>
      </c>
      <c r="H116" s="7" t="s">
        <v>4960</v>
      </c>
      <c r="I116" s="7" t="s">
        <v>4436</v>
      </c>
      <c r="J116" s="7" t="s">
        <v>4437</v>
      </c>
      <c r="K116" s="7" t="s">
        <v>4438</v>
      </c>
      <c r="L116" s="10">
        <v>43997</v>
      </c>
      <c r="M116" s="7" t="s">
        <v>5700</v>
      </c>
      <c r="N116" s="7" t="s">
        <v>1581</v>
      </c>
      <c r="O116" s="7" t="s">
        <v>5701</v>
      </c>
      <c r="Q116" s="7" t="str">
        <f>IFERROR(VLOOKUP($D116,'CLIENTES NUEVA ID ZONA'!$A$1:$R$669,17,0),"NO")</f>
        <v>NO</v>
      </c>
    </row>
    <row r="117" spans="1:17">
      <c r="A117" s="7" t="s">
        <v>3889</v>
      </c>
      <c r="B117" s="8" t="s">
        <v>3794</v>
      </c>
      <c r="C117" s="7" t="s">
        <v>1493</v>
      </c>
      <c r="D117" s="7" t="s">
        <v>1492</v>
      </c>
      <c r="E117" s="8">
        <v>21</v>
      </c>
      <c r="F117" s="65" t="str">
        <f>+IFERROR(VLOOKUP(D117,'Convenio Clientes'!D118:F1100,3,0),0)</f>
        <v>26</v>
      </c>
      <c r="G117" s="8">
        <f t="shared" si="1"/>
        <v>-5</v>
      </c>
      <c r="H117" s="7" t="s">
        <v>4961</v>
      </c>
      <c r="I117" s="7" t="s">
        <v>4436</v>
      </c>
      <c r="J117" s="7" t="s">
        <v>4437</v>
      </c>
      <c r="K117" s="7" t="s">
        <v>4438</v>
      </c>
      <c r="L117" s="10">
        <v>43992</v>
      </c>
      <c r="M117" s="7" t="s">
        <v>5700</v>
      </c>
      <c r="N117" s="7" t="s">
        <v>1581</v>
      </c>
      <c r="O117" s="7" t="s">
        <v>5701</v>
      </c>
      <c r="Q117" s="7" t="str">
        <f>IFERROR(VLOOKUP($D117,'CLIENTES NUEVA ID ZONA'!$A$1:$R$669,17,0),"NO")</f>
        <v>NO</v>
      </c>
    </row>
    <row r="118" spans="1:17">
      <c r="A118" s="7" t="s">
        <v>3889</v>
      </c>
      <c r="B118" s="8" t="s">
        <v>3794</v>
      </c>
      <c r="C118" s="7" t="s">
        <v>1426</v>
      </c>
      <c r="D118" s="7" t="s">
        <v>1425</v>
      </c>
      <c r="E118" s="8">
        <v>1</v>
      </c>
      <c r="F118" s="8" t="str">
        <f>+IFERROR(VLOOKUP(D118,'Convenio Clientes'!D119:F1101,3,0),0)</f>
        <v>01</v>
      </c>
      <c r="G118" s="8">
        <f t="shared" si="1"/>
        <v>0</v>
      </c>
      <c r="H118" s="7" t="s">
        <v>4962</v>
      </c>
      <c r="I118" s="7" t="s">
        <v>4436</v>
      </c>
      <c r="J118" s="7" t="s">
        <v>4437</v>
      </c>
      <c r="K118" s="7" t="s">
        <v>4448</v>
      </c>
      <c r="L118" s="10">
        <v>43984</v>
      </c>
      <c r="M118" s="7" t="s">
        <v>5700</v>
      </c>
      <c r="N118" s="7" t="s">
        <v>1455</v>
      </c>
      <c r="O118" s="7" t="s">
        <v>5701</v>
      </c>
      <c r="Q118" s="7" t="str">
        <f>IFERROR(VLOOKUP($D118,'CLIENTES NUEVA ID ZONA'!$A$1:$R$669,17,0),"NO")</f>
        <v>NO</v>
      </c>
    </row>
    <row r="119" spans="1:17">
      <c r="A119" s="7" t="s">
        <v>3889</v>
      </c>
      <c r="B119" s="8" t="s">
        <v>3794</v>
      </c>
      <c r="C119" s="7" t="s">
        <v>1418</v>
      </c>
      <c r="D119" s="7" t="s">
        <v>1417</v>
      </c>
      <c r="E119" s="8">
        <v>1</v>
      </c>
      <c r="F119" s="8" t="str">
        <f>+IFERROR(VLOOKUP(D119,'Convenio Clientes'!D120:F1102,3,0),0)</f>
        <v>21</v>
      </c>
      <c r="G119" s="8">
        <f t="shared" si="1"/>
        <v>-20</v>
      </c>
      <c r="H119" s="7" t="s">
        <v>4964</v>
      </c>
      <c r="I119" s="9" t="s">
        <v>4436</v>
      </c>
      <c r="J119" s="7" t="s">
        <v>4437</v>
      </c>
      <c r="K119" s="7" t="s">
        <v>4438</v>
      </c>
      <c r="L119" s="10">
        <v>43976</v>
      </c>
      <c r="M119" s="7" t="s">
        <v>5700</v>
      </c>
      <c r="N119" s="7" t="s">
        <v>1455</v>
      </c>
      <c r="O119" s="7" t="s">
        <v>5701</v>
      </c>
      <c r="Q119" s="7" t="str">
        <f>IFERROR(VLOOKUP($D119,'CLIENTES NUEVA ID ZONA'!$A$1:$R$669,17,0),"NO")</f>
        <v>NO</v>
      </c>
    </row>
    <row r="120" spans="1:17">
      <c r="A120" s="7" t="s">
        <v>3889</v>
      </c>
      <c r="B120" s="8" t="s">
        <v>48</v>
      </c>
      <c r="C120" s="7" t="s">
        <v>1414</v>
      </c>
      <c r="D120" s="7" t="s">
        <v>1413</v>
      </c>
      <c r="E120" s="8">
        <v>21</v>
      </c>
      <c r="F120" s="65" t="str">
        <f>+IFERROR(VLOOKUP(D120,'Convenio Clientes'!D121:F1103,3,0),0)</f>
        <v>21</v>
      </c>
      <c r="G120" s="8">
        <f t="shared" si="1"/>
        <v>0</v>
      </c>
      <c r="H120" s="7" t="s">
        <v>5195</v>
      </c>
      <c r="I120" s="9" t="s">
        <v>4436</v>
      </c>
      <c r="J120" s="7" t="s">
        <v>4688</v>
      </c>
      <c r="K120" s="7" t="s">
        <v>4438</v>
      </c>
      <c r="L120" s="10">
        <v>43970</v>
      </c>
      <c r="M120" s="7" t="s">
        <v>5700</v>
      </c>
      <c r="N120" s="7" t="s">
        <v>1455</v>
      </c>
      <c r="O120" s="7" t="s">
        <v>5701</v>
      </c>
      <c r="Q120" s="7" t="str">
        <f>IFERROR(VLOOKUP($D120,'CLIENTES NUEVA ID ZONA'!$A$1:$R$669,17,0),"NO")</f>
        <v>NO</v>
      </c>
    </row>
    <row r="121" spans="1:17">
      <c r="A121" s="7" t="s">
        <v>3889</v>
      </c>
      <c r="B121" s="8" t="s">
        <v>80</v>
      </c>
      <c r="C121" s="7" t="s">
        <v>3636</v>
      </c>
      <c r="D121" s="7" t="s">
        <v>375</v>
      </c>
      <c r="E121" s="8">
        <v>1</v>
      </c>
      <c r="F121" s="8">
        <f>+IFERROR(VLOOKUP(D121,'Convenio Clientes'!D122:F1104,3,0),0)</f>
        <v>0</v>
      </c>
      <c r="G121" s="8">
        <f t="shared" si="1"/>
        <v>1</v>
      </c>
      <c r="H121" s="7" t="s">
        <v>5056</v>
      </c>
      <c r="I121" s="7" t="s">
        <v>4436</v>
      </c>
      <c r="J121" s="7" t="s">
        <v>4688</v>
      </c>
      <c r="K121" s="7" t="s">
        <v>4448</v>
      </c>
      <c r="L121" s="10">
        <v>43959</v>
      </c>
      <c r="M121" s="7" t="s">
        <v>5700</v>
      </c>
      <c r="N121" s="7" t="s">
        <v>1440</v>
      </c>
      <c r="O121" s="7" t="s">
        <v>5701</v>
      </c>
      <c r="Q121" s="7" t="str">
        <f>IFERROR(VLOOKUP($D121,'CLIENTES NUEVA ID ZONA'!$A$1:$R$669,17,0),"NO")</f>
        <v>NO</v>
      </c>
    </row>
    <row r="122" spans="1:17">
      <c r="A122" s="7" t="s">
        <v>3889</v>
      </c>
      <c r="B122" s="8" t="s">
        <v>3623</v>
      </c>
      <c r="C122" s="7" t="s">
        <v>5731</v>
      </c>
      <c r="D122" s="7" t="s">
        <v>533</v>
      </c>
      <c r="E122" s="8">
        <v>1</v>
      </c>
      <c r="F122" s="8">
        <f>+IFERROR(VLOOKUP(D122,'Convenio Clientes'!D123:F1105,3,0),0)</f>
        <v>0</v>
      </c>
      <c r="G122" s="8">
        <f t="shared" si="1"/>
        <v>1</v>
      </c>
      <c r="H122" s="7" t="s">
        <v>5111</v>
      </c>
      <c r="I122" s="7" t="s">
        <v>4436</v>
      </c>
      <c r="J122" s="7" t="s">
        <v>4437</v>
      </c>
      <c r="K122" s="7" t="s">
        <v>4438</v>
      </c>
      <c r="L122" s="10">
        <v>43949</v>
      </c>
      <c r="M122" s="7" t="s">
        <v>5700</v>
      </c>
      <c r="N122" s="7" t="s">
        <v>1581</v>
      </c>
      <c r="O122" s="7" t="s">
        <v>5701</v>
      </c>
      <c r="Q122" s="7" t="str">
        <f>IFERROR(VLOOKUP($D122,'CLIENTES NUEVA ID ZONA'!$A$1:$R$669,17,0),"NO")</f>
        <v>NO</v>
      </c>
    </row>
    <row r="123" spans="1:17">
      <c r="A123" s="7" t="s">
        <v>3889</v>
      </c>
      <c r="B123" s="8" t="s">
        <v>14</v>
      </c>
      <c r="C123" s="7" t="s">
        <v>1402</v>
      </c>
      <c r="D123" s="7" t="s">
        <v>1401</v>
      </c>
      <c r="E123" s="8">
        <v>26</v>
      </c>
      <c r="F123" s="65" t="str">
        <f>+IFERROR(VLOOKUP(D123,'Convenio Clientes'!D124:F1106,3,0),0)</f>
        <v>26</v>
      </c>
      <c r="G123" s="8">
        <f t="shared" si="1"/>
        <v>0</v>
      </c>
      <c r="H123" s="7" t="s">
        <v>4985</v>
      </c>
      <c r="I123" s="7" t="s">
        <v>4436</v>
      </c>
      <c r="J123" s="7" t="s">
        <v>4688</v>
      </c>
      <c r="K123" s="7" t="s">
        <v>4438</v>
      </c>
      <c r="L123" s="10">
        <v>43938</v>
      </c>
      <c r="M123" s="7" t="s">
        <v>5700</v>
      </c>
      <c r="N123" s="7" t="s">
        <v>1581</v>
      </c>
      <c r="O123" s="7" t="s">
        <v>5701</v>
      </c>
      <c r="Q123" s="7" t="str">
        <f>IFERROR(VLOOKUP($D123,'CLIENTES NUEVA ID ZONA'!$A$1:$R$669,17,0),"NO")</f>
        <v>SI</v>
      </c>
    </row>
    <row r="124" spans="1:17">
      <c r="A124" s="7" t="s">
        <v>3889</v>
      </c>
      <c r="B124" s="8" t="s">
        <v>80</v>
      </c>
      <c r="C124" s="7" t="s">
        <v>5732</v>
      </c>
      <c r="D124" s="7" t="s">
        <v>1411</v>
      </c>
      <c r="E124" s="8">
        <v>21</v>
      </c>
      <c r="F124" s="65" t="str">
        <f>+IFERROR(VLOOKUP(D124,Tabla3[[Número de cliente]:[CONVENIO]],13,0),0)</f>
        <v>26</v>
      </c>
      <c r="G124" s="8">
        <f t="shared" si="1"/>
        <v>-5</v>
      </c>
      <c r="H124" s="7" t="s">
        <v>4996</v>
      </c>
      <c r="I124" s="7" t="s">
        <v>4436</v>
      </c>
      <c r="J124" s="7" t="s">
        <v>4437</v>
      </c>
      <c r="K124" s="7" t="s">
        <v>4438</v>
      </c>
      <c r="L124" s="10">
        <v>43909</v>
      </c>
      <c r="M124" s="7" t="s">
        <v>5700</v>
      </c>
      <c r="N124" s="7" t="s">
        <v>1581</v>
      </c>
      <c r="O124" s="7" t="s">
        <v>5701</v>
      </c>
      <c r="Q124" s="7" t="str">
        <f>IFERROR(VLOOKUP($D124,'CLIENTES NUEVA ID ZONA'!$A$1:$R$669,17,0),"NO")</f>
        <v>SI</v>
      </c>
    </row>
    <row r="125" spans="1:17">
      <c r="A125" s="7" t="s">
        <v>3889</v>
      </c>
      <c r="B125" s="8" t="s">
        <v>37</v>
      </c>
      <c r="C125" s="7" t="s">
        <v>3764</v>
      </c>
      <c r="D125" s="7" t="s">
        <v>3763</v>
      </c>
      <c r="E125" s="8">
        <v>1</v>
      </c>
      <c r="F125" s="8" t="str">
        <f>+IFERROR(VLOOKUP(D125,'Convenio Clientes'!D126:F1108,3,0),0)</f>
        <v>01</v>
      </c>
      <c r="G125" s="8">
        <f t="shared" si="1"/>
        <v>0</v>
      </c>
      <c r="H125" s="7" t="s">
        <v>5014</v>
      </c>
      <c r="I125" s="7" t="s">
        <v>4436</v>
      </c>
      <c r="J125" s="7" t="s">
        <v>4454</v>
      </c>
      <c r="K125" s="7" t="s">
        <v>4448</v>
      </c>
      <c r="L125" s="10">
        <v>43906</v>
      </c>
      <c r="M125" s="7" t="s">
        <v>5700</v>
      </c>
      <c r="N125" s="7" t="s">
        <v>1440</v>
      </c>
      <c r="O125" s="7" t="s">
        <v>5701</v>
      </c>
      <c r="Q125" s="7" t="str">
        <f>IFERROR(VLOOKUP($D125,'CLIENTES NUEVA ID ZONA'!$A$1:$R$669,17,0),"NO")</f>
        <v>NO</v>
      </c>
    </row>
    <row r="126" spans="1:17">
      <c r="A126" s="7" t="s">
        <v>3889</v>
      </c>
      <c r="B126" s="8" t="s">
        <v>3623</v>
      </c>
      <c r="C126" s="7" t="s">
        <v>1406</v>
      </c>
      <c r="D126" s="7" t="s">
        <v>1405</v>
      </c>
      <c r="E126" s="8">
        <v>26</v>
      </c>
      <c r="F126" s="65" t="str">
        <f>+IFERROR(VLOOKUP(D126,Tabla3[[Número de cliente]:[CONVENIO]],13,0),0)</f>
        <v>26</v>
      </c>
      <c r="G126" s="8">
        <f t="shared" si="1"/>
        <v>0</v>
      </c>
      <c r="H126" s="7" t="s">
        <v>4817</v>
      </c>
      <c r="I126" s="7" t="s">
        <v>4436</v>
      </c>
      <c r="J126" s="7" t="s">
        <v>4437</v>
      </c>
      <c r="K126" s="7" t="s">
        <v>4438</v>
      </c>
      <c r="L126" s="10">
        <v>43899</v>
      </c>
      <c r="M126" s="7" t="s">
        <v>5700</v>
      </c>
      <c r="N126" s="7" t="s">
        <v>1581</v>
      </c>
      <c r="O126" s="7" t="s">
        <v>5701</v>
      </c>
      <c r="Q126" s="7" t="str">
        <f>IFERROR(VLOOKUP($D126,'CLIENTES NUEVA ID ZONA'!$A$1:$R$669,17,0),"NO")</f>
        <v>SI</v>
      </c>
    </row>
    <row r="127" spans="1:17">
      <c r="A127" s="7" t="s">
        <v>3889</v>
      </c>
      <c r="B127" s="8" t="s">
        <v>4564</v>
      </c>
      <c r="C127" s="7" t="s">
        <v>5733</v>
      </c>
      <c r="D127" s="7" t="s">
        <v>1375</v>
      </c>
      <c r="E127" s="8">
        <v>1</v>
      </c>
      <c r="F127" s="8" t="str">
        <f>+IFERROR(VLOOKUP(D127,'Convenio Clientes'!D128:F1110,3,0),0)</f>
        <v>01</v>
      </c>
      <c r="G127" s="8">
        <f t="shared" si="1"/>
        <v>0</v>
      </c>
      <c r="H127" s="7" t="s">
        <v>5018</v>
      </c>
      <c r="I127" s="7" t="s">
        <v>4436</v>
      </c>
      <c r="J127" s="7" t="s">
        <v>4688</v>
      </c>
      <c r="K127" s="7" t="s">
        <v>4438</v>
      </c>
      <c r="L127" s="10">
        <v>43882</v>
      </c>
      <c r="M127" s="7" t="s">
        <v>5700</v>
      </c>
      <c r="N127" s="7" t="s">
        <v>1455</v>
      </c>
      <c r="O127" s="7" t="s">
        <v>5701</v>
      </c>
      <c r="Q127" s="7" t="str">
        <f>IFERROR(VLOOKUP($D127,'CLIENTES NUEVA ID ZONA'!$A$1:$R$669,17,0),"NO")</f>
        <v>NO</v>
      </c>
    </row>
    <row r="128" spans="1:17">
      <c r="A128" s="7" t="s">
        <v>3889</v>
      </c>
      <c r="B128" s="8" t="s">
        <v>4527</v>
      </c>
      <c r="C128" s="7" t="s">
        <v>1476</v>
      </c>
      <c r="D128" s="7" t="s">
        <v>1475</v>
      </c>
      <c r="E128" s="8">
        <v>1</v>
      </c>
      <c r="F128" s="8">
        <f>+IFERROR(VLOOKUP(D128,'Convenio Clientes'!D129:F1111,3,0),0)</f>
        <v>0</v>
      </c>
      <c r="G128" s="8">
        <f t="shared" si="1"/>
        <v>1</v>
      </c>
      <c r="H128" s="7" t="s">
        <v>5019</v>
      </c>
      <c r="I128" s="7" t="s">
        <v>4436</v>
      </c>
      <c r="J128" s="7" t="s">
        <v>4688</v>
      </c>
      <c r="K128" s="7" t="s">
        <v>4448</v>
      </c>
      <c r="L128" s="10">
        <v>43881</v>
      </c>
      <c r="M128" s="7" t="s">
        <v>5700</v>
      </c>
      <c r="N128" s="7" t="s">
        <v>1581</v>
      </c>
      <c r="O128" s="7" t="s">
        <v>5701</v>
      </c>
      <c r="Q128" s="7" t="str">
        <f>IFERROR(VLOOKUP($D128,'CLIENTES NUEVA ID ZONA'!$A$1:$R$669,17,0),"NO")</f>
        <v>NO</v>
      </c>
    </row>
    <row r="129" spans="1:17">
      <c r="A129" s="7" t="s">
        <v>3889</v>
      </c>
      <c r="B129" s="8" t="s">
        <v>4535</v>
      </c>
      <c r="C129" s="7" t="s">
        <v>5734</v>
      </c>
      <c r="D129" s="7" t="s">
        <v>585</v>
      </c>
      <c r="E129" s="8">
        <v>26</v>
      </c>
      <c r="F129" s="65" t="str">
        <f>+IFERROR(VLOOKUP(D129,Tabla3[[Número de cliente]:[CONVENIO]],13,0),0)</f>
        <v>26</v>
      </c>
      <c r="G129" s="8">
        <f t="shared" si="1"/>
        <v>0</v>
      </c>
      <c r="H129" s="7" t="s">
        <v>5049</v>
      </c>
      <c r="I129" s="7" t="s">
        <v>4436</v>
      </c>
      <c r="J129" s="7" t="s">
        <v>4437</v>
      </c>
      <c r="K129" s="7" t="s">
        <v>4438</v>
      </c>
      <c r="L129" s="10">
        <v>43811</v>
      </c>
      <c r="M129" s="7" t="s">
        <v>5700</v>
      </c>
      <c r="N129" s="7" t="s">
        <v>1581</v>
      </c>
      <c r="O129" s="7" t="s">
        <v>5701</v>
      </c>
      <c r="Q129" s="7" t="str">
        <f>IFERROR(VLOOKUP($D129,'CLIENTES NUEVA ID ZONA'!$A$1:$R$669,17,0),"NO")</f>
        <v>NO</v>
      </c>
    </row>
    <row r="130" spans="1:17">
      <c r="A130" s="7" t="s">
        <v>3889</v>
      </c>
      <c r="B130" s="8" t="s">
        <v>4564</v>
      </c>
      <c r="C130" s="7" t="s">
        <v>5710</v>
      </c>
      <c r="D130" s="7" t="s">
        <v>567</v>
      </c>
      <c r="E130" s="8">
        <v>21</v>
      </c>
      <c r="F130" s="8" t="str">
        <f>+IFERROR(VLOOKUP(D130,'Convenio Clientes'!D131:F1113,3,0),0)</f>
        <v>21</v>
      </c>
      <c r="G130" s="8">
        <f t="shared" si="1"/>
        <v>0</v>
      </c>
      <c r="H130" s="7" t="s">
        <v>5052</v>
      </c>
      <c r="I130" s="7" t="s">
        <v>4436</v>
      </c>
      <c r="J130" s="7" t="s">
        <v>4444</v>
      </c>
      <c r="K130" s="7" t="s">
        <v>4438</v>
      </c>
      <c r="L130" s="10">
        <v>43797</v>
      </c>
      <c r="M130" s="7" t="s">
        <v>5700</v>
      </c>
      <c r="N130" s="7" t="s">
        <v>1581</v>
      </c>
      <c r="O130" s="7" t="s">
        <v>5701</v>
      </c>
      <c r="Q130" s="7" t="str">
        <f>IFERROR(VLOOKUP($D130,'CLIENTES NUEVA ID ZONA'!$A$1:$R$669,17,0),"NO")</f>
        <v>NO</v>
      </c>
    </row>
    <row r="131" spans="1:17">
      <c r="A131" s="7" t="s">
        <v>3889</v>
      </c>
      <c r="B131" s="8" t="s">
        <v>3623</v>
      </c>
      <c r="C131" s="7" t="s">
        <v>3717</v>
      </c>
      <c r="D131" s="7" t="s">
        <v>1067</v>
      </c>
      <c r="E131" s="8">
        <v>1</v>
      </c>
      <c r="F131" s="8" t="str">
        <f>+IFERROR(VLOOKUP(D131,'Convenio Clientes'!D132:F1114,3,0),0)</f>
        <v>01</v>
      </c>
      <c r="G131" s="8">
        <f t="shared" ref="G131:G194" si="2">+E131-F131</f>
        <v>0</v>
      </c>
      <c r="H131" s="7" t="s">
        <v>5140</v>
      </c>
      <c r="I131" s="7" t="s">
        <v>4436</v>
      </c>
      <c r="J131" s="7" t="s">
        <v>4444</v>
      </c>
      <c r="K131" s="7" t="s">
        <v>4448</v>
      </c>
      <c r="L131" s="10">
        <v>43768</v>
      </c>
      <c r="M131" s="7" t="s">
        <v>5700</v>
      </c>
      <c r="N131" s="7" t="s">
        <v>1440</v>
      </c>
      <c r="O131" s="7" t="s">
        <v>5701</v>
      </c>
      <c r="Q131" s="7" t="str">
        <f>IFERROR(VLOOKUP($D131,'CLIENTES NUEVA ID ZONA'!$A$1:$R$669,17,0),"NO")</f>
        <v>NO</v>
      </c>
    </row>
    <row r="132" spans="1:17">
      <c r="A132" s="7" t="s">
        <v>3889</v>
      </c>
      <c r="B132" s="8" t="s">
        <v>4527</v>
      </c>
      <c r="C132" s="7" t="s">
        <v>5735</v>
      </c>
      <c r="D132" s="7" t="s">
        <v>583</v>
      </c>
      <c r="E132" s="8">
        <v>1</v>
      </c>
      <c r="F132" s="8" t="str">
        <f>+IFERROR(VLOOKUP(D132,'Convenio Clientes'!D133:F1115,3,0),0)</f>
        <v>21</v>
      </c>
      <c r="G132" s="8">
        <f t="shared" si="2"/>
        <v>-20</v>
      </c>
      <c r="H132" s="7" t="s">
        <v>5232</v>
      </c>
      <c r="I132" s="7" t="s">
        <v>4436</v>
      </c>
      <c r="J132" s="7" t="s">
        <v>4444</v>
      </c>
      <c r="K132" s="7" t="s">
        <v>4448</v>
      </c>
      <c r="L132" s="10">
        <v>43762</v>
      </c>
      <c r="M132" s="7" t="s">
        <v>5700</v>
      </c>
      <c r="N132" s="7" t="s">
        <v>1581</v>
      </c>
      <c r="O132" s="7" t="s">
        <v>5701</v>
      </c>
      <c r="Q132" s="7" t="str">
        <f>IFERROR(VLOOKUP($D132,'CLIENTES NUEVA ID ZONA'!$A$1:$R$669,17,0),"NO")</f>
        <v>NO</v>
      </c>
    </row>
    <row r="133" spans="1:17">
      <c r="A133" s="7" t="s">
        <v>3889</v>
      </c>
      <c r="B133" s="8" t="s">
        <v>37</v>
      </c>
      <c r="C133" s="7" t="s">
        <v>5736</v>
      </c>
      <c r="D133" s="7" t="s">
        <v>161</v>
      </c>
      <c r="E133" s="8">
        <v>1</v>
      </c>
      <c r="F133" s="8" t="str">
        <f>+IFERROR(VLOOKUP(D133,'Convenio Clientes'!D134:F1116,3,0),0)</f>
        <v>01</v>
      </c>
      <c r="G133" s="8">
        <f t="shared" si="2"/>
        <v>0</v>
      </c>
      <c r="H133" s="7" t="s">
        <v>5065</v>
      </c>
      <c r="I133" s="7" t="s">
        <v>4436</v>
      </c>
      <c r="J133" s="7" t="s">
        <v>4444</v>
      </c>
      <c r="K133" s="7" t="s">
        <v>4448</v>
      </c>
      <c r="L133" s="10">
        <v>43752</v>
      </c>
      <c r="M133" s="7" t="s">
        <v>5700</v>
      </c>
      <c r="N133" s="7" t="s">
        <v>1455</v>
      </c>
      <c r="O133" s="7" t="s">
        <v>5701</v>
      </c>
      <c r="Q133" s="7" t="str">
        <f>IFERROR(VLOOKUP($D133,'CLIENTES NUEVA ID ZONA'!$A$1:$R$669,17,0),"NO")</f>
        <v>NO</v>
      </c>
    </row>
    <row r="134" spans="1:17">
      <c r="A134" s="7" t="s">
        <v>3889</v>
      </c>
      <c r="B134" s="8" t="s">
        <v>4535</v>
      </c>
      <c r="C134" s="7" t="s">
        <v>3778</v>
      </c>
      <c r="D134" s="7" t="s">
        <v>3779</v>
      </c>
      <c r="E134" s="8">
        <v>1</v>
      </c>
      <c r="F134" s="8" t="str">
        <f>+IFERROR(VLOOKUP(D134,'Convenio Clientes'!D135:F1117,3,0),0)</f>
        <v>01</v>
      </c>
      <c r="G134" s="8">
        <f t="shared" si="2"/>
        <v>0</v>
      </c>
      <c r="H134" s="7" t="s">
        <v>3777</v>
      </c>
      <c r="I134" s="7" t="s">
        <v>4436</v>
      </c>
      <c r="J134" s="7" t="s">
        <v>4441</v>
      </c>
      <c r="K134" s="7" t="s">
        <v>4448</v>
      </c>
      <c r="L134" s="10">
        <v>43750</v>
      </c>
      <c r="M134" s="7" t="s">
        <v>4441</v>
      </c>
      <c r="N134" s="7" t="s">
        <v>4409</v>
      </c>
      <c r="O134" s="7" t="s">
        <v>5701</v>
      </c>
      <c r="Q134" s="7" t="str">
        <f>IFERROR(VLOOKUP($D134,'CLIENTES NUEVA ID ZONA'!$A$1:$R$669,17,0),"NO")</f>
        <v>NO</v>
      </c>
    </row>
    <row r="135" spans="1:17">
      <c r="A135" s="7" t="s">
        <v>3889</v>
      </c>
      <c r="B135" s="8" t="s">
        <v>3623</v>
      </c>
      <c r="C135" s="7" t="s">
        <v>684</v>
      </c>
      <c r="D135" s="7" t="s">
        <v>683</v>
      </c>
      <c r="E135" s="8">
        <v>1</v>
      </c>
      <c r="F135" s="8">
        <f>+IFERROR(VLOOKUP(D135,'Convenio Clientes'!D136:F1118,3,0),0)</f>
        <v>0</v>
      </c>
      <c r="G135" s="8">
        <f t="shared" si="2"/>
        <v>1</v>
      </c>
      <c r="H135" s="7" t="s">
        <v>5067</v>
      </c>
      <c r="I135" s="7" t="s">
        <v>4436</v>
      </c>
      <c r="J135" s="7" t="s">
        <v>4688</v>
      </c>
      <c r="K135" s="7" t="s">
        <v>4438</v>
      </c>
      <c r="L135" s="10">
        <v>43746</v>
      </c>
      <c r="M135" s="7" t="s">
        <v>5700</v>
      </c>
      <c r="N135" s="7" t="s">
        <v>1455</v>
      </c>
      <c r="O135" s="7" t="s">
        <v>5701</v>
      </c>
      <c r="Q135" s="7" t="str">
        <f>IFERROR(VLOOKUP($D135,'CLIENTES NUEVA ID ZONA'!$A$1:$R$669,17,0),"NO")</f>
        <v>NO</v>
      </c>
    </row>
    <row r="136" spans="1:17">
      <c r="A136" s="7" t="s">
        <v>3889</v>
      </c>
      <c r="B136" s="8" t="s">
        <v>4564</v>
      </c>
      <c r="C136" s="7" t="s">
        <v>5737</v>
      </c>
      <c r="D136" s="7" t="s">
        <v>558</v>
      </c>
      <c r="E136" s="8">
        <v>26</v>
      </c>
      <c r="F136" s="65" t="str">
        <f>+IFERROR(VLOOKUP(D136,'Convenio Clientes'!D137:F1119,3,0),0)</f>
        <v>26</v>
      </c>
      <c r="G136" s="8">
        <f t="shared" si="2"/>
        <v>0</v>
      </c>
      <c r="H136" s="7" t="s">
        <v>5162</v>
      </c>
      <c r="I136" s="7" t="s">
        <v>4436</v>
      </c>
      <c r="J136" s="7" t="s">
        <v>4437</v>
      </c>
      <c r="K136" s="7" t="s">
        <v>4438</v>
      </c>
      <c r="L136" s="10">
        <v>43727</v>
      </c>
      <c r="M136" s="7" t="s">
        <v>5700</v>
      </c>
      <c r="N136" s="7" t="s">
        <v>1581</v>
      </c>
      <c r="O136" s="7" t="s">
        <v>5701</v>
      </c>
      <c r="Q136" s="7" t="str">
        <f>IFERROR(VLOOKUP($D136,'CLIENTES NUEVA ID ZONA'!$A$1:$R$669,17,0),"NO")</f>
        <v>NO</v>
      </c>
    </row>
    <row r="137" spans="1:17">
      <c r="A137" s="7" t="s">
        <v>3889</v>
      </c>
      <c r="B137" s="8" t="s">
        <v>4527</v>
      </c>
      <c r="C137" s="7" t="s">
        <v>543</v>
      </c>
      <c r="D137" s="7" t="s">
        <v>542</v>
      </c>
      <c r="E137" s="8">
        <v>21</v>
      </c>
      <c r="F137" s="65" t="str">
        <f>+IFERROR(VLOOKUP(D137,Tabla3[[Número de cliente]:[CONVENIO]],13,0),0)</f>
        <v>21</v>
      </c>
      <c r="G137" s="8">
        <f t="shared" si="2"/>
        <v>0</v>
      </c>
      <c r="H137" s="7" t="s">
        <v>5081</v>
      </c>
      <c r="I137" s="7" t="s">
        <v>4436</v>
      </c>
      <c r="J137" s="7" t="s">
        <v>4478</v>
      </c>
      <c r="K137" s="7" t="s">
        <v>4438</v>
      </c>
      <c r="L137" s="10">
        <v>43725</v>
      </c>
      <c r="M137" s="7" t="s">
        <v>5700</v>
      </c>
      <c r="N137" s="7" t="s">
        <v>1581</v>
      </c>
      <c r="O137" s="7" t="s">
        <v>5701</v>
      </c>
      <c r="Q137" s="7" t="str">
        <f>IFERROR(VLOOKUP($D137,'CLIENTES NUEVA ID ZONA'!$A$1:$R$669,17,0),"NO")</f>
        <v>NO</v>
      </c>
    </row>
    <row r="138" spans="1:17">
      <c r="A138" s="7" t="s">
        <v>3889</v>
      </c>
      <c r="B138" s="8" t="s">
        <v>4433</v>
      </c>
      <c r="C138" s="7" t="s">
        <v>5738</v>
      </c>
      <c r="D138" s="7" t="s">
        <v>1025</v>
      </c>
      <c r="E138" s="8">
        <v>26</v>
      </c>
      <c r="F138" s="65" t="str">
        <f>+IFERROR(VLOOKUP(D138,'Convenio Clientes'!D139:F1121,3,0),0)</f>
        <v>26</v>
      </c>
      <c r="G138" s="8">
        <f t="shared" si="2"/>
        <v>0</v>
      </c>
      <c r="H138" s="7" t="s">
        <v>5071</v>
      </c>
      <c r="I138" s="7" t="s">
        <v>4436</v>
      </c>
      <c r="J138" s="7" t="s">
        <v>4437</v>
      </c>
      <c r="K138" s="7" t="s">
        <v>4438</v>
      </c>
      <c r="L138" s="10">
        <v>43724</v>
      </c>
      <c r="M138" s="7" t="s">
        <v>5700</v>
      </c>
      <c r="N138" s="7" t="s">
        <v>1581</v>
      </c>
      <c r="O138" s="7" t="s">
        <v>5701</v>
      </c>
      <c r="Q138" s="7" t="str">
        <f>IFERROR(VLOOKUP($D138,'CLIENTES NUEVA ID ZONA'!$A$1:$R$669,17,0),"NO")</f>
        <v>NO</v>
      </c>
    </row>
    <row r="139" spans="1:17">
      <c r="A139" s="7" t="s">
        <v>3889</v>
      </c>
      <c r="B139" s="8" t="s">
        <v>4433</v>
      </c>
      <c r="C139" s="7" t="s">
        <v>2640</v>
      </c>
      <c r="D139" s="7" t="s">
        <v>481</v>
      </c>
      <c r="E139" s="8">
        <v>6</v>
      </c>
      <c r="F139" s="65" t="str">
        <f>+IFERROR(VLOOKUP(D139,'Convenio Clientes'!D140:F1122,3,0),0)</f>
        <v>26</v>
      </c>
      <c r="G139" s="8">
        <f t="shared" si="2"/>
        <v>-20</v>
      </c>
      <c r="H139" s="7" t="s">
        <v>5087</v>
      </c>
      <c r="I139" s="7" t="s">
        <v>4436</v>
      </c>
      <c r="J139" s="7" t="s">
        <v>4498</v>
      </c>
      <c r="K139" s="7" t="s">
        <v>4438</v>
      </c>
      <c r="L139" s="10">
        <v>43718</v>
      </c>
      <c r="M139" s="7" t="s">
        <v>5700</v>
      </c>
      <c r="N139" s="7" t="s">
        <v>1581</v>
      </c>
      <c r="O139" s="7" t="s">
        <v>5701</v>
      </c>
      <c r="Q139" s="7" t="str">
        <f>IFERROR(VLOOKUP($D139,'CLIENTES NUEVA ID ZONA'!$A$1:$R$669,17,0),"NO")</f>
        <v>SI</v>
      </c>
    </row>
    <row r="140" spans="1:17">
      <c r="A140" s="7" t="s">
        <v>3889</v>
      </c>
      <c r="B140" s="8" t="s">
        <v>4433</v>
      </c>
      <c r="C140" s="7" t="s">
        <v>547</v>
      </c>
      <c r="D140" s="7" t="s">
        <v>546</v>
      </c>
      <c r="E140" s="8">
        <v>6</v>
      </c>
      <c r="F140" s="65" t="str">
        <f>+IFERROR(VLOOKUP(D140,'Convenio Clientes'!D141:F1123,3,0),0)</f>
        <v>06</v>
      </c>
      <c r="G140" s="8">
        <f t="shared" si="2"/>
        <v>0</v>
      </c>
      <c r="H140" s="7" t="s">
        <v>5073</v>
      </c>
      <c r="I140" s="7" t="s">
        <v>4436</v>
      </c>
      <c r="J140" s="7" t="s">
        <v>4437</v>
      </c>
      <c r="K140" s="7" t="s">
        <v>4438</v>
      </c>
      <c r="L140" s="10">
        <v>43717</v>
      </c>
      <c r="M140" s="7" t="s">
        <v>5700</v>
      </c>
      <c r="N140" s="7" t="s">
        <v>1581</v>
      </c>
      <c r="O140" s="7" t="s">
        <v>5701</v>
      </c>
      <c r="Q140" s="7" t="str">
        <f>IFERROR(VLOOKUP($D140,'CLIENTES NUEVA ID ZONA'!$A$1:$R$669,17,0),"NO")</f>
        <v>NO</v>
      </c>
    </row>
    <row r="141" spans="1:17">
      <c r="A141" s="7" t="s">
        <v>3889</v>
      </c>
      <c r="B141" s="8" t="s">
        <v>48</v>
      </c>
      <c r="C141" s="7" t="s">
        <v>5739</v>
      </c>
      <c r="D141" s="7" t="s">
        <v>1311</v>
      </c>
      <c r="E141" s="8">
        <v>21</v>
      </c>
      <c r="F141" s="65" t="str">
        <f>+IFERROR(VLOOKUP(D141,'Convenio Clientes'!D142:F1124,3,0),0)</f>
        <v>24</v>
      </c>
      <c r="G141" s="8">
        <f t="shared" si="2"/>
        <v>-3</v>
      </c>
      <c r="H141" s="7" t="s">
        <v>5469</v>
      </c>
      <c r="I141" s="7" t="s">
        <v>4436</v>
      </c>
      <c r="J141" s="7" t="s">
        <v>4437</v>
      </c>
      <c r="K141" s="7" t="s">
        <v>4438</v>
      </c>
      <c r="L141" s="10">
        <v>43696</v>
      </c>
      <c r="M141" s="7" t="s">
        <v>5700</v>
      </c>
      <c r="N141" s="7" t="s">
        <v>4400</v>
      </c>
      <c r="O141" s="7" t="s">
        <v>5701</v>
      </c>
      <c r="Q141" s="7" t="str">
        <f>IFERROR(VLOOKUP($D141,'CLIENTES NUEVA ID ZONA'!$A$1:$R$669,17,0),"NO")</f>
        <v>NO</v>
      </c>
    </row>
    <row r="142" spans="1:17">
      <c r="A142" s="7" t="s">
        <v>3889</v>
      </c>
      <c r="B142" s="8" t="s">
        <v>14</v>
      </c>
      <c r="C142" s="7" t="s">
        <v>505</v>
      </c>
      <c r="D142" s="7" t="s">
        <v>504</v>
      </c>
      <c r="E142" s="8">
        <v>26</v>
      </c>
      <c r="F142" s="65" t="str">
        <f>+IFERROR(VLOOKUP(D142,'Convenio Clientes'!D143:F1125,3,0),0)</f>
        <v>26</v>
      </c>
      <c r="G142" s="8">
        <f t="shared" si="2"/>
        <v>0</v>
      </c>
      <c r="H142" s="7" t="s">
        <v>5086</v>
      </c>
      <c r="I142" s="7" t="s">
        <v>4436</v>
      </c>
      <c r="J142" s="7" t="s">
        <v>4688</v>
      </c>
      <c r="K142" s="7" t="s">
        <v>4438</v>
      </c>
      <c r="L142" s="10">
        <v>43671</v>
      </c>
      <c r="M142" s="7" t="s">
        <v>5700</v>
      </c>
      <c r="N142" s="7" t="s">
        <v>1581</v>
      </c>
      <c r="O142" s="7" t="s">
        <v>5701</v>
      </c>
      <c r="Q142" s="7" t="str">
        <f>IFERROR(VLOOKUP($D142,'CLIENTES NUEVA ID ZONA'!$A$1:$R$669,17,0),"NO")</f>
        <v>NO</v>
      </c>
    </row>
    <row r="143" spans="1:17">
      <c r="A143" s="7" t="s">
        <v>3889</v>
      </c>
      <c r="B143" s="8" t="s">
        <v>3623</v>
      </c>
      <c r="C143" s="7" t="s">
        <v>5740</v>
      </c>
      <c r="D143" s="7" t="s">
        <v>693</v>
      </c>
      <c r="E143" s="8">
        <v>21</v>
      </c>
      <c r="F143" s="8" t="str">
        <f>+IFERROR(VLOOKUP(D143,Tabla3[[Número de cliente]:[CONVENIO]],13,0),0)</f>
        <v>21</v>
      </c>
      <c r="G143" s="8">
        <f t="shared" si="2"/>
        <v>0</v>
      </c>
      <c r="H143" s="7" t="s">
        <v>5113</v>
      </c>
      <c r="I143" s="7" t="s">
        <v>4436</v>
      </c>
      <c r="J143" s="7" t="s">
        <v>4688</v>
      </c>
      <c r="K143" s="7" t="s">
        <v>4438</v>
      </c>
      <c r="L143" s="10">
        <v>43661</v>
      </c>
      <c r="M143" s="7" t="s">
        <v>5700</v>
      </c>
      <c r="N143" s="7" t="s">
        <v>4398</v>
      </c>
      <c r="O143" s="7" t="s">
        <v>5701</v>
      </c>
      <c r="Q143" s="7" t="str">
        <f>IFERROR(VLOOKUP($D143,'CLIENTES NUEVA ID ZONA'!$A$1:$R$669,17,0),"NO")</f>
        <v>NO</v>
      </c>
    </row>
    <row r="144" spans="1:17">
      <c r="A144" s="7" t="s">
        <v>3889</v>
      </c>
      <c r="B144" s="8" t="s">
        <v>14</v>
      </c>
      <c r="C144" s="7" t="s">
        <v>507</v>
      </c>
      <c r="D144" s="7" t="s">
        <v>506</v>
      </c>
      <c r="E144" s="8">
        <v>1</v>
      </c>
      <c r="F144" s="8" t="str">
        <f>+IFERROR(VLOOKUP(D144,'Convenio Clientes'!D145:F1127,3,0),0)</f>
        <v>01</v>
      </c>
      <c r="G144" s="8">
        <f t="shared" si="2"/>
        <v>0</v>
      </c>
      <c r="H144" s="7" t="s">
        <v>5091</v>
      </c>
      <c r="I144" s="7" t="s">
        <v>4436</v>
      </c>
      <c r="J144" s="7" t="s">
        <v>4688</v>
      </c>
      <c r="K144" s="7" t="s">
        <v>4448</v>
      </c>
      <c r="L144" s="10">
        <v>43661</v>
      </c>
      <c r="M144" s="7" t="s">
        <v>5700</v>
      </c>
      <c r="N144" s="7" t="s">
        <v>1581</v>
      </c>
      <c r="O144" s="7" t="s">
        <v>5701</v>
      </c>
      <c r="Q144" s="7" t="str">
        <f>IFERROR(VLOOKUP($D144,'CLIENTES NUEVA ID ZONA'!$A$1:$R$669,17,0),"NO")</f>
        <v>NO</v>
      </c>
    </row>
    <row r="145" spans="1:17">
      <c r="A145" s="7" t="s">
        <v>3889</v>
      </c>
      <c r="B145" s="8" t="s">
        <v>3623</v>
      </c>
      <c r="C145" s="7" t="s">
        <v>686</v>
      </c>
      <c r="D145" s="7" t="s">
        <v>685</v>
      </c>
      <c r="E145" s="8">
        <v>1</v>
      </c>
      <c r="F145" s="8">
        <f>+IFERROR(VLOOKUP(D145,'Convenio Clientes'!D146:F1128,3,0),0)</f>
        <v>0</v>
      </c>
      <c r="G145" s="8">
        <f t="shared" si="2"/>
        <v>1</v>
      </c>
      <c r="H145" s="7" t="s">
        <v>5097</v>
      </c>
      <c r="I145" s="7" t="s">
        <v>4436</v>
      </c>
      <c r="J145" s="7" t="s">
        <v>4688</v>
      </c>
      <c r="K145" s="7" t="s">
        <v>4438</v>
      </c>
      <c r="L145" s="10">
        <v>43657</v>
      </c>
      <c r="M145" s="7" t="s">
        <v>5700</v>
      </c>
      <c r="N145" s="7" t="s">
        <v>4398</v>
      </c>
      <c r="O145" s="7" t="s">
        <v>5701</v>
      </c>
      <c r="Q145" s="7" t="str">
        <f>IFERROR(VLOOKUP($D145,'CLIENTES NUEVA ID ZONA'!$A$1:$R$669,17,0),"NO")</f>
        <v>NO</v>
      </c>
    </row>
    <row r="146" spans="1:17">
      <c r="A146" s="7" t="s">
        <v>3889</v>
      </c>
      <c r="B146" s="8" t="s">
        <v>4518</v>
      </c>
      <c r="C146" s="7" t="s">
        <v>5741</v>
      </c>
      <c r="D146" s="7" t="s">
        <v>689</v>
      </c>
      <c r="E146" s="8">
        <v>1</v>
      </c>
      <c r="F146" s="8" t="str">
        <f>+IFERROR(VLOOKUP(D146,'Convenio Clientes'!D147:F1129,3,0),0)</f>
        <v>21</v>
      </c>
      <c r="G146" s="8">
        <f t="shared" si="2"/>
        <v>-20</v>
      </c>
      <c r="H146" s="7" t="s">
        <v>5126</v>
      </c>
      <c r="I146" s="7" t="s">
        <v>4436</v>
      </c>
      <c r="J146" s="7" t="s">
        <v>4444</v>
      </c>
      <c r="K146" s="7" t="s">
        <v>4448</v>
      </c>
      <c r="L146" s="10">
        <v>43654</v>
      </c>
      <c r="M146" s="7" t="s">
        <v>5700</v>
      </c>
      <c r="N146" s="7" t="s">
        <v>1455</v>
      </c>
      <c r="O146" s="7" t="s">
        <v>5701</v>
      </c>
      <c r="Q146" s="7" t="str">
        <f>IFERROR(VLOOKUP($D146,'CLIENTES NUEVA ID ZONA'!$A$1:$R$669,17,0),"NO")</f>
        <v>NO</v>
      </c>
    </row>
    <row r="147" spans="1:17">
      <c r="A147" s="7" t="s">
        <v>3889</v>
      </c>
      <c r="B147" s="8" t="s">
        <v>4518</v>
      </c>
      <c r="C147" s="7" t="s">
        <v>3718</v>
      </c>
      <c r="D147" s="7" t="s">
        <v>508</v>
      </c>
      <c r="E147" s="8">
        <v>1</v>
      </c>
      <c r="F147" s="8" t="str">
        <f>+IFERROR(VLOOKUP(D147,'Convenio Clientes'!D148:F1130,3,0),0)</f>
        <v>01</v>
      </c>
      <c r="G147" s="8">
        <f t="shared" si="2"/>
        <v>0</v>
      </c>
      <c r="H147" s="7" t="s">
        <v>5152</v>
      </c>
      <c r="I147" s="7" t="s">
        <v>4436</v>
      </c>
      <c r="J147" s="7" t="s">
        <v>4444</v>
      </c>
      <c r="K147" s="7" t="s">
        <v>4448</v>
      </c>
      <c r="L147" s="10">
        <v>43654</v>
      </c>
      <c r="M147" s="7" t="s">
        <v>5700</v>
      </c>
      <c r="N147" s="7" t="s">
        <v>1455</v>
      </c>
      <c r="O147" s="7" t="s">
        <v>5701</v>
      </c>
      <c r="Q147" s="7" t="str">
        <f>IFERROR(VLOOKUP($D147,'CLIENTES NUEVA ID ZONA'!$A$1:$R$669,17,0),"NO")</f>
        <v>NO</v>
      </c>
    </row>
    <row r="148" spans="1:17">
      <c r="A148" s="7" t="s">
        <v>3889</v>
      </c>
      <c r="B148" s="8" t="s">
        <v>4412</v>
      </c>
      <c r="C148" s="7" t="s">
        <v>478</v>
      </c>
      <c r="D148" s="7" t="s">
        <v>477</v>
      </c>
      <c r="E148" s="8">
        <v>1</v>
      </c>
      <c r="F148" s="8" t="str">
        <f>+IFERROR(VLOOKUP(D148,'Convenio Clientes'!D149:F1131,3,0),0)</f>
        <v>01</v>
      </c>
      <c r="G148" s="8">
        <f t="shared" si="2"/>
        <v>0</v>
      </c>
      <c r="H148" s="7" t="s">
        <v>5742</v>
      </c>
      <c r="I148" s="9" t="s">
        <v>4436</v>
      </c>
      <c r="J148" s="7" t="s">
        <v>4444</v>
      </c>
      <c r="K148" s="7" t="s">
        <v>4448</v>
      </c>
      <c r="L148" s="10">
        <v>43648</v>
      </c>
      <c r="M148" s="7" t="s">
        <v>5700</v>
      </c>
      <c r="N148" s="7" t="s">
        <v>1581</v>
      </c>
      <c r="O148" s="7" t="s">
        <v>5701</v>
      </c>
      <c r="Q148" s="7" t="str">
        <f>IFERROR(VLOOKUP($D148,'CLIENTES NUEVA ID ZONA'!$A$1:$R$669,17,0),"NO")</f>
        <v>NO</v>
      </c>
    </row>
    <row r="149" spans="1:17">
      <c r="A149" s="7" t="s">
        <v>3889</v>
      </c>
      <c r="B149" s="8" t="s">
        <v>3623</v>
      </c>
      <c r="C149" s="7" t="s">
        <v>666</v>
      </c>
      <c r="D149" s="7" t="s">
        <v>665</v>
      </c>
      <c r="E149" s="8">
        <v>21</v>
      </c>
      <c r="F149" s="8" t="str">
        <f>+IFERROR(VLOOKUP(D149,Tabla3[[Número de cliente]:[CONVENIO]],13,0),0)</f>
        <v>21</v>
      </c>
      <c r="G149" s="8">
        <f t="shared" si="2"/>
        <v>0</v>
      </c>
      <c r="H149" s="7" t="s">
        <v>5096</v>
      </c>
      <c r="I149" s="7" t="s">
        <v>4436</v>
      </c>
      <c r="J149" s="7" t="s">
        <v>4688</v>
      </c>
      <c r="K149" s="7" t="s">
        <v>4438</v>
      </c>
      <c r="L149" s="10">
        <v>43636</v>
      </c>
      <c r="M149" s="7" t="s">
        <v>5700</v>
      </c>
      <c r="N149" s="7" t="s">
        <v>1455</v>
      </c>
      <c r="O149" s="7" t="s">
        <v>5701</v>
      </c>
      <c r="Q149" s="7" t="str">
        <f>IFERROR(VLOOKUP($D149,'CLIENTES NUEVA ID ZONA'!$A$1:$R$669,17,0),"NO")</f>
        <v>NO</v>
      </c>
    </row>
    <row r="150" spans="1:17">
      <c r="A150" s="7" t="s">
        <v>3889</v>
      </c>
      <c r="B150" s="8" t="s">
        <v>4412</v>
      </c>
      <c r="C150" s="7" t="s">
        <v>293</v>
      </c>
      <c r="D150" s="7" t="s">
        <v>292</v>
      </c>
      <c r="E150" s="8">
        <v>1</v>
      </c>
      <c r="F150" s="65" t="str">
        <f>+IFERROR(VLOOKUP(D150,'Convenio Clientes'!D151:F1133,3,0),0)</f>
        <v>21</v>
      </c>
      <c r="G150" s="8">
        <f t="shared" si="2"/>
        <v>-20</v>
      </c>
      <c r="H150" s="7" t="s">
        <v>5119</v>
      </c>
      <c r="I150" s="7" t="s">
        <v>4436</v>
      </c>
      <c r="J150" s="7" t="s">
        <v>4688</v>
      </c>
      <c r="K150" s="7" t="s">
        <v>4438</v>
      </c>
      <c r="L150" s="10">
        <v>43635</v>
      </c>
      <c r="M150" s="7" t="s">
        <v>5700</v>
      </c>
      <c r="N150" s="7" t="s">
        <v>1440</v>
      </c>
      <c r="O150" s="7" t="s">
        <v>5701</v>
      </c>
      <c r="Q150" s="7" t="str">
        <f>IFERROR(VLOOKUP($D150,'CLIENTES NUEVA ID ZONA'!$A$1:$R$669,17,0),"NO")</f>
        <v>NO</v>
      </c>
    </row>
    <row r="151" spans="1:17">
      <c r="A151" s="7" t="s">
        <v>3889</v>
      </c>
      <c r="B151" s="8" t="s">
        <v>4527</v>
      </c>
      <c r="C151" s="7" t="s">
        <v>1034</v>
      </c>
      <c r="D151" s="7" t="s">
        <v>1033</v>
      </c>
      <c r="E151" s="8">
        <v>21</v>
      </c>
      <c r="F151" s="65" t="str">
        <f>+IFERROR(VLOOKUP(D151,Tabla3[[Número de cliente]:[CONVENIO]],13,0),0)</f>
        <v>21</v>
      </c>
      <c r="G151" s="8">
        <f t="shared" si="2"/>
        <v>0</v>
      </c>
      <c r="H151" s="7" t="s">
        <v>5300</v>
      </c>
      <c r="I151" s="7" t="s">
        <v>4436</v>
      </c>
      <c r="J151" s="7" t="s">
        <v>4478</v>
      </c>
      <c r="K151" s="7" t="s">
        <v>4438</v>
      </c>
      <c r="L151" s="10">
        <v>43627</v>
      </c>
      <c r="M151" s="7" t="s">
        <v>5700</v>
      </c>
      <c r="N151" s="7" t="s">
        <v>1455</v>
      </c>
      <c r="O151" s="7" t="s">
        <v>5701</v>
      </c>
      <c r="Q151" s="7" t="str">
        <f>IFERROR(VLOOKUP($D151,'CLIENTES NUEVA ID ZONA'!$A$1:$R$669,17,0),"NO")</f>
        <v>SI</v>
      </c>
    </row>
    <row r="152" spans="1:17">
      <c r="A152" s="7" t="s">
        <v>3889</v>
      </c>
      <c r="B152" s="8" t="s">
        <v>4535</v>
      </c>
      <c r="C152" s="7" t="s">
        <v>3786</v>
      </c>
      <c r="D152" s="7" t="s">
        <v>3785</v>
      </c>
      <c r="E152" s="8" t="s">
        <v>3784</v>
      </c>
      <c r="F152" s="8" t="str">
        <f>+IFERROR(VLOOKUP(D152,'Convenio Clientes'!D153:F1135,3,0),0)</f>
        <v>N-DESP</v>
      </c>
      <c r="G152" s="8" t="e">
        <f t="shared" si="2"/>
        <v>#VALUE!</v>
      </c>
      <c r="H152" s="7" t="s">
        <v>4815</v>
      </c>
      <c r="I152" s="7" t="s">
        <v>4436</v>
      </c>
      <c r="J152" s="7" t="s">
        <v>4441</v>
      </c>
      <c r="K152" s="7" t="s">
        <v>4438</v>
      </c>
      <c r="L152" s="10">
        <v>43602</v>
      </c>
      <c r="M152" s="7" t="s">
        <v>4441</v>
      </c>
      <c r="N152" s="7" t="s">
        <v>4441</v>
      </c>
      <c r="O152" s="7" t="s">
        <v>5701</v>
      </c>
      <c r="Q152" s="7" t="str">
        <f>IFERROR(VLOOKUP($D152,'CLIENTES NUEVA ID ZONA'!$A$1:$R$669,17,0),"NO")</f>
        <v>NO</v>
      </c>
    </row>
    <row r="153" spans="1:17">
      <c r="A153" s="7" t="s">
        <v>3889</v>
      </c>
      <c r="B153" s="8" t="s">
        <v>4535</v>
      </c>
      <c r="C153" s="7" t="s">
        <v>3788</v>
      </c>
      <c r="D153" s="7" t="s">
        <v>3787</v>
      </c>
      <c r="E153" s="8" t="s">
        <v>3784</v>
      </c>
      <c r="F153" s="8" t="str">
        <f>+IFERROR(VLOOKUP(D153,'Convenio Clientes'!D154:F1136,3,0),0)</f>
        <v>N-DESP</v>
      </c>
      <c r="G153" s="8" t="e">
        <f t="shared" si="2"/>
        <v>#VALUE!</v>
      </c>
      <c r="H153" s="7" t="s">
        <v>5115</v>
      </c>
      <c r="I153" s="7" t="s">
        <v>4436</v>
      </c>
      <c r="J153" s="7" t="s">
        <v>4441</v>
      </c>
      <c r="K153" s="7" t="s">
        <v>4438</v>
      </c>
      <c r="L153" s="10">
        <v>43602</v>
      </c>
      <c r="M153" s="7" t="s">
        <v>4441</v>
      </c>
      <c r="N153" s="7" t="s">
        <v>4441</v>
      </c>
      <c r="O153" s="7" t="s">
        <v>5701</v>
      </c>
      <c r="Q153" s="7" t="str">
        <f>IFERROR(VLOOKUP($D153,'CLIENTES NUEVA ID ZONA'!$A$1:$R$669,17,0),"NO")</f>
        <v>NO</v>
      </c>
    </row>
    <row r="154" spans="1:17">
      <c r="A154" s="7" t="s">
        <v>3889</v>
      </c>
      <c r="B154" s="8" t="s">
        <v>3623</v>
      </c>
      <c r="C154" s="7" t="s">
        <v>3617</v>
      </c>
      <c r="D154" s="7" t="s">
        <v>681</v>
      </c>
      <c r="E154" s="8">
        <v>1</v>
      </c>
      <c r="F154" s="8">
        <f>+IFERROR(VLOOKUP(D154,'Convenio Clientes'!D155:F1137,3,0),0)</f>
        <v>0</v>
      </c>
      <c r="G154" s="8">
        <f t="shared" si="2"/>
        <v>1</v>
      </c>
      <c r="H154" s="7" t="s">
        <v>5129</v>
      </c>
      <c r="I154" s="7" t="s">
        <v>4436</v>
      </c>
      <c r="J154" s="7" t="s">
        <v>4688</v>
      </c>
      <c r="K154" s="7" t="s">
        <v>4448</v>
      </c>
      <c r="L154" s="10">
        <v>43593</v>
      </c>
      <c r="M154" s="7" t="s">
        <v>5700</v>
      </c>
      <c r="N154" s="7" t="s">
        <v>4398</v>
      </c>
      <c r="O154" s="7" t="s">
        <v>5701</v>
      </c>
      <c r="Q154" s="7" t="str">
        <f>IFERROR(VLOOKUP($D154,'CLIENTES NUEVA ID ZONA'!$A$1:$R$669,17,0),"NO")</f>
        <v>NO</v>
      </c>
    </row>
    <row r="155" spans="1:17">
      <c r="A155" s="7" t="s">
        <v>3889</v>
      </c>
      <c r="B155" s="8" t="s">
        <v>3623</v>
      </c>
      <c r="C155" s="7" t="s">
        <v>680</v>
      </c>
      <c r="D155" s="7" t="s">
        <v>679</v>
      </c>
      <c r="E155" s="8">
        <v>1</v>
      </c>
      <c r="F155" s="8">
        <f>+IFERROR(VLOOKUP(D155,'Convenio Clientes'!D156:F1138,3,0),0)</f>
        <v>0</v>
      </c>
      <c r="G155" s="8">
        <f t="shared" si="2"/>
        <v>1</v>
      </c>
      <c r="H155" s="7" t="s">
        <v>5130</v>
      </c>
      <c r="I155" s="7" t="s">
        <v>4436</v>
      </c>
      <c r="J155" s="7" t="s">
        <v>4437</v>
      </c>
      <c r="K155" s="7" t="s">
        <v>4448</v>
      </c>
      <c r="L155" s="10">
        <v>43593</v>
      </c>
      <c r="M155" s="7" t="s">
        <v>5700</v>
      </c>
      <c r="N155" s="7" t="s">
        <v>4398</v>
      </c>
      <c r="O155" s="7" t="s">
        <v>5701</v>
      </c>
      <c r="Q155" s="7" t="str">
        <f>IFERROR(VLOOKUP($D155,'CLIENTES NUEVA ID ZONA'!$A$1:$R$669,17,0),"NO")</f>
        <v>NO</v>
      </c>
    </row>
    <row r="156" spans="1:17">
      <c r="A156" s="7" t="s">
        <v>3889</v>
      </c>
      <c r="B156" s="8" t="s">
        <v>3623</v>
      </c>
      <c r="C156" s="7" t="s">
        <v>699</v>
      </c>
      <c r="D156" s="7" t="s">
        <v>698</v>
      </c>
      <c r="E156" s="8">
        <v>1</v>
      </c>
      <c r="F156" s="8">
        <f>+IFERROR(VLOOKUP(D156,'Convenio Clientes'!D157:F1139,3,0),0)</f>
        <v>0</v>
      </c>
      <c r="G156" s="8">
        <f t="shared" si="2"/>
        <v>1</v>
      </c>
      <c r="H156" s="7" t="s">
        <v>5127</v>
      </c>
      <c r="I156" s="7" t="s">
        <v>4436</v>
      </c>
      <c r="J156" s="7" t="s">
        <v>4688</v>
      </c>
      <c r="K156" s="7" t="s">
        <v>4448</v>
      </c>
      <c r="L156" s="10">
        <v>43544</v>
      </c>
      <c r="M156" s="7" t="s">
        <v>5700</v>
      </c>
      <c r="N156" s="7" t="s">
        <v>4398</v>
      </c>
      <c r="O156" s="7" t="s">
        <v>5701</v>
      </c>
      <c r="Q156" s="7" t="str">
        <f>IFERROR(VLOOKUP($D156,'CLIENTES NUEVA ID ZONA'!$A$1:$R$669,17,0),"NO")</f>
        <v>NO</v>
      </c>
    </row>
    <row r="157" spans="1:17">
      <c r="A157" s="7" t="s">
        <v>3889</v>
      </c>
      <c r="B157" s="8" t="s">
        <v>3623</v>
      </c>
      <c r="C157" s="7" t="s">
        <v>733</v>
      </c>
      <c r="D157" s="7" t="s">
        <v>732</v>
      </c>
      <c r="E157" s="8">
        <v>1</v>
      </c>
      <c r="F157" s="8">
        <f>+IFERROR(VLOOKUP(D157,'Convenio Clientes'!D158:F1140,3,0),0)</f>
        <v>0</v>
      </c>
      <c r="G157" s="8">
        <f t="shared" si="2"/>
        <v>1</v>
      </c>
      <c r="H157" s="7" t="s">
        <v>5131</v>
      </c>
      <c r="I157" s="7" t="s">
        <v>4436</v>
      </c>
      <c r="J157" s="7" t="s">
        <v>4688</v>
      </c>
      <c r="K157" s="7" t="s">
        <v>4448</v>
      </c>
      <c r="L157" s="10">
        <v>43544</v>
      </c>
      <c r="M157" s="7" t="s">
        <v>5700</v>
      </c>
      <c r="N157" s="7" t="s">
        <v>4398</v>
      </c>
      <c r="O157" s="7" t="s">
        <v>5701</v>
      </c>
      <c r="Q157" s="7" t="str">
        <f>IFERROR(VLOOKUP($D157,'CLIENTES NUEVA ID ZONA'!$A$1:$R$669,17,0),"NO")</f>
        <v>NO</v>
      </c>
    </row>
    <row r="158" spans="1:17">
      <c r="A158" s="7" t="s">
        <v>3889</v>
      </c>
      <c r="B158" s="8" t="s">
        <v>2469</v>
      </c>
      <c r="C158" s="7" t="s">
        <v>5743</v>
      </c>
      <c r="D158" s="7" t="s">
        <v>687</v>
      </c>
      <c r="E158" s="8">
        <v>1</v>
      </c>
      <c r="F158" s="8" t="str">
        <f>+IFERROR(VLOOKUP(D158,'Convenio Clientes'!D159:F1141,3,0),0)</f>
        <v>01</v>
      </c>
      <c r="G158" s="8">
        <f t="shared" si="2"/>
        <v>0</v>
      </c>
      <c r="H158" s="7" t="s">
        <v>5744</v>
      </c>
      <c r="I158" s="7" t="s">
        <v>4436</v>
      </c>
      <c r="J158" s="7" t="s">
        <v>4444</v>
      </c>
      <c r="K158" s="7" t="s">
        <v>4448</v>
      </c>
      <c r="L158" s="10">
        <v>43523</v>
      </c>
      <c r="M158" s="7" t="s">
        <v>5700</v>
      </c>
      <c r="N158" s="7" t="s">
        <v>4398</v>
      </c>
      <c r="O158" s="7" t="s">
        <v>5701</v>
      </c>
      <c r="Q158" s="7" t="str">
        <f>IFERROR(VLOOKUP($D158,'CLIENTES NUEVA ID ZONA'!$A$1:$R$669,17,0),"NO")</f>
        <v>NO</v>
      </c>
    </row>
    <row r="159" spans="1:17">
      <c r="A159" s="7" t="s">
        <v>3889</v>
      </c>
      <c r="B159" s="8" t="s">
        <v>14</v>
      </c>
      <c r="C159" s="7" t="s">
        <v>5745</v>
      </c>
      <c r="D159" s="7" t="s">
        <v>577</v>
      </c>
      <c r="E159" s="8">
        <v>1</v>
      </c>
      <c r="F159" s="8" t="str">
        <f>+IFERROR(VLOOKUP(D159,'Convenio Clientes'!D160:F1142,3,0),0)</f>
        <v>26</v>
      </c>
      <c r="G159" s="8">
        <f t="shared" si="2"/>
        <v>-25</v>
      </c>
      <c r="H159" s="7" t="s">
        <v>5746</v>
      </c>
      <c r="I159" s="7" t="s">
        <v>4436</v>
      </c>
      <c r="J159" s="7" t="s">
        <v>4688</v>
      </c>
      <c r="K159" s="7" t="s">
        <v>4438</v>
      </c>
      <c r="L159" s="10">
        <v>43507</v>
      </c>
      <c r="M159" s="7" t="s">
        <v>5700</v>
      </c>
      <c r="N159" s="7" t="s">
        <v>1581</v>
      </c>
      <c r="O159" s="7" t="s">
        <v>5701</v>
      </c>
      <c r="Q159" s="7" t="str">
        <f>IFERROR(VLOOKUP($D159,'CLIENTES NUEVA ID ZONA'!$A$1:$R$669,17,0),"NO")</f>
        <v>NO</v>
      </c>
    </row>
    <row r="160" spans="1:17">
      <c r="A160" s="7" t="s">
        <v>3889</v>
      </c>
      <c r="B160" s="8" t="s">
        <v>4535</v>
      </c>
      <c r="C160" s="7" t="s">
        <v>5747</v>
      </c>
      <c r="D160" s="7" t="s">
        <v>382</v>
      </c>
      <c r="E160" s="8">
        <v>21</v>
      </c>
      <c r="F160" s="65" t="str">
        <f>+IFERROR(VLOOKUP(D160,Tabla3[[Número de cliente]:[CONVENIO]],13,0),0)</f>
        <v>21</v>
      </c>
      <c r="G160" s="8">
        <f t="shared" si="2"/>
        <v>0</v>
      </c>
      <c r="H160" s="7" t="s">
        <v>5748</v>
      </c>
      <c r="I160" s="7" t="s">
        <v>4436</v>
      </c>
      <c r="J160" s="7" t="s">
        <v>4444</v>
      </c>
      <c r="K160" s="7" t="s">
        <v>4438</v>
      </c>
      <c r="L160" s="10">
        <v>43503</v>
      </c>
      <c r="M160" s="7" t="s">
        <v>5700</v>
      </c>
      <c r="N160" s="7" t="s">
        <v>1440</v>
      </c>
      <c r="O160" s="7" t="s">
        <v>5701</v>
      </c>
      <c r="Q160" s="7" t="str">
        <f>IFERROR(VLOOKUP($D160,'CLIENTES NUEVA ID ZONA'!$A$1:$R$669,17,0),"NO")</f>
        <v>NO</v>
      </c>
    </row>
    <row r="161" spans="1:17">
      <c r="A161" s="7" t="s">
        <v>3889</v>
      </c>
      <c r="B161" s="8" t="s">
        <v>48</v>
      </c>
      <c r="C161" s="7" t="s">
        <v>5727</v>
      </c>
      <c r="D161" s="7" t="s">
        <v>1313</v>
      </c>
      <c r="E161" s="8">
        <v>21</v>
      </c>
      <c r="F161" s="65" t="str">
        <f>+IFERROR(VLOOKUP(D161,'Convenio Clientes'!D162:F1144,3,0),0)</f>
        <v>24</v>
      </c>
      <c r="G161" s="8">
        <f t="shared" si="2"/>
        <v>-3</v>
      </c>
      <c r="H161" s="7" t="s">
        <v>5749</v>
      </c>
      <c r="I161" s="7" t="s">
        <v>4436</v>
      </c>
      <c r="J161" s="7" t="s">
        <v>4437</v>
      </c>
      <c r="K161" s="7" t="s">
        <v>4438</v>
      </c>
      <c r="L161" s="10">
        <v>43489</v>
      </c>
      <c r="M161" s="7" t="s">
        <v>5700</v>
      </c>
      <c r="N161" s="7" t="s">
        <v>4400</v>
      </c>
      <c r="O161" s="7" t="s">
        <v>5701</v>
      </c>
      <c r="Q161" s="7" t="str">
        <f>IFERROR(VLOOKUP($D161,'CLIENTES NUEVA ID ZONA'!$A$1:$R$669,17,0),"NO")</f>
        <v>NO</v>
      </c>
    </row>
    <row r="162" spans="1:17">
      <c r="A162" s="7" t="s">
        <v>3889</v>
      </c>
      <c r="B162" s="8" t="s">
        <v>48</v>
      </c>
      <c r="C162" s="7" t="s">
        <v>5727</v>
      </c>
      <c r="D162" s="7" t="s">
        <v>1313</v>
      </c>
      <c r="E162" s="8">
        <v>21</v>
      </c>
      <c r="F162" s="65" t="str">
        <f>+IFERROR(VLOOKUP(D162,'Convenio Clientes'!D163:F1145,3,0),0)</f>
        <v>24</v>
      </c>
      <c r="G162" s="8">
        <f t="shared" si="2"/>
        <v>-3</v>
      </c>
      <c r="H162" s="7" t="s">
        <v>5750</v>
      </c>
      <c r="I162" s="7" t="s">
        <v>4436</v>
      </c>
      <c r="J162" s="7" t="s">
        <v>4437</v>
      </c>
      <c r="K162" s="7" t="s">
        <v>4438</v>
      </c>
      <c r="L162" s="10">
        <v>43489</v>
      </c>
      <c r="M162" s="7" t="s">
        <v>5700</v>
      </c>
      <c r="N162" s="7" t="s">
        <v>4400</v>
      </c>
      <c r="O162" s="7" t="s">
        <v>5701</v>
      </c>
      <c r="Q162" s="7" t="str">
        <f>IFERROR(VLOOKUP($D162,'CLIENTES NUEVA ID ZONA'!$A$1:$R$669,17,0),"NO")</f>
        <v>NO</v>
      </c>
    </row>
    <row r="163" spans="1:17">
      <c r="A163" s="7" t="s">
        <v>3889</v>
      </c>
      <c r="B163" s="8" t="s">
        <v>4527</v>
      </c>
      <c r="C163" s="7" t="s">
        <v>5751</v>
      </c>
      <c r="D163" s="7" t="s">
        <v>1218</v>
      </c>
      <c r="E163" s="8">
        <v>1</v>
      </c>
      <c r="F163" s="8" t="str">
        <f>+IFERROR(VLOOKUP(D163,'Convenio Clientes'!D164:F1146,3,0),0)</f>
        <v>01</v>
      </c>
      <c r="G163" s="8">
        <f t="shared" si="2"/>
        <v>0</v>
      </c>
      <c r="H163" s="7" t="s">
        <v>5752</v>
      </c>
      <c r="I163" s="7" t="s">
        <v>4436</v>
      </c>
      <c r="J163" s="7" t="s">
        <v>4444</v>
      </c>
      <c r="K163" s="7" t="s">
        <v>4448</v>
      </c>
      <c r="L163" s="10">
        <v>43486</v>
      </c>
      <c r="M163" s="7" t="s">
        <v>5700</v>
      </c>
      <c r="N163" s="7" t="s">
        <v>1581</v>
      </c>
      <c r="O163" s="7" t="s">
        <v>5701</v>
      </c>
      <c r="Q163" s="7" t="str">
        <f>IFERROR(VLOOKUP($D163,'CLIENTES NUEVA ID ZONA'!$A$1:$R$669,17,0),"NO")</f>
        <v>NO</v>
      </c>
    </row>
    <row r="164" spans="1:17">
      <c r="A164" s="7" t="s">
        <v>3889</v>
      </c>
      <c r="B164" s="8" t="s">
        <v>14</v>
      </c>
      <c r="C164" s="7" t="s">
        <v>596</v>
      </c>
      <c r="D164" s="7" t="s">
        <v>595</v>
      </c>
      <c r="E164" s="8">
        <v>21</v>
      </c>
      <c r="F164" s="65" t="str">
        <f>+IFERROR(VLOOKUP(D164,'Convenio Clientes'!D165:F1147,3,0),0)</f>
        <v>21</v>
      </c>
      <c r="G164" s="8">
        <f t="shared" si="2"/>
        <v>0</v>
      </c>
      <c r="H164" s="7" t="s">
        <v>5753</v>
      </c>
      <c r="I164" s="7" t="s">
        <v>4436</v>
      </c>
      <c r="J164" s="7" t="s">
        <v>4444</v>
      </c>
      <c r="K164" s="7" t="s">
        <v>4438</v>
      </c>
      <c r="L164" s="10">
        <v>43395</v>
      </c>
      <c r="M164" s="7" t="s">
        <v>5700</v>
      </c>
      <c r="N164" s="7" t="s">
        <v>1440</v>
      </c>
      <c r="O164" s="7" t="s">
        <v>5701</v>
      </c>
      <c r="Q164" s="7" t="str">
        <f>IFERROR(VLOOKUP($D164,'CLIENTES NUEVA ID ZONA'!$A$1:$R$669,17,0),"NO")</f>
        <v>NO</v>
      </c>
    </row>
    <row r="165" spans="1:17">
      <c r="A165" s="7" t="s">
        <v>3889</v>
      </c>
      <c r="B165" s="8" t="s">
        <v>80</v>
      </c>
      <c r="C165" s="7" t="s">
        <v>350</v>
      </c>
      <c r="D165" s="7" t="s">
        <v>349</v>
      </c>
      <c r="E165" s="8">
        <v>1</v>
      </c>
      <c r="F165" s="8" t="str">
        <f>+IFERROR(VLOOKUP(D165,'Convenio Clientes'!D166:F1148,3,0),0)</f>
        <v>01</v>
      </c>
      <c r="G165" s="8">
        <f t="shared" si="2"/>
        <v>0</v>
      </c>
      <c r="H165" s="7" t="s">
        <v>5754</v>
      </c>
      <c r="I165" s="7" t="s">
        <v>4436</v>
      </c>
      <c r="J165" s="7" t="s">
        <v>4444</v>
      </c>
      <c r="K165" s="7" t="s">
        <v>4448</v>
      </c>
      <c r="L165" s="10">
        <v>43382</v>
      </c>
      <c r="M165" s="7" t="s">
        <v>5700</v>
      </c>
      <c r="N165" s="7" t="s">
        <v>1581</v>
      </c>
      <c r="O165" s="7" t="s">
        <v>5701</v>
      </c>
      <c r="Q165" s="7" t="str">
        <f>IFERROR(VLOOKUP($D165,'CLIENTES NUEVA ID ZONA'!$A$1:$R$669,17,0),"NO")</f>
        <v>NO</v>
      </c>
    </row>
    <row r="166" spans="1:17">
      <c r="A166" s="7" t="s">
        <v>3889</v>
      </c>
      <c r="B166" s="8" t="s">
        <v>80</v>
      </c>
      <c r="C166" s="7" t="s">
        <v>545</v>
      </c>
      <c r="D166" s="7" t="s">
        <v>544</v>
      </c>
      <c r="E166" s="8">
        <v>21</v>
      </c>
      <c r="F166" s="8" t="str">
        <f>+IFERROR(VLOOKUP(D166,Tabla3[[Número de cliente]:[CONVENIO]],13,0),0)</f>
        <v>21</v>
      </c>
      <c r="G166" s="8">
        <f t="shared" si="2"/>
        <v>0</v>
      </c>
      <c r="H166" s="7" t="s">
        <v>5755</v>
      </c>
      <c r="I166" s="7" t="s">
        <v>4436</v>
      </c>
      <c r="J166" s="7" t="s">
        <v>4437</v>
      </c>
      <c r="K166" s="7" t="s">
        <v>4448</v>
      </c>
      <c r="L166" s="10">
        <v>43382</v>
      </c>
      <c r="M166" s="7" t="s">
        <v>5700</v>
      </c>
      <c r="N166" s="7" t="s">
        <v>1581</v>
      </c>
      <c r="O166" s="7" t="s">
        <v>5701</v>
      </c>
      <c r="Q166" s="7" t="str">
        <f>IFERROR(VLOOKUP($D166,'CLIENTES NUEVA ID ZONA'!$A$1:$R$669,17,0),"NO")</f>
        <v>NO</v>
      </c>
    </row>
    <row r="167" spans="1:17">
      <c r="A167" s="7" t="s">
        <v>3889</v>
      </c>
      <c r="B167" s="8" t="s">
        <v>4527</v>
      </c>
      <c r="C167" s="7" t="s">
        <v>536</v>
      </c>
      <c r="D167" s="7" t="s">
        <v>535</v>
      </c>
      <c r="E167" s="8">
        <v>21</v>
      </c>
      <c r="F167" s="65" t="str">
        <f>+IFERROR(VLOOKUP(D167,Tabla3[[Número de cliente]:[CONVENIO]],13,0),0)</f>
        <v>21</v>
      </c>
      <c r="G167" s="8">
        <f t="shared" si="2"/>
        <v>0</v>
      </c>
      <c r="H167" s="7" t="s">
        <v>5756</v>
      </c>
      <c r="I167" s="7" t="s">
        <v>4436</v>
      </c>
      <c r="J167" s="7" t="s">
        <v>4437</v>
      </c>
      <c r="K167" s="7" t="s">
        <v>4438</v>
      </c>
      <c r="L167" s="10">
        <v>43382</v>
      </c>
      <c r="M167" s="7" t="s">
        <v>5700</v>
      </c>
      <c r="N167" s="7" t="s">
        <v>1581</v>
      </c>
      <c r="O167" s="7" t="s">
        <v>5701</v>
      </c>
      <c r="Q167" s="7" t="str">
        <f>IFERROR(VLOOKUP($D167,'CLIENTES NUEVA ID ZONA'!$A$1:$R$669,17,0),"NO")</f>
        <v>NO</v>
      </c>
    </row>
    <row r="168" spans="1:17">
      <c r="A168" s="7" t="s">
        <v>3889</v>
      </c>
      <c r="B168" s="8" t="s">
        <v>48</v>
      </c>
      <c r="C168" s="7" t="s">
        <v>737</v>
      </c>
      <c r="D168" s="7" t="s">
        <v>736</v>
      </c>
      <c r="E168" s="8">
        <v>1</v>
      </c>
      <c r="F168" s="8" t="str">
        <f>+IFERROR(VLOOKUP(D168,'Convenio Clientes'!D169:F1151,3,0),0)</f>
        <v>01</v>
      </c>
      <c r="G168" s="8">
        <f t="shared" si="2"/>
        <v>0</v>
      </c>
      <c r="H168" s="7" t="s">
        <v>5757</v>
      </c>
      <c r="I168" s="7" t="s">
        <v>4436</v>
      </c>
      <c r="J168" s="7" t="s">
        <v>4688</v>
      </c>
      <c r="K168" s="7" t="s">
        <v>4448</v>
      </c>
      <c r="L168" s="10">
        <v>43381</v>
      </c>
      <c r="M168" s="7" t="s">
        <v>5700</v>
      </c>
      <c r="N168" s="7" t="s">
        <v>1455</v>
      </c>
      <c r="O168" s="7" t="s">
        <v>5701</v>
      </c>
      <c r="Q168" s="7" t="str">
        <f>IFERROR(VLOOKUP($D168,'CLIENTES NUEVA ID ZONA'!$A$1:$R$669,17,0),"NO")</f>
        <v>NO</v>
      </c>
    </row>
    <row r="169" spans="1:17">
      <c r="A169" s="7" t="s">
        <v>3889</v>
      </c>
      <c r="B169" s="8" t="s">
        <v>48</v>
      </c>
      <c r="C169" s="7" t="s">
        <v>737</v>
      </c>
      <c r="D169" s="7" t="s">
        <v>736</v>
      </c>
      <c r="E169" s="8">
        <v>1</v>
      </c>
      <c r="F169" s="8" t="str">
        <f>+IFERROR(VLOOKUP(D169,'Convenio Clientes'!D170:F1152,3,0),0)</f>
        <v>01</v>
      </c>
      <c r="G169" s="8">
        <f t="shared" si="2"/>
        <v>0</v>
      </c>
      <c r="H169" s="7" t="s">
        <v>5758</v>
      </c>
      <c r="I169" s="7" t="s">
        <v>4436</v>
      </c>
      <c r="J169" s="7" t="s">
        <v>4688</v>
      </c>
      <c r="K169" s="7" t="s">
        <v>4448</v>
      </c>
      <c r="L169" s="10">
        <v>43381</v>
      </c>
      <c r="M169" s="7" t="s">
        <v>5700</v>
      </c>
      <c r="N169" s="7" t="s">
        <v>1455</v>
      </c>
      <c r="O169" s="7" t="s">
        <v>5701</v>
      </c>
      <c r="Q169" s="7" t="str">
        <f>IFERROR(VLOOKUP($D169,'CLIENTES NUEVA ID ZONA'!$A$1:$R$669,17,0),"NO")</f>
        <v>NO</v>
      </c>
    </row>
    <row r="170" spans="1:17">
      <c r="A170" s="7" t="s">
        <v>3889</v>
      </c>
      <c r="B170" s="8" t="s">
        <v>48</v>
      </c>
      <c r="C170" s="7" t="s">
        <v>737</v>
      </c>
      <c r="D170" s="7" t="s">
        <v>736</v>
      </c>
      <c r="E170" s="8">
        <v>1</v>
      </c>
      <c r="F170" s="8" t="str">
        <f>+IFERROR(VLOOKUP(D170,'Convenio Clientes'!D171:F1153,3,0),0)</f>
        <v>01</v>
      </c>
      <c r="G170" s="8">
        <f t="shared" si="2"/>
        <v>0</v>
      </c>
      <c r="H170" s="7" t="s">
        <v>5759</v>
      </c>
      <c r="I170" s="7" t="s">
        <v>4436</v>
      </c>
      <c r="J170" s="7" t="s">
        <v>4688</v>
      </c>
      <c r="K170" s="7" t="s">
        <v>4448</v>
      </c>
      <c r="L170" s="10">
        <v>43381</v>
      </c>
      <c r="M170" s="7" t="s">
        <v>5700</v>
      </c>
      <c r="N170" s="7" t="s">
        <v>1455</v>
      </c>
      <c r="O170" s="7" t="s">
        <v>5701</v>
      </c>
      <c r="Q170" s="7" t="str">
        <f>IFERROR(VLOOKUP($D170,'CLIENTES NUEVA ID ZONA'!$A$1:$R$669,17,0),"NO")</f>
        <v>NO</v>
      </c>
    </row>
    <row r="171" spans="1:17">
      <c r="A171" s="7" t="s">
        <v>3889</v>
      </c>
      <c r="B171" s="8" t="s">
        <v>48</v>
      </c>
      <c r="C171" s="7" t="s">
        <v>737</v>
      </c>
      <c r="D171" s="7" t="s">
        <v>736</v>
      </c>
      <c r="E171" s="8">
        <v>1</v>
      </c>
      <c r="F171" s="8" t="str">
        <f>+IFERROR(VLOOKUP(D171,'Convenio Clientes'!D172:F1154,3,0),0)</f>
        <v>01</v>
      </c>
      <c r="G171" s="8">
        <f t="shared" si="2"/>
        <v>0</v>
      </c>
      <c r="H171" s="7" t="s">
        <v>5760</v>
      </c>
      <c r="I171" s="7" t="s">
        <v>4436</v>
      </c>
      <c r="J171" s="7" t="s">
        <v>4688</v>
      </c>
      <c r="K171" s="7" t="s">
        <v>4448</v>
      </c>
      <c r="L171" s="10">
        <v>43381</v>
      </c>
      <c r="M171" s="7" t="s">
        <v>5700</v>
      </c>
      <c r="N171" s="7" t="s">
        <v>1455</v>
      </c>
      <c r="O171" s="7" t="s">
        <v>5701</v>
      </c>
      <c r="Q171" s="7" t="str">
        <f>IFERROR(VLOOKUP($D171,'CLIENTES NUEVA ID ZONA'!$A$1:$R$669,17,0),"NO")</f>
        <v>NO</v>
      </c>
    </row>
    <row r="172" spans="1:17">
      <c r="A172" s="7" t="s">
        <v>3889</v>
      </c>
      <c r="B172" s="8" t="s">
        <v>4564</v>
      </c>
      <c r="C172" s="7" t="s">
        <v>5737</v>
      </c>
      <c r="D172" s="7" t="s">
        <v>558</v>
      </c>
      <c r="E172" s="8">
        <v>26</v>
      </c>
      <c r="F172" s="65" t="str">
        <f>+IFERROR(VLOOKUP(D172,'Convenio Clientes'!D173:F1155,3,0),0)</f>
        <v>26</v>
      </c>
      <c r="G172" s="8">
        <f t="shared" si="2"/>
        <v>0</v>
      </c>
      <c r="H172" s="7" t="s">
        <v>5761</v>
      </c>
      <c r="I172" s="7" t="s">
        <v>4436</v>
      </c>
      <c r="J172" s="7" t="s">
        <v>4437</v>
      </c>
      <c r="K172" s="7" t="s">
        <v>4438</v>
      </c>
      <c r="L172" s="10">
        <v>43319</v>
      </c>
      <c r="M172" s="7" t="s">
        <v>5700</v>
      </c>
      <c r="N172" s="7" t="s">
        <v>1581</v>
      </c>
      <c r="O172" s="7" t="s">
        <v>5701</v>
      </c>
      <c r="Q172" s="7" t="str">
        <f>IFERROR(VLOOKUP($D172,'CLIENTES NUEVA ID ZONA'!$A$1:$R$669,17,0),"NO")</f>
        <v>NO</v>
      </c>
    </row>
    <row r="173" spans="1:17">
      <c r="A173" s="7" t="s">
        <v>3889</v>
      </c>
      <c r="B173" s="8" t="s">
        <v>80</v>
      </c>
      <c r="C173" s="7" t="s">
        <v>5762</v>
      </c>
      <c r="D173" s="7" t="s">
        <v>500</v>
      </c>
      <c r="E173" s="8">
        <v>26</v>
      </c>
      <c r="F173" s="65" t="str">
        <f>+IFERROR(VLOOKUP(D173,Tabla3[[Número de cliente]:[CONVENIO]],13,0),0)</f>
        <v>26</v>
      </c>
      <c r="G173" s="8">
        <f t="shared" si="2"/>
        <v>0</v>
      </c>
      <c r="H173" s="7" t="s">
        <v>5763</v>
      </c>
      <c r="I173" s="7" t="s">
        <v>4436</v>
      </c>
      <c r="J173" s="7" t="s">
        <v>4437</v>
      </c>
      <c r="K173" s="7" t="s">
        <v>4438</v>
      </c>
      <c r="L173" s="10">
        <v>43301</v>
      </c>
      <c r="M173" s="7" t="s">
        <v>5700</v>
      </c>
      <c r="N173" s="7" t="s">
        <v>1581</v>
      </c>
      <c r="O173" s="7" t="s">
        <v>5701</v>
      </c>
      <c r="Q173" s="7" t="str">
        <f>IFERROR(VLOOKUP($D173,'CLIENTES NUEVA ID ZONA'!$A$1:$R$669,17,0),"NO")</f>
        <v>NO</v>
      </c>
    </row>
    <row r="174" spans="1:17">
      <c r="A174" s="7" t="s">
        <v>3889</v>
      </c>
      <c r="B174" s="8" t="s">
        <v>4527</v>
      </c>
      <c r="C174" s="7" t="s">
        <v>739</v>
      </c>
      <c r="D174" s="7" t="s">
        <v>738</v>
      </c>
      <c r="E174" s="8">
        <v>1</v>
      </c>
      <c r="F174" s="8">
        <f>+IFERROR(VLOOKUP(D174,'Convenio Clientes'!D175:F1157,3,0),0)</f>
        <v>0</v>
      </c>
      <c r="G174" s="8">
        <f t="shared" si="2"/>
        <v>1</v>
      </c>
      <c r="H174" s="7" t="s">
        <v>5764</v>
      </c>
      <c r="I174" s="7" t="s">
        <v>4436</v>
      </c>
      <c r="J174" s="7" t="s">
        <v>4688</v>
      </c>
      <c r="K174" s="7" t="s">
        <v>4448</v>
      </c>
      <c r="L174" s="10">
        <v>43298</v>
      </c>
      <c r="M174" s="7" t="s">
        <v>5700</v>
      </c>
      <c r="N174" s="7" t="s">
        <v>4398</v>
      </c>
      <c r="O174" s="7" t="s">
        <v>5701</v>
      </c>
      <c r="Q174" s="7" t="str">
        <f>IFERROR(VLOOKUP($D174,'CLIENTES NUEVA ID ZONA'!$A$1:$R$669,17,0),"NO")</f>
        <v>NO</v>
      </c>
    </row>
    <row r="175" spans="1:17">
      <c r="A175" s="7" t="s">
        <v>3889</v>
      </c>
      <c r="B175" s="8" t="s">
        <v>4433</v>
      </c>
      <c r="C175" s="7" t="s">
        <v>298</v>
      </c>
      <c r="D175" s="7" t="s">
        <v>297</v>
      </c>
      <c r="E175" s="8">
        <v>6</v>
      </c>
      <c r="F175" s="65" t="str">
        <f>+IFERROR(VLOOKUP(D175,'Convenio Clientes'!D176:F1158,3,0),0)</f>
        <v>06</v>
      </c>
      <c r="G175" s="8">
        <f t="shared" si="2"/>
        <v>0</v>
      </c>
      <c r="H175" s="7" t="s">
        <v>5765</v>
      </c>
      <c r="I175" s="7" t="s">
        <v>4436</v>
      </c>
      <c r="J175" s="7" t="s">
        <v>4437</v>
      </c>
      <c r="K175" s="7" t="s">
        <v>4438</v>
      </c>
      <c r="L175" s="10">
        <v>43292</v>
      </c>
      <c r="M175" s="7" t="s">
        <v>5700</v>
      </c>
      <c r="N175" s="7" t="s">
        <v>1581</v>
      </c>
      <c r="O175" s="7" t="s">
        <v>5701</v>
      </c>
      <c r="Q175" s="7" t="str">
        <f>IFERROR(VLOOKUP($D175,'CLIENTES NUEVA ID ZONA'!$A$1:$R$669,17,0),"NO")</f>
        <v>NO</v>
      </c>
    </row>
    <row r="176" spans="1:17">
      <c r="A176" s="7" t="s">
        <v>3889</v>
      </c>
      <c r="B176" s="8" t="s">
        <v>4433</v>
      </c>
      <c r="C176" s="7" t="s">
        <v>298</v>
      </c>
      <c r="D176" s="7" t="s">
        <v>297</v>
      </c>
      <c r="E176" s="8">
        <v>6</v>
      </c>
      <c r="F176" s="65" t="str">
        <f>+IFERROR(VLOOKUP(D176,'Convenio Clientes'!D177:F1159,3,0),0)</f>
        <v>06</v>
      </c>
      <c r="G176" s="8">
        <f t="shared" si="2"/>
        <v>0</v>
      </c>
      <c r="H176" s="7" t="s">
        <v>5766</v>
      </c>
      <c r="I176" s="7" t="s">
        <v>4436</v>
      </c>
      <c r="J176" s="7" t="s">
        <v>4437</v>
      </c>
      <c r="K176" s="7" t="s">
        <v>4438</v>
      </c>
      <c r="L176" s="10">
        <v>43292</v>
      </c>
      <c r="M176" s="7" t="s">
        <v>5184</v>
      </c>
      <c r="N176" s="7" t="s">
        <v>1581</v>
      </c>
      <c r="O176" s="7" t="s">
        <v>5701</v>
      </c>
      <c r="Q176" s="7" t="str">
        <f>IFERROR(VLOOKUP($D176,'CLIENTES NUEVA ID ZONA'!$A$1:$R$669,17,0),"NO")</f>
        <v>NO</v>
      </c>
    </row>
    <row r="177" spans="1:17">
      <c r="A177" s="7" t="s">
        <v>3889</v>
      </c>
      <c r="B177" s="8" t="s">
        <v>48</v>
      </c>
      <c r="C177" s="7" t="s">
        <v>5767</v>
      </c>
      <c r="D177" s="7" t="s">
        <v>712</v>
      </c>
      <c r="E177" s="8">
        <v>1</v>
      </c>
      <c r="F177" s="8">
        <f>+IFERROR(VLOOKUP(D177,'Convenio Clientes'!D178:F1160,3,0),0)</f>
        <v>0</v>
      </c>
      <c r="G177" s="8">
        <f t="shared" si="2"/>
        <v>1</v>
      </c>
      <c r="H177" s="7" t="s">
        <v>5768</v>
      </c>
      <c r="I177" s="7" t="s">
        <v>4436</v>
      </c>
      <c r="J177" s="7" t="s">
        <v>4688</v>
      </c>
      <c r="K177" s="7" t="s">
        <v>4448</v>
      </c>
      <c r="L177" s="10">
        <v>43292</v>
      </c>
      <c r="M177" s="7" t="s">
        <v>5700</v>
      </c>
      <c r="N177" s="7" t="s">
        <v>4398</v>
      </c>
      <c r="O177" s="7" t="s">
        <v>5701</v>
      </c>
      <c r="Q177" s="7" t="str">
        <f>IFERROR(VLOOKUP($D177,'CLIENTES NUEVA ID ZONA'!$A$1:$R$669,17,0),"NO")</f>
        <v>NO</v>
      </c>
    </row>
    <row r="178" spans="1:17">
      <c r="A178" s="7" t="s">
        <v>3889</v>
      </c>
      <c r="B178" s="8" t="s">
        <v>48</v>
      </c>
      <c r="C178" s="7" t="s">
        <v>5727</v>
      </c>
      <c r="D178" s="7" t="s">
        <v>1313</v>
      </c>
      <c r="E178" s="8">
        <v>21</v>
      </c>
      <c r="F178" s="65" t="str">
        <f>+IFERROR(VLOOKUP(D178,Tabla3[[Número de cliente]:[CONVENIO]],13,0),0)</f>
        <v>24</v>
      </c>
      <c r="G178" s="8">
        <f t="shared" si="2"/>
        <v>-3</v>
      </c>
      <c r="H178" s="7" t="s">
        <v>5769</v>
      </c>
      <c r="I178" s="7" t="s">
        <v>4436</v>
      </c>
      <c r="J178" s="7" t="s">
        <v>4437</v>
      </c>
      <c r="K178" s="7" t="s">
        <v>4438</v>
      </c>
      <c r="L178" s="10">
        <v>43292</v>
      </c>
      <c r="M178" s="7" t="s">
        <v>5700</v>
      </c>
      <c r="N178" s="7" t="s">
        <v>4400</v>
      </c>
      <c r="O178" s="7" t="s">
        <v>5701</v>
      </c>
      <c r="Q178" s="7" t="str">
        <f>IFERROR(VLOOKUP($D178,'CLIENTES NUEVA ID ZONA'!$A$1:$R$669,17,0),"NO")</f>
        <v>NO</v>
      </c>
    </row>
    <row r="179" spans="1:17">
      <c r="A179" s="7" t="s">
        <v>3889</v>
      </c>
      <c r="B179" s="8" t="s">
        <v>48</v>
      </c>
      <c r="C179" s="7" t="s">
        <v>5727</v>
      </c>
      <c r="D179" s="7" t="s">
        <v>1313</v>
      </c>
      <c r="E179" s="8">
        <v>21</v>
      </c>
      <c r="F179" s="65" t="str">
        <f>+IFERROR(VLOOKUP(D179,Tabla3[[Número de cliente]:[CONVENIO]],13,0),0)</f>
        <v>24</v>
      </c>
      <c r="G179" s="8">
        <f t="shared" si="2"/>
        <v>-3</v>
      </c>
      <c r="H179" s="7" t="s">
        <v>5770</v>
      </c>
      <c r="I179" s="7" t="s">
        <v>4436</v>
      </c>
      <c r="J179" s="7" t="s">
        <v>4437</v>
      </c>
      <c r="K179" s="7" t="s">
        <v>4438</v>
      </c>
      <c r="L179" s="10">
        <v>43292</v>
      </c>
      <c r="M179" s="7" t="s">
        <v>5700</v>
      </c>
      <c r="N179" s="7" t="s">
        <v>4400</v>
      </c>
      <c r="O179" s="7" t="s">
        <v>5701</v>
      </c>
      <c r="Q179" s="7" t="str">
        <f>IFERROR(VLOOKUP($D179,'CLIENTES NUEVA ID ZONA'!$A$1:$R$669,17,0),"NO")</f>
        <v>NO</v>
      </c>
    </row>
    <row r="180" spans="1:17">
      <c r="A180" s="7" t="s">
        <v>3889</v>
      </c>
      <c r="B180" s="8" t="s">
        <v>4518</v>
      </c>
      <c r="C180" s="7" t="s">
        <v>332</v>
      </c>
      <c r="D180" s="7" t="s">
        <v>331</v>
      </c>
      <c r="E180" s="8">
        <v>21</v>
      </c>
      <c r="F180" s="65" t="str">
        <f>+IFERROR(VLOOKUP(D180,Tabla3[[Número de cliente]:[CONVENIO]],13,0),0)</f>
        <v>21</v>
      </c>
      <c r="G180" s="8">
        <f t="shared" si="2"/>
        <v>0</v>
      </c>
      <c r="H180" s="7" t="s">
        <v>5771</v>
      </c>
      <c r="I180" s="7" t="s">
        <v>4436</v>
      </c>
      <c r="J180" s="7" t="s">
        <v>4688</v>
      </c>
      <c r="K180" s="7" t="s">
        <v>4438</v>
      </c>
      <c r="L180" s="10">
        <v>43279</v>
      </c>
      <c r="M180" s="7" t="s">
        <v>5700</v>
      </c>
      <c r="N180" s="7" t="s">
        <v>867</v>
      </c>
      <c r="O180" s="7" t="s">
        <v>5701</v>
      </c>
      <c r="Q180" s="7" t="str">
        <f>IFERROR(VLOOKUP($D180,'CLIENTES NUEVA ID ZONA'!$A$1:$R$669,17,0),"NO")</f>
        <v>SI</v>
      </c>
    </row>
    <row r="181" spans="1:17">
      <c r="A181" s="7" t="s">
        <v>3889</v>
      </c>
      <c r="B181" s="8" t="s">
        <v>3794</v>
      </c>
      <c r="C181" s="7" t="s">
        <v>5772</v>
      </c>
      <c r="D181" s="7" t="s">
        <v>1019</v>
      </c>
      <c r="E181" s="8">
        <v>1</v>
      </c>
      <c r="F181" s="8" t="str">
        <f>+IFERROR(VLOOKUP(D181,'Convenio Clientes'!D182:F1164,3,0),0)</f>
        <v>01</v>
      </c>
      <c r="G181" s="8">
        <f t="shared" si="2"/>
        <v>0</v>
      </c>
      <c r="H181" s="7" t="s">
        <v>5773</v>
      </c>
      <c r="I181" s="7" t="s">
        <v>4436</v>
      </c>
      <c r="J181" s="7" t="s">
        <v>4444</v>
      </c>
      <c r="K181" s="7" t="s">
        <v>4448</v>
      </c>
      <c r="L181" s="10">
        <v>43265</v>
      </c>
      <c r="M181" s="7" t="s">
        <v>5700</v>
      </c>
      <c r="N181" s="7" t="s">
        <v>1581</v>
      </c>
      <c r="O181" s="7" t="s">
        <v>5701</v>
      </c>
      <c r="Q181" s="7" t="str">
        <f>IFERROR(VLOOKUP($D181,'CLIENTES NUEVA ID ZONA'!$A$1:$R$669,17,0),"NO")</f>
        <v>NO</v>
      </c>
    </row>
    <row r="182" spans="1:17">
      <c r="A182" s="7" t="s">
        <v>3889</v>
      </c>
      <c r="B182" s="8" t="s">
        <v>48</v>
      </c>
      <c r="C182" s="7" t="s">
        <v>5774</v>
      </c>
      <c r="D182" s="7" t="s">
        <v>496</v>
      </c>
      <c r="E182" s="8">
        <v>21</v>
      </c>
      <c r="F182" s="65" t="str">
        <f>+IFERROR(VLOOKUP(D182,Tabla3[[Número de cliente]:[CONVENIO]],13,0),0)</f>
        <v>21</v>
      </c>
      <c r="G182" s="8">
        <f t="shared" si="2"/>
        <v>0</v>
      </c>
      <c r="H182" s="7" t="s">
        <v>5775</v>
      </c>
      <c r="I182" s="7" t="s">
        <v>4436</v>
      </c>
      <c r="J182" s="7" t="s">
        <v>4688</v>
      </c>
      <c r="K182" s="7" t="s">
        <v>4438</v>
      </c>
      <c r="L182" s="10">
        <v>43256</v>
      </c>
      <c r="M182" s="7" t="s">
        <v>5700</v>
      </c>
      <c r="N182" s="7" t="s">
        <v>1581</v>
      </c>
      <c r="O182" s="7" t="s">
        <v>5701</v>
      </c>
      <c r="Q182" s="7" t="str">
        <f>IFERROR(VLOOKUP($D182,'CLIENTES NUEVA ID ZONA'!$A$1:$R$669,17,0),"NO")</f>
        <v>NO</v>
      </c>
    </row>
    <row r="183" spans="1:17">
      <c r="A183" s="7" t="s">
        <v>3889</v>
      </c>
      <c r="B183" s="8" t="s">
        <v>48</v>
      </c>
      <c r="C183" s="7" t="s">
        <v>5776</v>
      </c>
      <c r="D183" s="7" t="s">
        <v>581</v>
      </c>
      <c r="E183" s="8">
        <v>20</v>
      </c>
      <c r="F183" s="8" t="str">
        <f>+IFERROR(VLOOKUP(D183,Tabla3[[Número de cliente]:[CONVENIO]],13,0),0)</f>
        <v>20</v>
      </c>
      <c r="G183" s="8">
        <f t="shared" si="2"/>
        <v>0</v>
      </c>
      <c r="H183" s="7" t="s">
        <v>5777</v>
      </c>
      <c r="I183" s="7" t="s">
        <v>4436</v>
      </c>
      <c r="J183" s="7" t="s">
        <v>4437</v>
      </c>
      <c r="K183" s="7" t="s">
        <v>4438</v>
      </c>
      <c r="L183" s="10">
        <v>43245</v>
      </c>
      <c r="M183" s="7" t="s">
        <v>5700</v>
      </c>
      <c r="N183" s="7" t="s">
        <v>1440</v>
      </c>
      <c r="O183" s="7" t="s">
        <v>5701</v>
      </c>
      <c r="Q183" s="7" t="str">
        <f>IFERROR(VLOOKUP($D183,'CLIENTES NUEVA ID ZONA'!$A$1:$R$669,17,0),"NO")</f>
        <v>NO</v>
      </c>
    </row>
    <row r="184" spans="1:17">
      <c r="A184" s="7" t="s">
        <v>3889</v>
      </c>
      <c r="B184" s="8" t="s">
        <v>4467</v>
      </c>
      <c r="C184" s="7" t="s">
        <v>5778</v>
      </c>
      <c r="D184" s="7" t="s">
        <v>418</v>
      </c>
      <c r="E184" s="8">
        <v>20</v>
      </c>
      <c r="F184" s="8" t="str">
        <f>+IFERROR(VLOOKUP(D184,'Convenio Clientes'!D185:F1167,3,0),0)</f>
        <v>20</v>
      </c>
      <c r="G184" s="8">
        <f t="shared" si="2"/>
        <v>0</v>
      </c>
      <c r="H184" s="7" t="s">
        <v>5779</v>
      </c>
      <c r="I184" s="7" t="s">
        <v>4436</v>
      </c>
      <c r="J184" s="7" t="s">
        <v>4463</v>
      </c>
      <c r="K184" s="7" t="s">
        <v>4438</v>
      </c>
      <c r="L184" s="10">
        <v>43238</v>
      </c>
      <c r="M184" s="7" t="s">
        <v>5700</v>
      </c>
      <c r="N184" s="7" t="s">
        <v>1440</v>
      </c>
      <c r="O184" s="7" t="s">
        <v>5701</v>
      </c>
      <c r="Q184" s="7" t="str">
        <f>IFERROR(VLOOKUP($D184,'CLIENTES NUEVA ID ZONA'!$A$1:$R$669,17,0),"NO")</f>
        <v>SI</v>
      </c>
    </row>
    <row r="185" spans="1:17">
      <c r="A185" s="7" t="s">
        <v>3889</v>
      </c>
      <c r="B185" s="8" t="s">
        <v>14</v>
      </c>
      <c r="C185" s="7" t="s">
        <v>566</v>
      </c>
      <c r="D185" s="7" t="s">
        <v>565</v>
      </c>
      <c r="E185" s="8">
        <v>26</v>
      </c>
      <c r="F185" s="65" t="str">
        <f>+IFERROR(VLOOKUP(D185,'Convenio Clientes'!D186:F1168,3,0),0)</f>
        <v>26</v>
      </c>
      <c r="G185" s="8">
        <f t="shared" si="2"/>
        <v>0</v>
      </c>
      <c r="H185" s="7" t="s">
        <v>5780</v>
      </c>
      <c r="I185" s="7" t="s">
        <v>4436</v>
      </c>
      <c r="J185" s="7" t="s">
        <v>4688</v>
      </c>
      <c r="K185" s="7" t="s">
        <v>4438</v>
      </c>
      <c r="L185" s="10">
        <v>43230</v>
      </c>
      <c r="M185" s="7" t="s">
        <v>5700</v>
      </c>
      <c r="N185" s="7" t="s">
        <v>1581</v>
      </c>
      <c r="O185" s="7" t="s">
        <v>5701</v>
      </c>
      <c r="Q185" s="7" t="str">
        <f>IFERROR(VLOOKUP($D185,'CLIENTES NUEVA ID ZONA'!$A$1:$R$669,17,0),"NO")</f>
        <v>SI</v>
      </c>
    </row>
    <row r="186" spans="1:17">
      <c r="A186" s="7" t="s">
        <v>3889</v>
      </c>
      <c r="B186" s="8" t="s">
        <v>4535</v>
      </c>
      <c r="C186" s="7" t="s">
        <v>564</v>
      </c>
      <c r="D186" s="7" t="s">
        <v>563</v>
      </c>
      <c r="E186" s="8">
        <v>1</v>
      </c>
      <c r="F186" s="8" t="str">
        <f>+IFERROR(VLOOKUP(D186,'Convenio Clientes'!D187:F1169,3,0),0)</f>
        <v>01</v>
      </c>
      <c r="G186" s="8">
        <f t="shared" si="2"/>
        <v>0</v>
      </c>
      <c r="H186" s="7" t="s">
        <v>5781</v>
      </c>
      <c r="I186" s="7" t="s">
        <v>4436</v>
      </c>
      <c r="J186" s="7" t="s">
        <v>4688</v>
      </c>
      <c r="K186" s="7" t="s">
        <v>4448</v>
      </c>
      <c r="L186" s="10">
        <v>43230</v>
      </c>
      <c r="M186" s="7" t="s">
        <v>5700</v>
      </c>
      <c r="N186" s="7" t="s">
        <v>1581</v>
      </c>
      <c r="O186" s="7" t="s">
        <v>5701</v>
      </c>
      <c r="Q186" s="7" t="str">
        <f>IFERROR(VLOOKUP($D186,'CLIENTES NUEVA ID ZONA'!$A$1:$R$669,17,0),"NO")</f>
        <v>NO</v>
      </c>
    </row>
    <row r="187" spans="1:17">
      <c r="A187" s="7" t="s">
        <v>3889</v>
      </c>
      <c r="B187" s="8" t="s">
        <v>4412</v>
      </c>
      <c r="C187" s="7" t="s">
        <v>312</v>
      </c>
      <c r="D187" s="7" t="s">
        <v>311</v>
      </c>
      <c r="E187" s="8">
        <v>21</v>
      </c>
      <c r="F187" s="65" t="str">
        <f>+IFERROR(VLOOKUP(D187,'Convenio Clientes'!D188:F1170,3,0),0)</f>
        <v>21</v>
      </c>
      <c r="G187" s="8">
        <f t="shared" si="2"/>
        <v>0</v>
      </c>
      <c r="H187" s="7" t="s">
        <v>5782</v>
      </c>
      <c r="I187" s="7" t="s">
        <v>4436</v>
      </c>
      <c r="J187" s="7" t="s">
        <v>4437</v>
      </c>
      <c r="K187" s="7" t="s">
        <v>4438</v>
      </c>
      <c r="L187" s="10">
        <v>43227</v>
      </c>
      <c r="M187" s="7" t="s">
        <v>5700</v>
      </c>
      <c r="N187" s="7" t="s">
        <v>1440</v>
      </c>
      <c r="O187" s="7" t="s">
        <v>5701</v>
      </c>
      <c r="Q187" s="7" t="str">
        <f>IFERROR(VLOOKUP($D187,'CLIENTES NUEVA ID ZONA'!$A$1:$R$669,17,0),"NO")</f>
        <v>NO</v>
      </c>
    </row>
    <row r="188" spans="1:17">
      <c r="A188" s="7" t="s">
        <v>3889</v>
      </c>
      <c r="B188" s="8" t="s">
        <v>4535</v>
      </c>
      <c r="C188" s="7" t="s">
        <v>249</v>
      </c>
      <c r="D188" s="7" t="s">
        <v>248</v>
      </c>
      <c r="E188" s="8">
        <v>1</v>
      </c>
      <c r="F188" s="8" t="str">
        <f>+IFERROR(VLOOKUP(D188,'Convenio Clientes'!D189:F1171,3,0),0)</f>
        <v>01</v>
      </c>
      <c r="G188" s="8">
        <f t="shared" si="2"/>
        <v>0</v>
      </c>
      <c r="H188" s="7" t="s">
        <v>5783</v>
      </c>
      <c r="I188" s="7" t="s">
        <v>4436</v>
      </c>
      <c r="J188" s="7" t="s">
        <v>4444</v>
      </c>
      <c r="K188" s="7" t="s">
        <v>4438</v>
      </c>
      <c r="L188" s="10">
        <v>43227</v>
      </c>
      <c r="M188" s="7" t="s">
        <v>5700</v>
      </c>
      <c r="N188" s="7" t="s">
        <v>1440</v>
      </c>
      <c r="O188" s="7" t="s">
        <v>5701</v>
      </c>
      <c r="Q188" s="7" t="str">
        <f>IFERROR(VLOOKUP($D188,'CLIENTES NUEVA ID ZONA'!$A$1:$R$669,17,0),"NO")</f>
        <v>NO</v>
      </c>
    </row>
    <row r="189" spans="1:17">
      <c r="A189" s="7" t="s">
        <v>3889</v>
      </c>
      <c r="B189" s="8" t="s">
        <v>48</v>
      </c>
      <c r="C189" s="7" t="s">
        <v>269</v>
      </c>
      <c r="D189" s="7" t="s">
        <v>268</v>
      </c>
      <c r="E189" s="8">
        <v>21</v>
      </c>
      <c r="F189" s="65" t="str">
        <f>+IFERROR(VLOOKUP(D189,Tabla3[[Número de cliente]:[CONVENIO]],13,0),0)</f>
        <v>21</v>
      </c>
      <c r="G189" s="8">
        <f t="shared" si="2"/>
        <v>0</v>
      </c>
      <c r="H189" s="7" t="s">
        <v>5784</v>
      </c>
      <c r="I189" s="7" t="s">
        <v>4436</v>
      </c>
      <c r="J189" s="7" t="s">
        <v>4437</v>
      </c>
      <c r="K189" s="7" t="s">
        <v>4438</v>
      </c>
      <c r="L189" s="10">
        <v>43227</v>
      </c>
      <c r="M189" s="7" t="s">
        <v>5700</v>
      </c>
      <c r="N189" s="7" t="s">
        <v>4400</v>
      </c>
      <c r="O189" s="7" t="s">
        <v>5701</v>
      </c>
      <c r="Q189" s="7" t="str">
        <f>IFERROR(VLOOKUP($D189,'CLIENTES NUEVA ID ZONA'!$A$1:$R$669,17,0),"NO")</f>
        <v>NO</v>
      </c>
    </row>
    <row r="190" spans="1:17">
      <c r="A190" s="7" t="s">
        <v>3889</v>
      </c>
      <c r="B190" s="8" t="s">
        <v>48</v>
      </c>
      <c r="C190" s="7" t="s">
        <v>269</v>
      </c>
      <c r="D190" s="7" t="s">
        <v>268</v>
      </c>
      <c r="E190" s="8">
        <v>21</v>
      </c>
      <c r="F190" s="65" t="str">
        <f>+IFERROR(VLOOKUP(D190,Tabla3[[Número de cliente]:[CONVENIO]],13,0),0)</f>
        <v>21</v>
      </c>
      <c r="G190" s="8">
        <f t="shared" si="2"/>
        <v>0</v>
      </c>
      <c r="H190" s="7" t="s">
        <v>5785</v>
      </c>
      <c r="I190" s="7" t="s">
        <v>4436</v>
      </c>
      <c r="J190" s="7" t="s">
        <v>4437</v>
      </c>
      <c r="K190" s="7" t="s">
        <v>4438</v>
      </c>
      <c r="L190" s="10">
        <v>43227</v>
      </c>
      <c r="M190" s="7" t="s">
        <v>5700</v>
      </c>
      <c r="N190" s="7" t="s">
        <v>4400</v>
      </c>
      <c r="O190" s="7" t="s">
        <v>5701</v>
      </c>
      <c r="Q190" s="7" t="str">
        <f>IFERROR(VLOOKUP($D190,'CLIENTES NUEVA ID ZONA'!$A$1:$R$669,17,0),"NO")</f>
        <v>NO</v>
      </c>
    </row>
    <row r="191" spans="1:17">
      <c r="A191" s="7" t="s">
        <v>3889</v>
      </c>
      <c r="B191" s="8" t="s">
        <v>48</v>
      </c>
      <c r="C191" s="7" t="s">
        <v>269</v>
      </c>
      <c r="D191" s="7" t="s">
        <v>268</v>
      </c>
      <c r="E191" s="8">
        <v>21</v>
      </c>
      <c r="F191" s="65" t="str">
        <f>+IFERROR(VLOOKUP(D191,Tabla3[[Número de cliente]:[CONVENIO]],13,0),0)</f>
        <v>21</v>
      </c>
      <c r="G191" s="8">
        <f t="shared" si="2"/>
        <v>0</v>
      </c>
      <c r="H191" s="7" t="s">
        <v>5786</v>
      </c>
      <c r="I191" s="7" t="s">
        <v>4436</v>
      </c>
      <c r="J191" s="7" t="s">
        <v>4437</v>
      </c>
      <c r="K191" s="7" t="s">
        <v>4438</v>
      </c>
      <c r="L191" s="10">
        <v>43227</v>
      </c>
      <c r="M191" s="7" t="s">
        <v>5700</v>
      </c>
      <c r="N191" s="7" t="s">
        <v>4400</v>
      </c>
      <c r="O191" s="7" t="s">
        <v>5701</v>
      </c>
      <c r="Q191" s="7" t="str">
        <f>IFERROR(VLOOKUP($D191,'CLIENTES NUEVA ID ZONA'!$A$1:$R$669,17,0),"NO")</f>
        <v>NO</v>
      </c>
    </row>
    <row r="192" spans="1:17">
      <c r="A192" s="7" t="s">
        <v>3889</v>
      </c>
      <c r="B192" s="8" t="s">
        <v>48</v>
      </c>
      <c r="C192" s="7" t="s">
        <v>269</v>
      </c>
      <c r="D192" s="7" t="s">
        <v>268</v>
      </c>
      <c r="E192" s="8">
        <v>21</v>
      </c>
      <c r="F192" s="65" t="str">
        <f>+IFERROR(VLOOKUP(D192,Tabla3[[Número de cliente]:[CONVENIO]],13,0),0)</f>
        <v>21</v>
      </c>
      <c r="G192" s="8">
        <f t="shared" si="2"/>
        <v>0</v>
      </c>
      <c r="H192" s="7" t="s">
        <v>5787</v>
      </c>
      <c r="I192" s="7" t="s">
        <v>4436</v>
      </c>
      <c r="J192" s="7" t="s">
        <v>4437</v>
      </c>
      <c r="K192" s="7" t="s">
        <v>4438</v>
      </c>
      <c r="L192" s="10">
        <v>43227</v>
      </c>
      <c r="M192" s="7" t="s">
        <v>5700</v>
      </c>
      <c r="N192" s="7" t="s">
        <v>4400</v>
      </c>
      <c r="O192" s="7" t="s">
        <v>5701</v>
      </c>
      <c r="Q192" s="7" t="str">
        <f>IFERROR(VLOOKUP($D192,'CLIENTES NUEVA ID ZONA'!$A$1:$R$669,17,0),"NO")</f>
        <v>NO</v>
      </c>
    </row>
    <row r="193" spans="1:17">
      <c r="A193" s="7" t="s">
        <v>3889</v>
      </c>
      <c r="B193" s="8" t="s">
        <v>4535</v>
      </c>
      <c r="C193" s="7" t="s">
        <v>1240</v>
      </c>
      <c r="D193" s="7" t="s">
        <v>1239</v>
      </c>
      <c r="E193" s="8">
        <v>1</v>
      </c>
      <c r="F193" s="8" t="str">
        <f>+IFERROR(VLOOKUP(D193,'Convenio Clientes'!D194:F1176,3,0),0)</f>
        <v>01</v>
      </c>
      <c r="G193" s="8">
        <f t="shared" si="2"/>
        <v>0</v>
      </c>
      <c r="H193" s="7" t="s">
        <v>5788</v>
      </c>
      <c r="I193" s="7" t="s">
        <v>4436</v>
      </c>
      <c r="J193" s="7" t="s">
        <v>4444</v>
      </c>
      <c r="K193" s="7" t="s">
        <v>4448</v>
      </c>
      <c r="L193" s="10">
        <v>43227</v>
      </c>
      <c r="M193" s="7" t="s">
        <v>5700</v>
      </c>
      <c r="N193" s="7" t="s">
        <v>1440</v>
      </c>
      <c r="O193" s="7" t="s">
        <v>5701</v>
      </c>
      <c r="Q193" s="7" t="str">
        <f>IFERROR(VLOOKUP($D193,'CLIENTES NUEVA ID ZONA'!$A$1:$R$669,17,0),"NO")</f>
        <v>NO</v>
      </c>
    </row>
    <row r="194" spans="1:17">
      <c r="A194" s="7" t="s">
        <v>3889</v>
      </c>
      <c r="B194" s="8" t="s">
        <v>4535</v>
      </c>
      <c r="C194" s="7" t="s">
        <v>435</v>
      </c>
      <c r="D194" s="7" t="s">
        <v>434</v>
      </c>
      <c r="E194" s="8">
        <v>1</v>
      </c>
      <c r="F194" s="8" t="str">
        <f>+IFERROR(VLOOKUP(D194,'Convenio Clientes'!D195:F1177,3,0),0)</f>
        <v>01</v>
      </c>
      <c r="G194" s="8">
        <f t="shared" si="2"/>
        <v>0</v>
      </c>
      <c r="H194" s="7" t="s">
        <v>5789</v>
      </c>
      <c r="I194" s="7" t="s">
        <v>4436</v>
      </c>
      <c r="J194" s="7" t="s">
        <v>4444</v>
      </c>
      <c r="K194" s="7" t="s">
        <v>4448</v>
      </c>
      <c r="L194" s="10">
        <v>43227</v>
      </c>
      <c r="M194" s="7" t="s">
        <v>5700</v>
      </c>
      <c r="N194" s="7" t="s">
        <v>1440</v>
      </c>
      <c r="O194" s="7" t="s">
        <v>5701</v>
      </c>
      <c r="Q194" s="7" t="str">
        <f>IFERROR(VLOOKUP($D194,'CLIENTES NUEVA ID ZONA'!$A$1:$R$669,17,0),"NO")</f>
        <v>NO</v>
      </c>
    </row>
    <row r="195" spans="1:17">
      <c r="A195" s="7" t="s">
        <v>3889</v>
      </c>
      <c r="B195" s="8" t="s">
        <v>80</v>
      </c>
      <c r="C195" s="7" t="s">
        <v>517</v>
      </c>
      <c r="D195" s="7" t="s">
        <v>516</v>
      </c>
      <c r="E195" s="8">
        <v>1</v>
      </c>
      <c r="F195" s="8">
        <f>+IFERROR(VLOOKUP(D195,'Convenio Clientes'!D196:F1178,3,0),0)</f>
        <v>0</v>
      </c>
      <c r="G195" s="8">
        <f t="shared" ref="G195:G258" si="3">+E195-F195</f>
        <v>1</v>
      </c>
      <c r="H195" s="7" t="s">
        <v>5790</v>
      </c>
      <c r="I195" s="7" t="s">
        <v>4436</v>
      </c>
      <c r="J195" s="7" t="s">
        <v>4688</v>
      </c>
      <c r="K195" s="7" t="s">
        <v>4448</v>
      </c>
      <c r="L195" s="10">
        <v>43206</v>
      </c>
      <c r="M195" s="7" t="s">
        <v>5700</v>
      </c>
      <c r="N195" s="7" t="s">
        <v>1581</v>
      </c>
      <c r="O195" s="7" t="s">
        <v>5701</v>
      </c>
      <c r="Q195" s="7" t="str">
        <f>IFERROR(VLOOKUP($D195,'CLIENTES NUEVA ID ZONA'!$A$1:$R$669,17,0),"NO")</f>
        <v>NO</v>
      </c>
    </row>
    <row r="196" spans="1:17">
      <c r="A196" s="7" t="s">
        <v>3889</v>
      </c>
      <c r="B196" s="8" t="s">
        <v>4535</v>
      </c>
      <c r="C196" s="7" t="s">
        <v>5791</v>
      </c>
      <c r="D196" s="7" t="s">
        <v>469</v>
      </c>
      <c r="E196" s="8">
        <v>1</v>
      </c>
      <c r="F196" s="8" t="str">
        <f>+IFERROR(VLOOKUP(D196,'Convenio Clientes'!D197:F1179,3,0),0)</f>
        <v>01</v>
      </c>
      <c r="G196" s="8">
        <f t="shared" si="3"/>
        <v>0</v>
      </c>
      <c r="H196" s="7" t="s">
        <v>5792</v>
      </c>
      <c r="I196" s="7" t="s">
        <v>4436</v>
      </c>
      <c r="J196" s="7" t="s">
        <v>4444</v>
      </c>
      <c r="K196" s="7" t="s">
        <v>4448</v>
      </c>
      <c r="L196" s="10">
        <v>43206</v>
      </c>
      <c r="M196" s="7" t="s">
        <v>5700</v>
      </c>
      <c r="N196" s="7" t="s">
        <v>1440</v>
      </c>
      <c r="O196" s="7" t="s">
        <v>5701</v>
      </c>
      <c r="Q196" s="7" t="str">
        <f>IFERROR(VLOOKUP($D196,'CLIENTES NUEVA ID ZONA'!$A$1:$R$669,17,0),"NO")</f>
        <v>NO</v>
      </c>
    </row>
    <row r="197" spans="1:17">
      <c r="A197" s="7" t="s">
        <v>3889</v>
      </c>
      <c r="B197" s="8" t="s">
        <v>4564</v>
      </c>
      <c r="C197" s="7" t="s">
        <v>5793</v>
      </c>
      <c r="D197" s="7" t="s">
        <v>691</v>
      </c>
      <c r="E197" s="8">
        <v>1</v>
      </c>
      <c r="F197" s="8" t="str">
        <f>+IFERROR(VLOOKUP(D197,'Convenio Clientes'!D198:F1180,3,0),0)</f>
        <v>01</v>
      </c>
      <c r="G197" s="8">
        <f t="shared" si="3"/>
        <v>0</v>
      </c>
      <c r="H197" s="7" t="s">
        <v>5794</v>
      </c>
      <c r="I197" s="7" t="s">
        <v>4436</v>
      </c>
      <c r="J197" s="7" t="s">
        <v>4688</v>
      </c>
      <c r="K197" s="7" t="s">
        <v>4448</v>
      </c>
      <c r="L197" s="10">
        <v>43166</v>
      </c>
      <c r="M197" s="7" t="s">
        <v>5700</v>
      </c>
      <c r="N197" s="7" t="s">
        <v>1581</v>
      </c>
      <c r="O197" s="7" t="s">
        <v>5701</v>
      </c>
      <c r="Q197" s="7" t="str">
        <f>IFERROR(VLOOKUP($D197,'CLIENTES NUEVA ID ZONA'!$A$1:$R$669,17,0),"NO")</f>
        <v>NO</v>
      </c>
    </row>
    <row r="198" spans="1:17">
      <c r="A198" s="7" t="s">
        <v>3889</v>
      </c>
      <c r="B198" s="8" t="s">
        <v>4433</v>
      </c>
      <c r="C198" s="7" t="s">
        <v>551</v>
      </c>
      <c r="D198" s="7" t="s">
        <v>550</v>
      </c>
      <c r="E198" s="8">
        <v>6</v>
      </c>
      <c r="F198" s="65" t="str">
        <f>+IFERROR(VLOOKUP(D198,'Convenio Clientes'!D199:F1181,3,0),0)</f>
        <v>26</v>
      </c>
      <c r="G198" s="8">
        <f t="shared" si="3"/>
        <v>-20</v>
      </c>
      <c r="H198" s="7" t="s">
        <v>5795</v>
      </c>
      <c r="I198" s="7" t="s">
        <v>4436</v>
      </c>
      <c r="J198" s="7" t="s">
        <v>4437</v>
      </c>
      <c r="K198" s="7" t="s">
        <v>4438</v>
      </c>
      <c r="L198" s="10">
        <v>43166</v>
      </c>
      <c r="M198" s="7" t="s">
        <v>5700</v>
      </c>
      <c r="N198" s="7" t="s">
        <v>1581</v>
      </c>
      <c r="O198" s="7" t="s">
        <v>5701</v>
      </c>
      <c r="Q198" s="7" t="str">
        <f>IFERROR(VLOOKUP($D198,'CLIENTES NUEVA ID ZONA'!$A$1:$R$669,17,0),"NO")</f>
        <v>SI</v>
      </c>
    </row>
    <row r="199" spans="1:17">
      <c r="A199" s="7" t="s">
        <v>3889</v>
      </c>
      <c r="B199" s="8" t="s">
        <v>4535</v>
      </c>
      <c r="C199" s="7" t="s">
        <v>5796</v>
      </c>
      <c r="D199" s="7" t="s">
        <v>1139</v>
      </c>
      <c r="E199" s="8">
        <v>1</v>
      </c>
      <c r="F199" s="8" t="str">
        <f>+IFERROR(VLOOKUP(D199,'Convenio Clientes'!D200:F1182,3,0),0)</f>
        <v>01</v>
      </c>
      <c r="G199" s="8">
        <f t="shared" si="3"/>
        <v>0</v>
      </c>
      <c r="H199" s="7" t="s">
        <v>5797</v>
      </c>
      <c r="I199" s="7" t="s">
        <v>4436</v>
      </c>
      <c r="J199" s="7" t="s">
        <v>4444</v>
      </c>
      <c r="K199" s="7" t="s">
        <v>4448</v>
      </c>
      <c r="L199" s="10">
        <v>43160</v>
      </c>
      <c r="M199" s="7" t="s">
        <v>5700</v>
      </c>
      <c r="N199" s="7" t="s">
        <v>1440</v>
      </c>
      <c r="O199" s="7" t="s">
        <v>5701</v>
      </c>
      <c r="Q199" s="7" t="str">
        <f>IFERROR(VLOOKUP($D199,'CLIENTES NUEVA ID ZONA'!$A$1:$R$669,17,0),"NO")</f>
        <v>NO</v>
      </c>
    </row>
    <row r="200" spans="1:17">
      <c r="A200" s="7" t="s">
        <v>3889</v>
      </c>
      <c r="B200" s="8" t="s">
        <v>2469</v>
      </c>
      <c r="C200" s="7" t="s">
        <v>653</v>
      </c>
      <c r="D200" s="7" t="s">
        <v>652</v>
      </c>
      <c r="E200" s="8">
        <v>21</v>
      </c>
      <c r="F200" s="65" t="str">
        <f>+IFERROR(VLOOKUP(D200,'Convenio Clientes'!D201:F1183,3,0),0)</f>
        <v>23</v>
      </c>
      <c r="G200" s="8">
        <f t="shared" si="3"/>
        <v>-2</v>
      </c>
      <c r="H200" s="7" t="s">
        <v>5798</v>
      </c>
      <c r="I200" s="7" t="s">
        <v>5415</v>
      </c>
      <c r="J200" s="7" t="s">
        <v>4463</v>
      </c>
      <c r="K200" s="7" t="s">
        <v>4438</v>
      </c>
      <c r="L200" s="10">
        <v>43157</v>
      </c>
      <c r="M200" s="7" t="s">
        <v>5700</v>
      </c>
      <c r="N200" s="7" t="s">
        <v>4402</v>
      </c>
      <c r="O200" s="7" t="s">
        <v>5701</v>
      </c>
      <c r="Q200" s="7" t="str">
        <f>IFERROR(VLOOKUP($D200,'CLIENTES NUEVA ID ZONA'!$A$1:$R$669,17,0),"NO")</f>
        <v>SI</v>
      </c>
    </row>
    <row r="201" spans="1:17">
      <c r="A201" s="7" t="s">
        <v>3889</v>
      </c>
      <c r="B201" s="8" t="s">
        <v>4527</v>
      </c>
      <c r="C201" s="7" t="s">
        <v>5721</v>
      </c>
      <c r="D201" s="7" t="s">
        <v>306</v>
      </c>
      <c r="E201" s="8">
        <v>21</v>
      </c>
      <c r="F201" s="65" t="str">
        <f>+IFERROR(VLOOKUP(D201,Tabla3[[Número de cliente]:[CONVENIO]],13,0),0)</f>
        <v>21</v>
      </c>
      <c r="G201" s="8">
        <f t="shared" si="3"/>
        <v>0</v>
      </c>
      <c r="H201" s="7" t="s">
        <v>5799</v>
      </c>
      <c r="I201" s="7" t="s">
        <v>4436</v>
      </c>
      <c r="J201" s="7" t="s">
        <v>4437</v>
      </c>
      <c r="K201" s="7" t="s">
        <v>4438</v>
      </c>
      <c r="L201" s="10">
        <v>43147</v>
      </c>
      <c r="M201" s="7" t="s">
        <v>5700</v>
      </c>
      <c r="N201" s="7" t="s">
        <v>4400</v>
      </c>
      <c r="O201" s="7" t="s">
        <v>5701</v>
      </c>
      <c r="Q201" s="7" t="str">
        <f>IFERROR(VLOOKUP($D201,'CLIENTES NUEVA ID ZONA'!$A$1:$R$669,17,0),"NO")</f>
        <v>NO</v>
      </c>
    </row>
    <row r="202" spans="1:17">
      <c r="A202" s="7" t="s">
        <v>3889</v>
      </c>
      <c r="B202" s="8" t="s">
        <v>4527</v>
      </c>
      <c r="C202" s="7" t="s">
        <v>503</v>
      </c>
      <c r="D202" s="7" t="s">
        <v>502</v>
      </c>
      <c r="E202" s="8">
        <v>1</v>
      </c>
      <c r="F202" s="8">
        <f>+IFERROR(VLOOKUP(D202,'Convenio Clientes'!D203:F1185,3,0),0)</f>
        <v>0</v>
      </c>
      <c r="G202" s="8">
        <f t="shared" si="3"/>
        <v>1</v>
      </c>
      <c r="H202" s="7" t="s">
        <v>5800</v>
      </c>
      <c r="I202" s="7" t="s">
        <v>4436</v>
      </c>
      <c r="J202" s="7" t="s">
        <v>4688</v>
      </c>
      <c r="K202" s="7" t="s">
        <v>4448</v>
      </c>
      <c r="L202" s="10">
        <v>43045</v>
      </c>
      <c r="M202" s="7" t="s">
        <v>5700</v>
      </c>
      <c r="N202" s="7" t="s">
        <v>1581</v>
      </c>
      <c r="O202" s="7" t="s">
        <v>5701</v>
      </c>
      <c r="Q202" s="7" t="str">
        <f>IFERROR(VLOOKUP($D202,'CLIENTES NUEVA ID ZONA'!$A$1:$R$669,17,0),"NO")</f>
        <v>NO</v>
      </c>
    </row>
    <row r="203" spans="1:17">
      <c r="A203" s="7" t="s">
        <v>3889</v>
      </c>
      <c r="B203" s="8" t="s">
        <v>2469</v>
      </c>
      <c r="C203" s="7" t="s">
        <v>1116</v>
      </c>
      <c r="D203" s="7" t="s">
        <v>1115</v>
      </c>
      <c r="E203" s="8">
        <v>1</v>
      </c>
      <c r="F203" s="65" t="str">
        <f>+IFERROR(VLOOKUP(D203,'Convenio Clientes'!D204:F1186,3,0),0)</f>
        <v>22</v>
      </c>
      <c r="G203" s="8">
        <f t="shared" si="3"/>
        <v>-21</v>
      </c>
      <c r="H203" s="7" t="s">
        <v>5801</v>
      </c>
      <c r="I203" s="7" t="s">
        <v>4436</v>
      </c>
      <c r="J203" s="7" t="s">
        <v>4498</v>
      </c>
      <c r="K203" s="7" t="s">
        <v>4438</v>
      </c>
      <c r="L203" s="10">
        <v>43028</v>
      </c>
      <c r="M203" s="7" t="s">
        <v>5700</v>
      </c>
      <c r="N203" s="7" t="s">
        <v>4402</v>
      </c>
      <c r="O203" s="7" t="s">
        <v>5701</v>
      </c>
      <c r="Q203" s="7" t="str">
        <f>IFERROR(VLOOKUP($D203,'CLIENTES NUEVA ID ZONA'!$A$1:$R$669,17,0),"NO")</f>
        <v>NO</v>
      </c>
    </row>
    <row r="204" spans="1:17">
      <c r="A204" s="7" t="s">
        <v>3889</v>
      </c>
      <c r="B204" s="8" t="s">
        <v>4535</v>
      </c>
      <c r="C204" s="7" t="s">
        <v>5802</v>
      </c>
      <c r="D204" s="7" t="s">
        <v>5803</v>
      </c>
      <c r="E204" s="8">
        <v>1</v>
      </c>
      <c r="F204" s="8">
        <f>+IFERROR(VLOOKUP(D204,'Convenio Clientes'!D205:F1187,3,0),0)</f>
        <v>0</v>
      </c>
      <c r="G204" s="8">
        <f t="shared" si="3"/>
        <v>1</v>
      </c>
      <c r="H204" s="7" t="s">
        <v>5804</v>
      </c>
      <c r="I204" s="7" t="s">
        <v>4436</v>
      </c>
      <c r="J204" s="7" t="s">
        <v>4454</v>
      </c>
      <c r="K204" s="7" t="s">
        <v>4438</v>
      </c>
      <c r="L204" s="10">
        <v>43010</v>
      </c>
      <c r="M204" s="7" t="s">
        <v>5700</v>
      </c>
      <c r="N204" s="7" t="s">
        <v>1440</v>
      </c>
      <c r="O204" s="7" t="s">
        <v>5701</v>
      </c>
      <c r="Q204" s="7" t="str">
        <f>IFERROR(VLOOKUP($D204,'CLIENTES NUEVA ID ZONA'!$A$1:$R$669,17,0),"NO")</f>
        <v>NO</v>
      </c>
    </row>
    <row r="205" spans="1:17">
      <c r="A205" s="7" t="s">
        <v>3889</v>
      </c>
      <c r="B205" s="8" t="s">
        <v>4535</v>
      </c>
      <c r="C205" s="7" t="s">
        <v>759</v>
      </c>
      <c r="D205" s="7" t="s">
        <v>758</v>
      </c>
      <c r="E205" s="8">
        <v>1</v>
      </c>
      <c r="F205" s="8" t="str">
        <f>+IFERROR(VLOOKUP(D205,'Convenio Clientes'!D206:F1188,3,0),0)</f>
        <v>01</v>
      </c>
      <c r="G205" s="8">
        <f t="shared" si="3"/>
        <v>0</v>
      </c>
      <c r="H205" s="7" t="s">
        <v>5805</v>
      </c>
      <c r="I205" s="7" t="s">
        <v>4436</v>
      </c>
      <c r="J205" s="7" t="s">
        <v>4444</v>
      </c>
      <c r="K205" s="7" t="s">
        <v>4448</v>
      </c>
      <c r="L205" s="10">
        <v>43010</v>
      </c>
      <c r="M205" s="7" t="s">
        <v>5700</v>
      </c>
      <c r="N205" s="7" t="s">
        <v>4398</v>
      </c>
      <c r="O205" s="7" t="s">
        <v>5701</v>
      </c>
      <c r="Q205" s="7" t="str">
        <f>IFERROR(VLOOKUP($D205,'CLIENTES NUEVA ID ZONA'!$A$1:$R$669,17,0),"NO")</f>
        <v>NO</v>
      </c>
    </row>
    <row r="206" spans="1:17">
      <c r="A206" s="7" t="s">
        <v>3889</v>
      </c>
      <c r="B206" s="8" t="s">
        <v>5395</v>
      </c>
      <c r="C206" s="7" t="s">
        <v>761</v>
      </c>
      <c r="D206" s="7" t="s">
        <v>760</v>
      </c>
      <c r="E206" s="8">
        <v>4</v>
      </c>
      <c r="F206" s="65" t="str">
        <f>+IFERROR(VLOOKUP(D206,Tabla3[[Número de cliente]:[CONVENIO]],13,0),0)</f>
        <v>04</v>
      </c>
      <c r="G206" s="8">
        <f t="shared" si="3"/>
        <v>0</v>
      </c>
      <c r="H206" s="7" t="s">
        <v>5806</v>
      </c>
      <c r="I206" s="7" t="s">
        <v>4436</v>
      </c>
      <c r="J206" s="7" t="s">
        <v>5397</v>
      </c>
      <c r="K206" s="7" t="s">
        <v>4438</v>
      </c>
      <c r="L206" s="10">
        <v>43010</v>
      </c>
      <c r="M206" s="7" t="s">
        <v>5807</v>
      </c>
      <c r="N206" s="7" t="s">
        <v>4398</v>
      </c>
      <c r="O206" s="7" t="s">
        <v>5701</v>
      </c>
      <c r="Q206" s="7" t="str">
        <f>IFERROR(VLOOKUP($D206,'CLIENTES NUEVA ID ZONA'!$A$1:$R$669,17,0),"NO")</f>
        <v>SI</v>
      </c>
    </row>
    <row r="207" spans="1:17">
      <c r="A207" s="7" t="s">
        <v>3889</v>
      </c>
      <c r="B207" s="8" t="s">
        <v>4535</v>
      </c>
      <c r="C207" s="7" t="s">
        <v>5808</v>
      </c>
      <c r="D207" s="7" t="s">
        <v>5809</v>
      </c>
      <c r="E207" s="8">
        <v>1</v>
      </c>
      <c r="F207" s="8">
        <f>+IFERROR(VLOOKUP(D207,'Convenio Clientes'!D208:F1190,3,0),0)</f>
        <v>0</v>
      </c>
      <c r="G207" s="8">
        <f t="shared" si="3"/>
        <v>1</v>
      </c>
      <c r="H207" s="7" t="s">
        <v>5393</v>
      </c>
      <c r="I207" s="7" t="s">
        <v>4436</v>
      </c>
      <c r="J207" s="7" t="s">
        <v>4454</v>
      </c>
      <c r="K207" s="7" t="s">
        <v>4438</v>
      </c>
      <c r="L207" s="10">
        <v>43010</v>
      </c>
      <c r="M207" s="7" t="s">
        <v>5700</v>
      </c>
      <c r="N207" s="7" t="s">
        <v>4409</v>
      </c>
      <c r="O207" s="7" t="s">
        <v>5701</v>
      </c>
      <c r="Q207" s="7" t="str">
        <f>IFERROR(VLOOKUP($D207,'CLIENTES NUEVA ID ZONA'!$A$1:$R$669,17,0),"NO")</f>
        <v>NO</v>
      </c>
    </row>
    <row r="208" spans="1:17">
      <c r="A208" s="7" t="s">
        <v>3889</v>
      </c>
      <c r="B208" s="8" t="s">
        <v>60</v>
      </c>
      <c r="C208" s="7" t="s">
        <v>1122</v>
      </c>
      <c r="D208" s="7" t="s">
        <v>1121</v>
      </c>
      <c r="E208" s="8">
        <v>21</v>
      </c>
      <c r="F208" s="65" t="str">
        <f>+IFERROR(VLOOKUP(D208,'Convenio Clientes'!D209:F1191,3,0),0)</f>
        <v>13</v>
      </c>
      <c r="G208" s="8">
        <f t="shared" si="3"/>
        <v>8</v>
      </c>
      <c r="H208" s="7" t="s">
        <v>5810</v>
      </c>
      <c r="I208" s="7" t="s">
        <v>4436</v>
      </c>
      <c r="J208" s="7" t="s">
        <v>4444</v>
      </c>
      <c r="K208" s="7" t="s">
        <v>4438</v>
      </c>
      <c r="L208" s="10">
        <v>43010</v>
      </c>
      <c r="M208" s="7" t="s">
        <v>5700</v>
      </c>
      <c r="N208" s="7" t="s">
        <v>4416</v>
      </c>
      <c r="O208" s="7" t="s">
        <v>5701</v>
      </c>
      <c r="Q208" s="7" t="str">
        <f>IFERROR(VLOOKUP($D208,'CLIENTES NUEVA ID ZONA'!$A$1:$R$669,17,0),"NO")</f>
        <v>NO</v>
      </c>
    </row>
    <row r="209" spans="1:17">
      <c r="A209" s="7" t="s">
        <v>3889</v>
      </c>
      <c r="B209" s="8" t="s">
        <v>37</v>
      </c>
      <c r="C209" s="7" t="s">
        <v>792</v>
      </c>
      <c r="D209" s="7" t="s">
        <v>791</v>
      </c>
      <c r="E209" s="8">
        <v>1</v>
      </c>
      <c r="F209" s="8">
        <f>+IFERROR(VLOOKUP(D209,'Convenio Clientes'!D210:F1192,3,0),0)</f>
        <v>0</v>
      </c>
      <c r="G209" s="8">
        <f t="shared" si="3"/>
        <v>1</v>
      </c>
      <c r="H209" s="7" t="s">
        <v>5811</v>
      </c>
      <c r="I209" s="7" t="s">
        <v>4436</v>
      </c>
      <c r="J209" s="7" t="s">
        <v>4463</v>
      </c>
      <c r="K209" s="7" t="s">
        <v>4448</v>
      </c>
      <c r="L209" s="10">
        <v>43010</v>
      </c>
      <c r="M209" s="7" t="s">
        <v>5700</v>
      </c>
      <c r="N209" s="7" t="s">
        <v>4398</v>
      </c>
      <c r="O209" s="7" t="s">
        <v>5701</v>
      </c>
      <c r="Q209" s="7" t="str">
        <f>IFERROR(VLOOKUP($D209,'CLIENTES NUEVA ID ZONA'!$A$1:$R$669,17,0),"NO")</f>
        <v>NO</v>
      </c>
    </row>
    <row r="210" spans="1:17">
      <c r="A210" s="7" t="s">
        <v>3889</v>
      </c>
      <c r="B210" s="8" t="s">
        <v>3623</v>
      </c>
      <c r="C210" s="7" t="s">
        <v>135</v>
      </c>
      <c r="D210" s="7" t="s">
        <v>134</v>
      </c>
      <c r="E210" s="8">
        <v>1</v>
      </c>
      <c r="F210" s="8">
        <f>+IFERROR(VLOOKUP(D210,'Convenio Clientes'!D211:F1193,3,0),0)</f>
        <v>0</v>
      </c>
      <c r="G210" s="8">
        <f t="shared" si="3"/>
        <v>1</v>
      </c>
      <c r="H210" s="7" t="s">
        <v>5812</v>
      </c>
      <c r="I210" s="7" t="s">
        <v>4436</v>
      </c>
      <c r="J210" s="7" t="s">
        <v>4437</v>
      </c>
      <c r="K210" s="7" t="s">
        <v>4438</v>
      </c>
      <c r="L210" s="10">
        <v>43010</v>
      </c>
      <c r="M210" s="7" t="s">
        <v>5700</v>
      </c>
      <c r="N210" s="7" t="s">
        <v>1581</v>
      </c>
      <c r="O210" s="7" t="s">
        <v>5701</v>
      </c>
      <c r="Q210" s="7" t="str">
        <f>IFERROR(VLOOKUP($D210,'CLIENTES NUEVA ID ZONA'!$A$1:$R$669,17,0),"NO")</f>
        <v>SI</v>
      </c>
    </row>
    <row r="211" spans="1:17">
      <c r="A211" s="7" t="s">
        <v>3889</v>
      </c>
      <c r="B211" s="8" t="s">
        <v>3623</v>
      </c>
      <c r="C211" s="7" t="s">
        <v>489</v>
      </c>
      <c r="D211" s="7" t="s">
        <v>488</v>
      </c>
      <c r="E211" s="8">
        <v>1</v>
      </c>
      <c r="F211" s="8">
        <f>+IFERROR(VLOOKUP(D211,'Convenio Clientes'!D212:F1194,3,0),0)</f>
        <v>0</v>
      </c>
      <c r="G211" s="8">
        <f t="shared" si="3"/>
        <v>1</v>
      </c>
      <c r="H211" s="7" t="s">
        <v>5813</v>
      </c>
      <c r="I211" s="7" t="s">
        <v>4436</v>
      </c>
      <c r="J211" s="7" t="s">
        <v>4437</v>
      </c>
      <c r="K211" s="7" t="s">
        <v>4438</v>
      </c>
      <c r="L211" s="10">
        <v>43010</v>
      </c>
      <c r="M211" s="7" t="s">
        <v>5700</v>
      </c>
      <c r="N211" s="7" t="s">
        <v>1581</v>
      </c>
      <c r="O211" s="7" t="s">
        <v>5701</v>
      </c>
      <c r="Q211" s="7" t="str">
        <f>IFERROR(VLOOKUP($D211,'CLIENTES NUEVA ID ZONA'!$A$1:$R$669,17,0),"NO")</f>
        <v>SI</v>
      </c>
    </row>
    <row r="212" spans="1:17">
      <c r="A212" s="7" t="s">
        <v>3889</v>
      </c>
      <c r="B212" s="8" t="s">
        <v>3623</v>
      </c>
      <c r="C212" s="7" t="s">
        <v>751</v>
      </c>
      <c r="D212" s="7" t="s">
        <v>750</v>
      </c>
      <c r="E212" s="8">
        <v>1</v>
      </c>
      <c r="F212" s="8">
        <f>+IFERROR(VLOOKUP(D212,'Convenio Clientes'!D213:F1195,3,0),0)</f>
        <v>0</v>
      </c>
      <c r="G212" s="8">
        <f t="shared" si="3"/>
        <v>1</v>
      </c>
      <c r="H212" s="7" t="s">
        <v>5814</v>
      </c>
      <c r="I212" s="7" t="s">
        <v>4436</v>
      </c>
      <c r="J212" s="7" t="s">
        <v>4688</v>
      </c>
      <c r="K212" s="7" t="s">
        <v>4438</v>
      </c>
      <c r="L212" s="10">
        <v>43010</v>
      </c>
      <c r="M212" s="7" t="s">
        <v>5700</v>
      </c>
      <c r="N212" s="7" t="s">
        <v>4400</v>
      </c>
      <c r="O212" s="7" t="s">
        <v>5701</v>
      </c>
      <c r="Q212" s="7" t="str">
        <f>IFERROR(VLOOKUP($D212,'CLIENTES NUEVA ID ZONA'!$A$1:$R$669,17,0),"NO")</f>
        <v>NO</v>
      </c>
    </row>
    <row r="213" spans="1:17">
      <c r="A213" s="7" t="s">
        <v>3889</v>
      </c>
      <c r="B213" s="8" t="s">
        <v>3623</v>
      </c>
      <c r="C213" s="7" t="s">
        <v>487</v>
      </c>
      <c r="D213" s="7" t="s">
        <v>486</v>
      </c>
      <c r="E213" s="8">
        <v>1</v>
      </c>
      <c r="F213" s="8">
        <f>+IFERROR(VLOOKUP(D213,'Convenio Clientes'!D214:F1196,3,0),0)</f>
        <v>0</v>
      </c>
      <c r="G213" s="8">
        <f t="shared" si="3"/>
        <v>1</v>
      </c>
      <c r="H213" s="7" t="s">
        <v>5815</v>
      </c>
      <c r="I213" s="9" t="s">
        <v>4436</v>
      </c>
      <c r="J213" s="7" t="s">
        <v>4437</v>
      </c>
      <c r="K213" s="7" t="s">
        <v>4438</v>
      </c>
      <c r="L213" s="10">
        <v>43010</v>
      </c>
      <c r="M213" s="7" t="s">
        <v>5700</v>
      </c>
      <c r="N213" s="7" t="s">
        <v>1581</v>
      </c>
      <c r="O213" s="7" t="s">
        <v>5701</v>
      </c>
      <c r="Q213" s="7" t="str">
        <f>IFERROR(VLOOKUP($D213,'CLIENTES NUEVA ID ZONA'!$A$1:$R$669,17,0),"NO")</f>
        <v>SI</v>
      </c>
    </row>
    <row r="214" spans="1:17">
      <c r="A214" s="7" t="s">
        <v>3889</v>
      </c>
      <c r="B214" s="8" t="s">
        <v>4535</v>
      </c>
      <c r="C214" s="7" t="s">
        <v>5455</v>
      </c>
      <c r="D214" s="7" t="s">
        <v>479</v>
      </c>
      <c r="E214" s="8">
        <v>1</v>
      </c>
      <c r="F214" s="8" t="str">
        <f>+IFERROR(VLOOKUP(D214,'Convenio Clientes'!D215:F1197,3,0),0)</f>
        <v>01</v>
      </c>
      <c r="G214" s="8">
        <f t="shared" si="3"/>
        <v>0</v>
      </c>
      <c r="H214" s="7" t="s">
        <v>5816</v>
      </c>
      <c r="I214" s="7" t="s">
        <v>4436</v>
      </c>
      <c r="J214" s="7" t="s">
        <v>4437</v>
      </c>
      <c r="K214" s="7" t="s">
        <v>4448</v>
      </c>
      <c r="L214" s="10">
        <v>43010</v>
      </c>
      <c r="M214" s="7" t="s">
        <v>5700</v>
      </c>
      <c r="N214" s="7" t="s">
        <v>1581</v>
      </c>
      <c r="O214" s="7" t="s">
        <v>5701</v>
      </c>
      <c r="Q214" s="7" t="str">
        <f>IFERROR(VLOOKUP($D214,'CLIENTES NUEVA ID ZONA'!$A$1:$R$669,17,0),"NO")</f>
        <v>NO</v>
      </c>
    </row>
    <row r="215" spans="1:17">
      <c r="A215" s="7" t="s">
        <v>3889</v>
      </c>
      <c r="B215" s="8" t="s">
        <v>4535</v>
      </c>
      <c r="C215" s="7" t="s">
        <v>555</v>
      </c>
      <c r="D215" s="7" t="s">
        <v>554</v>
      </c>
      <c r="E215" s="8">
        <v>1</v>
      </c>
      <c r="F215" s="8" t="str">
        <f>+IFERROR(VLOOKUP(D215,'Convenio Clientes'!D216:F1198,3,0),0)</f>
        <v>01</v>
      </c>
      <c r="G215" s="8">
        <f t="shared" si="3"/>
        <v>0</v>
      </c>
      <c r="H215" s="7" t="s">
        <v>5817</v>
      </c>
      <c r="I215" s="7" t="s">
        <v>4436</v>
      </c>
      <c r="J215" s="7" t="s">
        <v>4444</v>
      </c>
      <c r="K215" s="7" t="s">
        <v>4448</v>
      </c>
      <c r="L215" s="10">
        <v>43010</v>
      </c>
      <c r="M215" s="7" t="s">
        <v>5700</v>
      </c>
      <c r="N215" s="7" t="s">
        <v>1581</v>
      </c>
      <c r="O215" s="7" t="s">
        <v>5701</v>
      </c>
      <c r="Q215" s="7" t="str">
        <f>IFERROR(VLOOKUP($D215,'CLIENTES NUEVA ID ZONA'!$A$1:$R$669,17,0),"NO")</f>
        <v>NO</v>
      </c>
    </row>
    <row r="216" spans="1:17">
      <c r="A216" s="7" t="s">
        <v>3889</v>
      </c>
      <c r="B216" s="8" t="s">
        <v>4535</v>
      </c>
      <c r="C216" s="7" t="s">
        <v>485</v>
      </c>
      <c r="D216" s="7" t="s">
        <v>484</v>
      </c>
      <c r="E216" s="8">
        <v>1</v>
      </c>
      <c r="F216" s="8" t="str">
        <f>+IFERROR(VLOOKUP(D216,'Convenio Clientes'!D217:F1199,3,0),0)</f>
        <v>01</v>
      </c>
      <c r="G216" s="8">
        <f t="shared" si="3"/>
        <v>0</v>
      </c>
      <c r="H216" s="7" t="s">
        <v>5818</v>
      </c>
      <c r="I216" s="7" t="s">
        <v>4436</v>
      </c>
      <c r="J216" s="7" t="s">
        <v>4454</v>
      </c>
      <c r="K216" s="7" t="s">
        <v>4448</v>
      </c>
      <c r="L216" s="10">
        <v>43010</v>
      </c>
      <c r="M216" s="7" t="s">
        <v>4441</v>
      </c>
      <c r="N216" s="7" t="s">
        <v>1581</v>
      </c>
      <c r="O216" s="7" t="s">
        <v>5701</v>
      </c>
      <c r="Q216" s="7" t="str">
        <f>IFERROR(VLOOKUP($D216,'CLIENTES NUEVA ID ZONA'!$A$1:$R$669,17,0),"NO")</f>
        <v>NO</v>
      </c>
    </row>
    <row r="217" spans="1:17">
      <c r="A217" s="7" t="s">
        <v>3889</v>
      </c>
      <c r="B217" s="8" t="s">
        <v>3794</v>
      </c>
      <c r="C217" s="7" t="s">
        <v>561</v>
      </c>
      <c r="D217" s="7" t="s">
        <v>560</v>
      </c>
      <c r="E217" s="8">
        <v>26</v>
      </c>
      <c r="F217" s="65" t="str">
        <f>+IFERROR(VLOOKUP(D217,'Convenio Clientes'!D218:F1200,3,0),0)</f>
        <v>26</v>
      </c>
      <c r="G217" s="8">
        <f t="shared" si="3"/>
        <v>0</v>
      </c>
      <c r="H217" s="7" t="s">
        <v>5819</v>
      </c>
      <c r="I217" s="7" t="s">
        <v>4436</v>
      </c>
      <c r="J217" s="7" t="s">
        <v>4498</v>
      </c>
      <c r="K217" s="7" t="s">
        <v>4438</v>
      </c>
      <c r="L217" s="10">
        <v>43010</v>
      </c>
      <c r="M217" s="7" t="s">
        <v>5460</v>
      </c>
      <c r="N217" s="7" t="s">
        <v>1581</v>
      </c>
      <c r="O217" s="7" t="s">
        <v>5701</v>
      </c>
      <c r="Q217" s="7" t="str">
        <f>IFERROR(VLOOKUP($D217,'CLIENTES NUEVA ID ZONA'!$A$1:$R$669,17,0),"NO")</f>
        <v>SI</v>
      </c>
    </row>
    <row r="218" spans="1:17">
      <c r="A218" s="7" t="s">
        <v>3889</v>
      </c>
      <c r="B218" s="8" t="s">
        <v>3794</v>
      </c>
      <c r="C218" s="7" t="s">
        <v>561</v>
      </c>
      <c r="D218" s="7" t="s">
        <v>560</v>
      </c>
      <c r="E218" s="8">
        <v>26</v>
      </c>
      <c r="F218" s="65" t="str">
        <f>+IFERROR(VLOOKUP(D218,'Convenio Clientes'!D219:F1201,3,0),0)</f>
        <v>26</v>
      </c>
      <c r="G218" s="8">
        <f t="shared" si="3"/>
        <v>0</v>
      </c>
      <c r="H218" s="7" t="s">
        <v>5820</v>
      </c>
      <c r="I218" s="7" t="s">
        <v>4436</v>
      </c>
      <c r="J218" s="7" t="s">
        <v>4498</v>
      </c>
      <c r="K218" s="7" t="s">
        <v>4438</v>
      </c>
      <c r="L218" s="10">
        <v>43010</v>
      </c>
      <c r="M218" s="7" t="s">
        <v>5335</v>
      </c>
      <c r="N218" s="7" t="s">
        <v>1581</v>
      </c>
      <c r="O218" s="7" t="s">
        <v>5701</v>
      </c>
      <c r="Q218" s="7" t="str">
        <f>IFERROR(VLOOKUP($D218,'CLIENTES NUEVA ID ZONA'!$A$1:$R$669,17,0),"NO")</f>
        <v>SI</v>
      </c>
    </row>
    <row r="219" spans="1:17">
      <c r="A219" s="7" t="s">
        <v>3889</v>
      </c>
      <c r="B219" s="8" t="s">
        <v>4433</v>
      </c>
      <c r="C219" s="7" t="s">
        <v>298</v>
      </c>
      <c r="D219" s="7" t="s">
        <v>297</v>
      </c>
      <c r="E219" s="8">
        <v>6</v>
      </c>
      <c r="F219" s="65" t="str">
        <f>+IFERROR(VLOOKUP(D219,'Convenio Clientes'!D220:F1202,3,0),0)</f>
        <v>06</v>
      </c>
      <c r="G219" s="8">
        <f t="shared" si="3"/>
        <v>0</v>
      </c>
      <c r="H219" s="7" t="s">
        <v>5821</v>
      </c>
      <c r="I219" s="7" t="s">
        <v>4436</v>
      </c>
      <c r="J219" s="7" t="s">
        <v>4437</v>
      </c>
      <c r="K219" s="7" t="s">
        <v>4438</v>
      </c>
      <c r="L219" s="10">
        <v>43010</v>
      </c>
      <c r="M219" s="7" t="s">
        <v>4441</v>
      </c>
      <c r="N219" s="7" t="s">
        <v>1581</v>
      </c>
      <c r="O219" s="7" t="s">
        <v>5701</v>
      </c>
      <c r="Q219" s="7" t="str">
        <f>IFERROR(VLOOKUP($D219,'CLIENTES NUEVA ID ZONA'!$A$1:$R$669,17,0),"NO")</f>
        <v>NO</v>
      </c>
    </row>
    <row r="220" spans="1:17">
      <c r="A220" s="7" t="s">
        <v>3889</v>
      </c>
      <c r="B220" s="8" t="s">
        <v>4433</v>
      </c>
      <c r="C220" s="7" t="s">
        <v>298</v>
      </c>
      <c r="D220" s="7" t="s">
        <v>297</v>
      </c>
      <c r="E220" s="8">
        <v>6</v>
      </c>
      <c r="F220" s="65" t="str">
        <f>+IFERROR(VLOOKUP(D220,'Convenio Clientes'!D221:F1203,3,0),0)</f>
        <v>06</v>
      </c>
      <c r="G220" s="8">
        <f t="shared" si="3"/>
        <v>0</v>
      </c>
      <c r="H220" s="7" t="s">
        <v>5822</v>
      </c>
      <c r="I220" s="7" t="s">
        <v>4436</v>
      </c>
      <c r="J220" s="7" t="s">
        <v>4437</v>
      </c>
      <c r="K220" s="7" t="s">
        <v>4438</v>
      </c>
      <c r="L220" s="10">
        <v>43010</v>
      </c>
      <c r="M220" s="7" t="s">
        <v>4441</v>
      </c>
      <c r="N220" s="7" t="s">
        <v>1581</v>
      </c>
      <c r="O220" s="7" t="s">
        <v>5701</v>
      </c>
      <c r="Q220" s="7" t="str">
        <f>IFERROR(VLOOKUP($D220,'CLIENTES NUEVA ID ZONA'!$A$1:$R$669,17,0),"NO")</f>
        <v>NO</v>
      </c>
    </row>
    <row r="221" spans="1:17">
      <c r="A221" s="7" t="s">
        <v>3889</v>
      </c>
      <c r="B221" s="8" t="s">
        <v>4433</v>
      </c>
      <c r="C221" s="7" t="s">
        <v>298</v>
      </c>
      <c r="D221" s="7" t="s">
        <v>297</v>
      </c>
      <c r="E221" s="8">
        <v>6</v>
      </c>
      <c r="F221" s="65" t="str">
        <f>+IFERROR(VLOOKUP(D221,'Convenio Clientes'!D222:F1204,3,0),0)</f>
        <v>06</v>
      </c>
      <c r="G221" s="8">
        <f t="shared" si="3"/>
        <v>0</v>
      </c>
      <c r="H221" s="7" t="s">
        <v>5823</v>
      </c>
      <c r="I221" s="7" t="s">
        <v>4436</v>
      </c>
      <c r="J221" s="7" t="s">
        <v>4437</v>
      </c>
      <c r="K221" s="7" t="s">
        <v>4438</v>
      </c>
      <c r="L221" s="10">
        <v>43010</v>
      </c>
      <c r="M221" s="7" t="s">
        <v>4441</v>
      </c>
      <c r="N221" s="7" t="s">
        <v>1581</v>
      </c>
      <c r="O221" s="7" t="s">
        <v>5701</v>
      </c>
      <c r="Q221" s="7" t="str">
        <f>IFERROR(VLOOKUP($D221,'CLIENTES NUEVA ID ZONA'!$A$1:$R$669,17,0),"NO")</f>
        <v>NO</v>
      </c>
    </row>
    <row r="222" spans="1:17">
      <c r="A222" s="7" t="s">
        <v>3889</v>
      </c>
      <c r="B222" s="8" t="s">
        <v>4433</v>
      </c>
      <c r="C222" s="7" t="s">
        <v>298</v>
      </c>
      <c r="D222" s="7" t="s">
        <v>297</v>
      </c>
      <c r="E222" s="8">
        <v>6</v>
      </c>
      <c r="F222" s="65" t="str">
        <f>+IFERROR(VLOOKUP(D222,'Convenio Clientes'!D223:F1205,3,0),0)</f>
        <v>06</v>
      </c>
      <c r="G222" s="8">
        <f t="shared" si="3"/>
        <v>0</v>
      </c>
      <c r="H222" s="7" t="s">
        <v>5824</v>
      </c>
      <c r="I222" s="7" t="s">
        <v>4436</v>
      </c>
      <c r="J222" s="7" t="s">
        <v>4437</v>
      </c>
      <c r="K222" s="7" t="s">
        <v>4438</v>
      </c>
      <c r="L222" s="10">
        <v>43010</v>
      </c>
      <c r="M222" s="7" t="s">
        <v>4441</v>
      </c>
      <c r="N222" s="7" t="s">
        <v>1581</v>
      </c>
      <c r="O222" s="7" t="s">
        <v>5701</v>
      </c>
      <c r="Q222" s="7" t="str">
        <f>IFERROR(VLOOKUP($D222,'CLIENTES NUEVA ID ZONA'!$A$1:$R$669,17,0),"NO")</f>
        <v>NO</v>
      </c>
    </row>
    <row r="223" spans="1:17">
      <c r="A223" s="7" t="s">
        <v>3889</v>
      </c>
      <c r="B223" s="8" t="s">
        <v>4535</v>
      </c>
      <c r="C223" s="7" t="s">
        <v>224</v>
      </c>
      <c r="D223" s="7" t="s">
        <v>223</v>
      </c>
      <c r="E223" s="8">
        <v>1</v>
      </c>
      <c r="F223" s="8" t="str">
        <f>+IFERROR(VLOOKUP(D223,'Convenio Clientes'!D224:F1206,3,0),0)</f>
        <v>01</v>
      </c>
      <c r="G223" s="8">
        <f t="shared" si="3"/>
        <v>0</v>
      </c>
      <c r="H223" s="7" t="s">
        <v>5825</v>
      </c>
      <c r="I223" s="9" t="s">
        <v>4436</v>
      </c>
      <c r="J223" s="7" t="s">
        <v>4454</v>
      </c>
      <c r="K223" s="7" t="s">
        <v>4448</v>
      </c>
      <c r="L223" s="10">
        <v>43010</v>
      </c>
      <c r="M223" s="7" t="s">
        <v>5700</v>
      </c>
      <c r="N223" s="7" t="s">
        <v>1581</v>
      </c>
      <c r="O223" s="7" t="s">
        <v>5701</v>
      </c>
      <c r="Q223" s="7" t="str">
        <f>IFERROR(VLOOKUP($D223,'CLIENTES NUEVA ID ZONA'!$A$1:$R$669,17,0),"NO")</f>
        <v>NO</v>
      </c>
    </row>
    <row r="224" spans="1:17">
      <c r="A224" s="7" t="s">
        <v>3889</v>
      </c>
      <c r="B224" s="8" t="s">
        <v>4535</v>
      </c>
      <c r="C224" s="7" t="s">
        <v>3638</v>
      </c>
      <c r="D224" s="7" t="s">
        <v>450</v>
      </c>
      <c r="E224" s="8">
        <v>20</v>
      </c>
      <c r="F224" s="8" t="str">
        <f>+IFERROR(VLOOKUP(D224,Tabla3[[Número de cliente]:[CONVENIO]],13,0),0)</f>
        <v>20</v>
      </c>
      <c r="G224" s="8">
        <f t="shared" si="3"/>
        <v>0</v>
      </c>
      <c r="H224" s="7" t="s">
        <v>5464</v>
      </c>
      <c r="I224" s="7" t="s">
        <v>4436</v>
      </c>
      <c r="J224" s="7" t="s">
        <v>4688</v>
      </c>
      <c r="K224" s="7" t="s">
        <v>4448</v>
      </c>
      <c r="L224" s="10">
        <v>43010</v>
      </c>
      <c r="M224" s="7" t="s">
        <v>5700</v>
      </c>
      <c r="N224" s="7" t="s">
        <v>1440</v>
      </c>
      <c r="O224" s="7" t="s">
        <v>5701</v>
      </c>
      <c r="Q224" s="7" t="str">
        <f>IFERROR(VLOOKUP($D224,'CLIENTES NUEVA ID ZONA'!$A$1:$R$669,17,0),"NO")</f>
        <v>NO</v>
      </c>
    </row>
    <row r="225" spans="1:17">
      <c r="A225" s="7" t="s">
        <v>3889</v>
      </c>
      <c r="B225" s="8" t="s">
        <v>3794</v>
      </c>
      <c r="C225" s="7" t="s">
        <v>580</v>
      </c>
      <c r="D225" s="7" t="s">
        <v>579</v>
      </c>
      <c r="E225" s="8">
        <v>26</v>
      </c>
      <c r="F225" s="65" t="str">
        <f>+IFERROR(VLOOKUP(D225,'Convenio Clientes'!D226:F1208,3,0),0)</f>
        <v>26</v>
      </c>
      <c r="G225" s="8">
        <f t="shared" si="3"/>
        <v>0</v>
      </c>
      <c r="H225" s="7" t="s">
        <v>5826</v>
      </c>
      <c r="I225" s="7" t="s">
        <v>4436</v>
      </c>
      <c r="J225" s="7" t="s">
        <v>4437</v>
      </c>
      <c r="K225" s="7" t="s">
        <v>4438</v>
      </c>
      <c r="L225" s="10">
        <v>43010</v>
      </c>
      <c r="M225" s="7" t="s">
        <v>5700</v>
      </c>
      <c r="N225" s="7" t="s">
        <v>1581</v>
      </c>
      <c r="O225" s="7" t="s">
        <v>5701</v>
      </c>
      <c r="Q225" s="7" t="str">
        <f>IFERROR(VLOOKUP($D225,'CLIENTES NUEVA ID ZONA'!$A$1:$R$669,17,0),"NO")</f>
        <v>NO</v>
      </c>
    </row>
    <row r="226" spans="1:17">
      <c r="A226" s="7" t="s">
        <v>3889</v>
      </c>
      <c r="B226" s="8" t="s">
        <v>4527</v>
      </c>
      <c r="C226" s="7" t="s">
        <v>526</v>
      </c>
      <c r="D226" s="7" t="s">
        <v>525</v>
      </c>
      <c r="E226" s="8">
        <v>1</v>
      </c>
      <c r="F226" s="8">
        <f>+IFERROR(VLOOKUP(D226,'Convenio Clientes'!D227:F1209,3,0),0)</f>
        <v>0</v>
      </c>
      <c r="G226" s="8">
        <f t="shared" si="3"/>
        <v>1</v>
      </c>
      <c r="H226" s="7" t="s">
        <v>5827</v>
      </c>
      <c r="I226" s="7" t="s">
        <v>4436</v>
      </c>
      <c r="J226" s="7" t="s">
        <v>4478</v>
      </c>
      <c r="K226" s="7" t="s">
        <v>4438</v>
      </c>
      <c r="L226" s="10">
        <v>43010</v>
      </c>
      <c r="M226" s="7" t="s">
        <v>5700</v>
      </c>
      <c r="N226" s="7" t="s">
        <v>1581</v>
      </c>
      <c r="O226" s="7" t="s">
        <v>5701</v>
      </c>
      <c r="Q226" s="7" t="str">
        <f>IFERROR(VLOOKUP($D226,'CLIENTES NUEVA ID ZONA'!$A$1:$R$669,17,0),"NO")</f>
        <v>NO</v>
      </c>
    </row>
    <row r="227" spans="1:17">
      <c r="A227" s="7" t="s">
        <v>3889</v>
      </c>
      <c r="B227" s="8" t="s">
        <v>4564</v>
      </c>
      <c r="C227" s="7" t="s">
        <v>5828</v>
      </c>
      <c r="D227" s="7" t="s">
        <v>317</v>
      </c>
      <c r="E227" s="8">
        <v>26</v>
      </c>
      <c r="F227" s="65" t="str">
        <f>+IFERROR(VLOOKUP(D227,'Convenio Clientes'!D228:F1210,3,0),0)</f>
        <v>26</v>
      </c>
      <c r="G227" s="8">
        <f t="shared" si="3"/>
        <v>0</v>
      </c>
      <c r="H227" s="7" t="s">
        <v>5829</v>
      </c>
      <c r="I227" s="7" t="s">
        <v>4436</v>
      </c>
      <c r="J227" s="7" t="s">
        <v>4437</v>
      </c>
      <c r="K227" s="7" t="s">
        <v>4438</v>
      </c>
      <c r="L227" s="10">
        <v>43010</v>
      </c>
      <c r="M227" s="7" t="s">
        <v>5700</v>
      </c>
      <c r="N227" s="7" t="s">
        <v>1581</v>
      </c>
      <c r="O227" s="7" t="s">
        <v>5701</v>
      </c>
      <c r="Q227" s="7" t="str">
        <f>IFERROR(VLOOKUP($D227,'CLIENTES NUEVA ID ZONA'!$A$1:$R$669,17,0),"NO")</f>
        <v>SI</v>
      </c>
    </row>
    <row r="228" spans="1:17">
      <c r="A228" s="7" t="s">
        <v>3889</v>
      </c>
      <c r="B228" s="8" t="s">
        <v>4535</v>
      </c>
      <c r="C228" s="7" t="s">
        <v>1324</v>
      </c>
      <c r="D228" s="7" t="s">
        <v>1323</v>
      </c>
      <c r="E228" s="8">
        <v>1</v>
      </c>
      <c r="F228" s="8" t="str">
        <f>+IFERROR(VLOOKUP(D228,'Convenio Clientes'!D229:F1211,3,0),0)</f>
        <v>01</v>
      </c>
      <c r="G228" s="8">
        <f t="shared" si="3"/>
        <v>0</v>
      </c>
      <c r="H228" s="7" t="s">
        <v>5830</v>
      </c>
      <c r="I228" s="7" t="s">
        <v>4436</v>
      </c>
      <c r="J228" s="7" t="s">
        <v>4454</v>
      </c>
      <c r="K228" s="7" t="s">
        <v>4448</v>
      </c>
      <c r="L228" s="10">
        <v>43010</v>
      </c>
      <c r="M228" s="7" t="s">
        <v>5700</v>
      </c>
      <c r="N228" s="7" t="s">
        <v>4409</v>
      </c>
      <c r="O228" s="7" t="s">
        <v>5701</v>
      </c>
      <c r="Q228" s="7" t="str">
        <f>IFERROR(VLOOKUP($D228,'CLIENTES NUEVA ID ZONA'!$A$1:$R$669,17,0),"NO")</f>
        <v>NO</v>
      </c>
    </row>
    <row r="229" spans="1:17">
      <c r="A229" s="7" t="s">
        <v>3889</v>
      </c>
      <c r="B229" s="8" t="s">
        <v>60</v>
      </c>
      <c r="C229" s="7" t="s">
        <v>644</v>
      </c>
      <c r="D229" s="7" t="s">
        <v>643</v>
      </c>
      <c r="E229" s="8">
        <v>21</v>
      </c>
      <c r="F229" s="65" t="str">
        <f>+IFERROR(VLOOKUP(D229,'Convenio Clientes'!D230:F1212,3,0),0)</f>
        <v>21</v>
      </c>
      <c r="G229" s="8">
        <f t="shared" si="3"/>
        <v>0</v>
      </c>
      <c r="H229" s="7" t="s">
        <v>5514</v>
      </c>
      <c r="I229" s="9" t="s">
        <v>4436</v>
      </c>
      <c r="J229" s="7" t="s">
        <v>4444</v>
      </c>
      <c r="K229" s="7" t="s">
        <v>4438</v>
      </c>
      <c r="L229" s="10">
        <v>43010</v>
      </c>
      <c r="M229" s="7" t="s">
        <v>4441</v>
      </c>
      <c r="N229" s="7" t="s">
        <v>4416</v>
      </c>
      <c r="O229" s="7" t="s">
        <v>5701</v>
      </c>
      <c r="Q229" s="7" t="str">
        <f>IFERROR(VLOOKUP($D229,'CLIENTES NUEVA ID ZONA'!$A$1:$R$669,17,0),"NO")</f>
        <v>OFICINA</v>
      </c>
    </row>
    <row r="230" spans="1:17">
      <c r="A230" s="7" t="s">
        <v>3889</v>
      </c>
      <c r="B230" s="8" t="s">
        <v>4535</v>
      </c>
      <c r="C230" s="7" t="s">
        <v>5831</v>
      </c>
      <c r="D230" s="7" t="s">
        <v>510</v>
      </c>
      <c r="E230" s="8">
        <v>1</v>
      </c>
      <c r="F230" s="8" t="str">
        <f>+IFERROR(VLOOKUP(D230,'Convenio Clientes'!D231:F1213,3,0),0)</f>
        <v>01</v>
      </c>
      <c r="G230" s="8">
        <f t="shared" si="3"/>
        <v>0</v>
      </c>
      <c r="H230" s="7" t="s">
        <v>5832</v>
      </c>
      <c r="I230" s="7" t="s">
        <v>4436</v>
      </c>
      <c r="J230" s="7" t="s">
        <v>4444</v>
      </c>
      <c r="K230" s="7" t="s">
        <v>4448</v>
      </c>
      <c r="L230" s="10">
        <v>43010</v>
      </c>
      <c r="M230" s="7" t="s">
        <v>5700</v>
      </c>
      <c r="N230" s="7" t="s">
        <v>1581</v>
      </c>
      <c r="O230" s="7" t="s">
        <v>5701</v>
      </c>
      <c r="Q230" s="7" t="str">
        <f>IFERROR(VLOOKUP($D230,'CLIENTES NUEVA ID ZONA'!$A$1:$R$669,17,0),"NO")</f>
        <v>NO</v>
      </c>
    </row>
    <row r="231" spans="1:17">
      <c r="A231" s="7" t="s">
        <v>3889</v>
      </c>
      <c r="B231" s="8" t="s">
        <v>4564</v>
      </c>
      <c r="C231" s="7" t="s">
        <v>5710</v>
      </c>
      <c r="D231" s="7" t="s">
        <v>567</v>
      </c>
      <c r="E231" s="8">
        <v>21</v>
      </c>
      <c r="F231" s="8" t="str">
        <f>+IFERROR(VLOOKUP(D231,'Convenio Clientes'!D232:F1214,3,0),0)</f>
        <v>21</v>
      </c>
      <c r="G231" s="8">
        <f t="shared" si="3"/>
        <v>0</v>
      </c>
      <c r="H231" s="7" t="s">
        <v>5833</v>
      </c>
      <c r="I231" s="7" t="s">
        <v>4436</v>
      </c>
      <c r="J231" s="7" t="s">
        <v>4444</v>
      </c>
      <c r="K231" s="7" t="s">
        <v>4438</v>
      </c>
      <c r="L231" s="10">
        <v>43010</v>
      </c>
      <c r="M231" s="7" t="s">
        <v>5700</v>
      </c>
      <c r="N231" s="7" t="s">
        <v>1581</v>
      </c>
      <c r="O231" s="7" t="s">
        <v>5701</v>
      </c>
      <c r="Q231" s="7" t="str">
        <f>IFERROR(VLOOKUP($D231,'CLIENTES NUEVA ID ZONA'!$A$1:$R$669,17,0),"NO")</f>
        <v>NO</v>
      </c>
    </row>
    <row r="232" spans="1:17">
      <c r="A232" s="7" t="s">
        <v>3889</v>
      </c>
      <c r="B232" s="8" t="s">
        <v>4564</v>
      </c>
      <c r="C232" s="7" t="s">
        <v>5710</v>
      </c>
      <c r="D232" s="7" t="s">
        <v>567</v>
      </c>
      <c r="E232" s="8">
        <v>21</v>
      </c>
      <c r="F232" s="8" t="str">
        <f>+IFERROR(VLOOKUP(D232,'Convenio Clientes'!D233:F1215,3,0),0)</f>
        <v>21</v>
      </c>
      <c r="G232" s="8">
        <f t="shared" si="3"/>
        <v>0</v>
      </c>
      <c r="H232" s="7" t="s">
        <v>5834</v>
      </c>
      <c r="I232" s="7" t="s">
        <v>4436</v>
      </c>
      <c r="J232" s="7" t="s">
        <v>4444</v>
      </c>
      <c r="K232" s="7" t="s">
        <v>4438</v>
      </c>
      <c r="L232" s="10">
        <v>43010</v>
      </c>
      <c r="M232" s="7" t="s">
        <v>5700</v>
      </c>
      <c r="N232" s="7" t="s">
        <v>1581</v>
      </c>
      <c r="O232" s="7" t="s">
        <v>5701</v>
      </c>
      <c r="Q232" s="7" t="str">
        <f>IFERROR(VLOOKUP($D232,'CLIENTES NUEVA ID ZONA'!$A$1:$R$669,17,0),"NO")</f>
        <v>NO</v>
      </c>
    </row>
    <row r="233" spans="1:17">
      <c r="A233" s="7" t="s">
        <v>3889</v>
      </c>
      <c r="B233" s="8" t="s">
        <v>4535</v>
      </c>
      <c r="C233" s="7" t="s">
        <v>745</v>
      </c>
      <c r="D233" s="7" t="s">
        <v>744</v>
      </c>
      <c r="E233" s="8">
        <v>1</v>
      </c>
      <c r="F233" s="8" t="str">
        <f>+IFERROR(VLOOKUP(D233,'Convenio Clientes'!D234:F1216,3,0),0)</f>
        <v>01</v>
      </c>
      <c r="G233" s="8">
        <f t="shared" si="3"/>
        <v>0</v>
      </c>
      <c r="H233" s="7" t="s">
        <v>5835</v>
      </c>
      <c r="I233" s="7" t="s">
        <v>4436</v>
      </c>
      <c r="J233" s="7" t="s">
        <v>4437</v>
      </c>
      <c r="K233" s="7" t="s">
        <v>4438</v>
      </c>
      <c r="L233" s="10">
        <v>43010</v>
      </c>
      <c r="M233" s="7" t="s">
        <v>5700</v>
      </c>
      <c r="N233" s="7" t="s">
        <v>4398</v>
      </c>
      <c r="O233" s="7" t="s">
        <v>5701</v>
      </c>
      <c r="Q233" s="7" t="str">
        <f>IFERROR(VLOOKUP($D233,'CLIENTES NUEVA ID ZONA'!$A$1:$R$669,17,0),"NO")</f>
        <v>NO</v>
      </c>
    </row>
    <row r="234" spans="1:17">
      <c r="A234" s="7" t="s">
        <v>3889</v>
      </c>
      <c r="B234" s="8" t="s">
        <v>37</v>
      </c>
      <c r="C234" s="7" t="s">
        <v>5836</v>
      </c>
      <c r="D234" s="7" t="s">
        <v>746</v>
      </c>
      <c r="E234" s="8">
        <v>1</v>
      </c>
      <c r="F234" s="8">
        <f>+IFERROR(VLOOKUP(D234,'Convenio Clientes'!D235:F1217,3,0),0)</f>
        <v>0</v>
      </c>
      <c r="G234" s="8">
        <f t="shared" si="3"/>
        <v>1</v>
      </c>
      <c r="H234" s="7" t="s">
        <v>5837</v>
      </c>
      <c r="I234" s="7" t="s">
        <v>4436</v>
      </c>
      <c r="J234" s="7" t="s">
        <v>4437</v>
      </c>
      <c r="K234" s="7" t="s">
        <v>4448</v>
      </c>
      <c r="L234" s="10">
        <v>43010</v>
      </c>
      <c r="M234" s="7" t="s">
        <v>5700</v>
      </c>
      <c r="N234" s="7" t="s">
        <v>4398</v>
      </c>
      <c r="O234" s="7" t="s">
        <v>5701</v>
      </c>
      <c r="Q234" s="7" t="str">
        <f>IFERROR(VLOOKUP($D234,'CLIENTES NUEVA ID ZONA'!$A$1:$R$669,17,0),"NO")</f>
        <v>NO</v>
      </c>
    </row>
    <row r="235" spans="1:17">
      <c r="A235" s="7" t="s">
        <v>3889</v>
      </c>
      <c r="B235" s="8" t="s">
        <v>37</v>
      </c>
      <c r="C235" s="7" t="s">
        <v>662</v>
      </c>
      <c r="D235" s="7" t="s">
        <v>661</v>
      </c>
      <c r="E235" s="8">
        <v>1</v>
      </c>
      <c r="F235" s="8" t="str">
        <f>+IFERROR(VLOOKUP(D235,'Convenio Clientes'!D236:F1218,3,0),0)</f>
        <v>01</v>
      </c>
      <c r="G235" s="8">
        <f t="shared" si="3"/>
        <v>0</v>
      </c>
      <c r="H235" s="7" t="s">
        <v>5838</v>
      </c>
      <c r="I235" s="7" t="s">
        <v>4436</v>
      </c>
      <c r="J235" s="7" t="s">
        <v>4437</v>
      </c>
      <c r="K235" s="7" t="s">
        <v>4448</v>
      </c>
      <c r="L235" s="10">
        <v>43010</v>
      </c>
      <c r="M235" s="7" t="s">
        <v>5700</v>
      </c>
      <c r="N235" s="7" t="s">
        <v>4398</v>
      </c>
      <c r="O235" s="7" t="s">
        <v>5701</v>
      </c>
      <c r="Q235" s="7" t="str">
        <f>IFERROR(VLOOKUP($D235,'CLIENTES NUEVA ID ZONA'!$A$1:$R$669,17,0),"NO")</f>
        <v>NO</v>
      </c>
    </row>
    <row r="236" spans="1:17">
      <c r="A236" s="7" t="s">
        <v>3889</v>
      </c>
      <c r="B236" s="8" t="s">
        <v>4535</v>
      </c>
      <c r="C236" s="7" t="s">
        <v>1320</v>
      </c>
      <c r="D236" s="7" t="s">
        <v>1319</v>
      </c>
      <c r="E236" s="8">
        <v>1</v>
      </c>
      <c r="F236" s="8" t="str">
        <f>+IFERROR(VLOOKUP(D236,'Convenio Clientes'!D237:F1219,3,0),0)</f>
        <v>01</v>
      </c>
      <c r="G236" s="8">
        <f t="shared" si="3"/>
        <v>0</v>
      </c>
      <c r="H236" s="7" t="s">
        <v>5491</v>
      </c>
      <c r="I236" s="7" t="s">
        <v>4436</v>
      </c>
      <c r="J236" s="7" t="s">
        <v>4444</v>
      </c>
      <c r="K236" s="7" t="s">
        <v>4448</v>
      </c>
      <c r="L236" s="10">
        <v>43010</v>
      </c>
      <c r="M236" s="7" t="s">
        <v>5700</v>
      </c>
      <c r="N236" s="7" t="s">
        <v>4409</v>
      </c>
      <c r="O236" s="7" t="s">
        <v>5701</v>
      </c>
      <c r="Q236" s="7" t="str">
        <f>IFERROR(VLOOKUP($D236,'CLIENTES NUEVA ID ZONA'!$A$1:$R$669,17,0),"NO")</f>
        <v>NO</v>
      </c>
    </row>
    <row r="237" spans="1:17">
      <c r="A237" s="7" t="s">
        <v>3889</v>
      </c>
      <c r="B237" s="8" t="s">
        <v>4535</v>
      </c>
      <c r="C237" s="7" t="s">
        <v>557</v>
      </c>
      <c r="D237" s="7" t="s">
        <v>556</v>
      </c>
      <c r="E237" s="8">
        <v>1</v>
      </c>
      <c r="F237" s="8" t="str">
        <f>+IFERROR(VLOOKUP(D237,'Convenio Clientes'!D238:F1220,3,0),0)</f>
        <v>01</v>
      </c>
      <c r="G237" s="8">
        <f t="shared" si="3"/>
        <v>0</v>
      </c>
      <c r="H237" s="7" t="s">
        <v>5839</v>
      </c>
      <c r="I237" s="7" t="s">
        <v>4436</v>
      </c>
      <c r="J237" s="7" t="s">
        <v>4444</v>
      </c>
      <c r="K237" s="7" t="s">
        <v>4448</v>
      </c>
      <c r="L237" s="10">
        <v>43010</v>
      </c>
      <c r="M237" s="7" t="s">
        <v>5700</v>
      </c>
      <c r="N237" s="7" t="s">
        <v>1581</v>
      </c>
      <c r="O237" s="7" t="s">
        <v>5701</v>
      </c>
      <c r="Q237" s="7" t="str">
        <f>IFERROR(VLOOKUP($D237,'CLIENTES NUEVA ID ZONA'!$A$1:$R$669,17,0),"NO")</f>
        <v>NO</v>
      </c>
    </row>
    <row r="238" spans="1:17">
      <c r="A238" s="7" t="s">
        <v>3889</v>
      </c>
      <c r="B238" s="8" t="s">
        <v>3623</v>
      </c>
      <c r="C238" s="7" t="s">
        <v>672</v>
      </c>
      <c r="D238" s="7" t="s">
        <v>671</v>
      </c>
      <c r="E238" s="8">
        <v>1</v>
      </c>
      <c r="F238" s="8">
        <f>+IFERROR(VLOOKUP(D238,'Convenio Clientes'!D239:F1221,3,0),0)</f>
        <v>0</v>
      </c>
      <c r="G238" s="8">
        <f t="shared" si="3"/>
        <v>1</v>
      </c>
      <c r="H238" s="7" t="s">
        <v>5840</v>
      </c>
      <c r="I238" s="7" t="s">
        <v>4436</v>
      </c>
      <c r="J238" s="7" t="s">
        <v>4437</v>
      </c>
      <c r="K238" s="7" t="s">
        <v>4438</v>
      </c>
      <c r="L238" s="10">
        <v>43010</v>
      </c>
      <c r="M238" s="7" t="s">
        <v>5700</v>
      </c>
      <c r="N238" s="7" t="s">
        <v>4398</v>
      </c>
      <c r="O238" s="7" t="s">
        <v>5701</v>
      </c>
      <c r="Q238" s="7" t="str">
        <f>IFERROR(VLOOKUP($D238,'CLIENTES NUEVA ID ZONA'!$A$1:$R$669,17,0),"NO")</f>
        <v>NO</v>
      </c>
    </row>
    <row r="239" spans="1:17">
      <c r="A239" s="7" t="s">
        <v>3889</v>
      </c>
      <c r="B239" s="8" t="s">
        <v>4535</v>
      </c>
      <c r="C239" s="7" t="s">
        <v>541</v>
      </c>
      <c r="D239" s="7" t="s">
        <v>540</v>
      </c>
      <c r="E239" s="8">
        <v>1</v>
      </c>
      <c r="F239" s="8" t="str">
        <f>+IFERROR(VLOOKUP(D239,'Convenio Clientes'!D240:F1222,3,0),0)</f>
        <v>01</v>
      </c>
      <c r="G239" s="8">
        <f t="shared" si="3"/>
        <v>0</v>
      </c>
      <c r="H239" s="7" t="s">
        <v>5841</v>
      </c>
      <c r="I239" s="7" t="s">
        <v>4436</v>
      </c>
      <c r="J239" s="7" t="s">
        <v>4444</v>
      </c>
      <c r="K239" s="7" t="s">
        <v>4448</v>
      </c>
      <c r="L239" s="10">
        <v>43010</v>
      </c>
      <c r="M239" s="7" t="s">
        <v>5700</v>
      </c>
      <c r="N239" s="7" t="s">
        <v>1581</v>
      </c>
      <c r="O239" s="7" t="s">
        <v>5701</v>
      </c>
      <c r="Q239" s="7" t="str">
        <f>IFERROR(VLOOKUP($D239,'CLIENTES NUEVA ID ZONA'!$A$1:$R$669,17,0),"NO")</f>
        <v>NO</v>
      </c>
    </row>
    <row r="240" spans="1:17">
      <c r="A240" s="7" t="s">
        <v>3889</v>
      </c>
      <c r="B240" s="8" t="s">
        <v>14</v>
      </c>
      <c r="C240" s="7" t="s">
        <v>731</v>
      </c>
      <c r="D240" s="7" t="s">
        <v>730</v>
      </c>
      <c r="E240" s="8">
        <v>1</v>
      </c>
      <c r="F240" s="8" t="str">
        <f>+IFERROR(VLOOKUP(D240,'Convenio Clientes'!D241:F1223,3,0),0)</f>
        <v>01</v>
      </c>
      <c r="G240" s="8">
        <f t="shared" si="3"/>
        <v>0</v>
      </c>
      <c r="H240" s="7" t="s">
        <v>5842</v>
      </c>
      <c r="I240" s="7" t="s">
        <v>4436</v>
      </c>
      <c r="J240" s="7" t="s">
        <v>4437</v>
      </c>
      <c r="K240" s="7" t="s">
        <v>4438</v>
      </c>
      <c r="L240" s="10">
        <v>43010</v>
      </c>
      <c r="M240" s="7" t="s">
        <v>5700</v>
      </c>
      <c r="N240" s="7" t="s">
        <v>4398</v>
      </c>
      <c r="O240" s="7" t="s">
        <v>5701</v>
      </c>
      <c r="Q240" s="7" t="str">
        <f>IFERROR(VLOOKUP($D240,'CLIENTES NUEVA ID ZONA'!$A$1:$R$669,17,0),"NO")</f>
        <v>NO</v>
      </c>
    </row>
    <row r="241" spans="1:17">
      <c r="A241" s="7" t="s">
        <v>3889</v>
      </c>
      <c r="B241" s="8" t="s">
        <v>3794</v>
      </c>
      <c r="C241" s="7" t="s">
        <v>1022</v>
      </c>
      <c r="D241" s="7" t="s">
        <v>1021</v>
      </c>
      <c r="E241" s="8">
        <v>1</v>
      </c>
      <c r="F241" s="8" t="str">
        <f>+IFERROR(VLOOKUP(D241,'Convenio Clientes'!D242:F1224,3,0),0)</f>
        <v>01</v>
      </c>
      <c r="G241" s="8">
        <f t="shared" si="3"/>
        <v>0</v>
      </c>
      <c r="H241" s="7" t="s">
        <v>5843</v>
      </c>
      <c r="I241" s="7" t="s">
        <v>4436</v>
      </c>
      <c r="J241" s="7" t="s">
        <v>4437</v>
      </c>
      <c r="K241" s="7" t="s">
        <v>4438</v>
      </c>
      <c r="L241" s="10">
        <v>43010</v>
      </c>
      <c r="M241" s="7" t="s">
        <v>5700</v>
      </c>
      <c r="N241" s="7" t="s">
        <v>4398</v>
      </c>
      <c r="O241" s="7" t="s">
        <v>5701</v>
      </c>
      <c r="Q241" s="7" t="str">
        <f>IFERROR(VLOOKUP($D241,'CLIENTES NUEVA ID ZONA'!$A$1:$R$669,17,0),"NO")</f>
        <v>NO</v>
      </c>
    </row>
    <row r="242" spans="1:17">
      <c r="A242" s="7" t="s">
        <v>3889</v>
      </c>
      <c r="B242" s="8" t="s">
        <v>37</v>
      </c>
      <c r="C242" s="7" t="s">
        <v>365</v>
      </c>
      <c r="D242" s="7" t="s">
        <v>364</v>
      </c>
      <c r="E242" s="8">
        <v>1</v>
      </c>
      <c r="F242" s="8">
        <f>+IFERROR(VLOOKUP(D242,'Convenio Clientes'!D243:F1225,3,0),0)</f>
        <v>0</v>
      </c>
      <c r="G242" s="8">
        <f t="shared" si="3"/>
        <v>1</v>
      </c>
      <c r="H242" s="7" t="s">
        <v>5844</v>
      </c>
      <c r="I242" s="7" t="s">
        <v>4436</v>
      </c>
      <c r="J242" s="7" t="s">
        <v>4437</v>
      </c>
      <c r="K242" s="7" t="s">
        <v>4438</v>
      </c>
      <c r="L242" s="10">
        <v>43010</v>
      </c>
      <c r="M242" s="7" t="s">
        <v>5700</v>
      </c>
      <c r="N242" s="7" t="s">
        <v>4398</v>
      </c>
      <c r="O242" s="7" t="s">
        <v>5701</v>
      </c>
      <c r="Q242" s="7" t="str">
        <f>IFERROR(VLOOKUP($D242,'CLIENTES NUEVA ID ZONA'!$A$1:$R$669,17,0),"NO")</f>
        <v>NO</v>
      </c>
    </row>
    <row r="243" spans="1:17">
      <c r="A243" s="7" t="s">
        <v>3889</v>
      </c>
      <c r="B243" s="8" t="s">
        <v>3623</v>
      </c>
      <c r="C243" s="7" t="s">
        <v>491</v>
      </c>
      <c r="D243" s="7" t="s">
        <v>490</v>
      </c>
      <c r="E243" s="8">
        <v>1</v>
      </c>
      <c r="F243" s="8">
        <f>+IFERROR(VLOOKUP(D243,'Convenio Clientes'!D244:F1226,3,0),0)</f>
        <v>0</v>
      </c>
      <c r="G243" s="8">
        <f t="shared" si="3"/>
        <v>1</v>
      </c>
      <c r="H243" s="7" t="s">
        <v>5845</v>
      </c>
      <c r="I243" s="7" t="s">
        <v>4436</v>
      </c>
      <c r="J243" s="7" t="s">
        <v>4437</v>
      </c>
      <c r="K243" s="7" t="s">
        <v>4438</v>
      </c>
      <c r="L243" s="10">
        <v>43010</v>
      </c>
      <c r="M243" s="7" t="s">
        <v>5700</v>
      </c>
      <c r="N243" s="7" t="s">
        <v>1581</v>
      </c>
      <c r="O243" s="7" t="s">
        <v>5701</v>
      </c>
      <c r="Q243" s="7" t="str">
        <f>IFERROR(VLOOKUP($D243,'CLIENTES NUEVA ID ZONA'!$A$1:$R$669,17,0),"NO")</f>
        <v>SI</v>
      </c>
    </row>
    <row r="244" spans="1:17">
      <c r="A244" s="7" t="s">
        <v>3889</v>
      </c>
      <c r="B244" s="8" t="s">
        <v>4535</v>
      </c>
      <c r="C244" s="7" t="s">
        <v>3730</v>
      </c>
      <c r="D244" s="7" t="s">
        <v>3729</v>
      </c>
      <c r="E244" s="8">
        <v>1</v>
      </c>
      <c r="F244" s="8" t="str">
        <f>+IFERROR(VLOOKUP(D244,'Convenio Clientes'!D245:F1227,3,0),0)</f>
        <v>01</v>
      </c>
      <c r="G244" s="8">
        <f t="shared" si="3"/>
        <v>0</v>
      </c>
      <c r="H244" s="7" t="s">
        <v>4819</v>
      </c>
      <c r="I244" s="7" t="s">
        <v>4436</v>
      </c>
      <c r="J244" s="7" t="s">
        <v>4454</v>
      </c>
      <c r="K244" s="7" t="s">
        <v>4448</v>
      </c>
      <c r="L244" s="10">
        <v>43010</v>
      </c>
      <c r="M244" s="7" t="s">
        <v>5700</v>
      </c>
      <c r="N244" s="7" t="s">
        <v>1440</v>
      </c>
      <c r="O244" s="7" t="s">
        <v>5701</v>
      </c>
      <c r="Q244" s="7" t="str">
        <f>IFERROR(VLOOKUP($D244,'CLIENTES NUEVA ID ZONA'!$A$1:$R$669,17,0),"NO")</f>
        <v>NO</v>
      </c>
    </row>
    <row r="245" spans="1:17">
      <c r="A245" s="7" t="s">
        <v>3889</v>
      </c>
      <c r="B245" s="8" t="s">
        <v>4564</v>
      </c>
      <c r="C245" s="7" t="s">
        <v>5846</v>
      </c>
      <c r="D245" s="7" t="s">
        <v>1336</v>
      </c>
      <c r="E245" s="8">
        <v>21</v>
      </c>
      <c r="F245" s="8" t="str">
        <f>+IFERROR(VLOOKUP(D245,'Convenio Clientes'!D246:F1228,3,0),0)</f>
        <v>21</v>
      </c>
      <c r="G245" s="8">
        <f t="shared" si="3"/>
        <v>0</v>
      </c>
      <c r="H245" s="7" t="s">
        <v>5847</v>
      </c>
      <c r="I245" s="7" t="s">
        <v>4436</v>
      </c>
      <c r="J245" s="7" t="s">
        <v>4437</v>
      </c>
      <c r="K245" s="7" t="s">
        <v>4438</v>
      </c>
      <c r="L245" s="10">
        <v>43010</v>
      </c>
      <c r="M245" s="7" t="s">
        <v>5700</v>
      </c>
      <c r="N245" s="7" t="s">
        <v>4418</v>
      </c>
      <c r="O245" s="7" t="s">
        <v>5701</v>
      </c>
      <c r="Q245" s="7" t="str">
        <f>IFERROR(VLOOKUP($D245,'CLIENTES NUEVA ID ZONA'!$A$1:$R$669,17,0),"NO")</f>
        <v>NO</v>
      </c>
    </row>
    <row r="246" spans="1:17">
      <c r="A246" s="7" t="s">
        <v>3889</v>
      </c>
      <c r="B246" s="8" t="s">
        <v>4461</v>
      </c>
      <c r="C246" s="7" t="s">
        <v>703</v>
      </c>
      <c r="D246" s="7" t="s">
        <v>702</v>
      </c>
      <c r="E246" s="8">
        <v>1</v>
      </c>
      <c r="F246" s="8" t="str">
        <f>+IFERROR(VLOOKUP(D246,'Convenio Clientes'!D247:F1229,3,0),0)</f>
        <v>01</v>
      </c>
      <c r="G246" s="8">
        <f t="shared" si="3"/>
        <v>0</v>
      </c>
      <c r="H246" s="7" t="s">
        <v>5848</v>
      </c>
      <c r="I246" s="7" t="s">
        <v>4436</v>
      </c>
      <c r="J246" s="7" t="s">
        <v>4437</v>
      </c>
      <c r="K246" s="7" t="s">
        <v>4438</v>
      </c>
      <c r="L246" s="10">
        <v>43010</v>
      </c>
      <c r="M246" s="7" t="s">
        <v>5700</v>
      </c>
      <c r="N246" s="7" t="s">
        <v>4398</v>
      </c>
      <c r="O246" s="7" t="s">
        <v>5701</v>
      </c>
      <c r="Q246" s="7" t="str">
        <f>IFERROR(VLOOKUP($D246,'CLIENTES NUEVA ID ZONA'!$A$1:$R$669,17,0),"NO")</f>
        <v>NO</v>
      </c>
    </row>
    <row r="247" spans="1:17">
      <c r="A247" s="7" t="s">
        <v>3889</v>
      </c>
      <c r="B247" s="8" t="s">
        <v>4535</v>
      </c>
      <c r="C247" s="7" t="s">
        <v>788</v>
      </c>
      <c r="D247" s="7" t="s">
        <v>787</v>
      </c>
      <c r="E247" s="8">
        <v>13</v>
      </c>
      <c r="F247" s="8" t="str">
        <f>+IFERROR(VLOOKUP(D247,'Convenio Clientes'!D248:F1230,3,0),0)</f>
        <v>13</v>
      </c>
      <c r="G247" s="8">
        <f t="shared" si="3"/>
        <v>0</v>
      </c>
      <c r="H247" s="7" t="s">
        <v>5849</v>
      </c>
      <c r="I247" s="7" t="s">
        <v>4436</v>
      </c>
      <c r="J247" s="7" t="s">
        <v>4444</v>
      </c>
      <c r="K247" s="7" t="s">
        <v>4448</v>
      </c>
      <c r="L247" s="10">
        <v>43010</v>
      </c>
      <c r="M247" s="7" t="s">
        <v>5700</v>
      </c>
      <c r="N247" s="7" t="s">
        <v>1440</v>
      </c>
      <c r="O247" s="7" t="s">
        <v>5701</v>
      </c>
      <c r="Q247" s="7" t="str">
        <f>IFERROR(VLOOKUP($D247,'CLIENTES NUEVA ID ZONA'!$A$1:$R$669,17,0),"NO")</f>
        <v>NO</v>
      </c>
    </row>
    <row r="248" spans="1:17">
      <c r="A248" s="7" t="s">
        <v>3889</v>
      </c>
      <c r="B248" s="8" t="s">
        <v>4535</v>
      </c>
      <c r="C248" s="7" t="s">
        <v>5850</v>
      </c>
      <c r="D248" s="7" t="s">
        <v>1172</v>
      </c>
      <c r="E248" s="8">
        <v>1</v>
      </c>
      <c r="F248" s="8" t="str">
        <f>+IFERROR(VLOOKUP(D248,'Convenio Clientes'!D249:F1231,3,0),0)</f>
        <v>01</v>
      </c>
      <c r="G248" s="8">
        <f t="shared" si="3"/>
        <v>0</v>
      </c>
      <c r="H248" s="7" t="s">
        <v>5851</v>
      </c>
      <c r="I248" s="7" t="s">
        <v>4436</v>
      </c>
      <c r="J248" s="7" t="s">
        <v>4444</v>
      </c>
      <c r="K248" s="7" t="s">
        <v>4448</v>
      </c>
      <c r="L248" s="10">
        <v>43010</v>
      </c>
      <c r="M248" s="7" t="s">
        <v>5700</v>
      </c>
      <c r="N248" s="7" t="s">
        <v>1440</v>
      </c>
      <c r="O248" s="7" t="s">
        <v>5701</v>
      </c>
      <c r="Q248" s="7" t="str">
        <f>IFERROR(VLOOKUP($D248,'CLIENTES NUEVA ID ZONA'!$A$1:$R$669,17,0),"NO")</f>
        <v>NO</v>
      </c>
    </row>
    <row r="249" spans="1:17">
      <c r="A249" s="7" t="s">
        <v>3889</v>
      </c>
      <c r="B249" s="8" t="s">
        <v>4535</v>
      </c>
      <c r="C249" s="7" t="s">
        <v>5852</v>
      </c>
      <c r="D249" s="7" t="s">
        <v>410</v>
      </c>
      <c r="E249" s="8">
        <v>1</v>
      </c>
      <c r="F249" s="8" t="str">
        <f>+IFERROR(VLOOKUP(D249,'Convenio Clientes'!D250:F1232,3,0),0)</f>
        <v>01</v>
      </c>
      <c r="G249" s="8">
        <f t="shared" si="3"/>
        <v>0</v>
      </c>
      <c r="H249" s="7" t="s">
        <v>5853</v>
      </c>
      <c r="I249" s="7" t="s">
        <v>4436</v>
      </c>
      <c r="J249" s="7" t="s">
        <v>4444</v>
      </c>
      <c r="K249" s="7" t="s">
        <v>4448</v>
      </c>
      <c r="L249" s="10">
        <v>43010</v>
      </c>
      <c r="M249" s="7" t="s">
        <v>5700</v>
      </c>
      <c r="N249" s="7" t="s">
        <v>1581</v>
      </c>
      <c r="O249" s="7" t="s">
        <v>5701</v>
      </c>
      <c r="Q249" s="7" t="str">
        <f>IFERROR(VLOOKUP($D249,'CLIENTES NUEVA ID ZONA'!$A$1:$R$669,17,0),"NO")</f>
        <v>NO</v>
      </c>
    </row>
    <row r="250" spans="1:17">
      <c r="A250" s="7" t="s">
        <v>3889</v>
      </c>
      <c r="B250" s="8" t="s">
        <v>4564</v>
      </c>
      <c r="C250" s="7" t="s">
        <v>221</v>
      </c>
      <c r="D250" s="7" t="s">
        <v>220</v>
      </c>
      <c r="E250" s="8">
        <v>21</v>
      </c>
      <c r="F250" s="8" t="str">
        <f>+IFERROR(VLOOKUP(D250,'Convenio Clientes'!D251:F1233,3,0),0)</f>
        <v>21</v>
      </c>
      <c r="G250" s="8">
        <f t="shared" si="3"/>
        <v>0</v>
      </c>
      <c r="H250" s="7" t="s">
        <v>5854</v>
      </c>
      <c r="I250" s="7" t="s">
        <v>4436</v>
      </c>
      <c r="J250" s="7" t="s">
        <v>4437</v>
      </c>
      <c r="K250" s="7" t="s">
        <v>4448</v>
      </c>
      <c r="L250" s="10">
        <v>43010</v>
      </c>
      <c r="M250" s="7" t="s">
        <v>5700</v>
      </c>
      <c r="N250" s="7" t="s">
        <v>4418</v>
      </c>
      <c r="O250" s="7" t="s">
        <v>5701</v>
      </c>
      <c r="Q250" s="7" t="str">
        <f>IFERROR(VLOOKUP($D250,'CLIENTES NUEVA ID ZONA'!$A$1:$R$669,17,0),"NO")</f>
        <v>NO</v>
      </c>
    </row>
    <row r="251" spans="1:17">
      <c r="A251" s="7" t="s">
        <v>3889</v>
      </c>
      <c r="B251" s="8" t="s">
        <v>4564</v>
      </c>
      <c r="C251" s="7" t="s">
        <v>5855</v>
      </c>
      <c r="D251" s="7" t="s">
        <v>1297</v>
      </c>
      <c r="E251" s="8">
        <v>21</v>
      </c>
      <c r="F251" s="8" t="str">
        <f>+IFERROR(VLOOKUP(D251,'Convenio Clientes'!D252:F1234,3,0),0)</f>
        <v>21</v>
      </c>
      <c r="G251" s="8">
        <f t="shared" si="3"/>
        <v>0</v>
      </c>
      <c r="H251" s="7" t="s">
        <v>5856</v>
      </c>
      <c r="I251" s="7" t="s">
        <v>4436</v>
      </c>
      <c r="J251" s="7" t="s">
        <v>4437</v>
      </c>
      <c r="K251" s="7" t="s">
        <v>4438</v>
      </c>
      <c r="L251" s="10">
        <v>43010</v>
      </c>
      <c r="M251" s="7" t="s">
        <v>5700</v>
      </c>
      <c r="N251" s="7" t="s">
        <v>1440</v>
      </c>
      <c r="O251" s="7" t="s">
        <v>5701</v>
      </c>
      <c r="Q251" s="7" t="str">
        <f>IFERROR(VLOOKUP($D251,'CLIENTES NUEVA ID ZONA'!$A$1:$R$669,17,0),"NO")</f>
        <v>NO</v>
      </c>
    </row>
    <row r="252" spans="1:17">
      <c r="A252" s="7" t="s">
        <v>3889</v>
      </c>
      <c r="B252" s="8" t="s">
        <v>4535</v>
      </c>
      <c r="C252" s="7" t="s">
        <v>592</v>
      </c>
      <c r="D252" s="7" t="s">
        <v>591</v>
      </c>
      <c r="E252" s="8">
        <v>1</v>
      </c>
      <c r="F252" s="8" t="str">
        <f>+IFERROR(VLOOKUP(D252,'Convenio Clientes'!D253:F1235,3,0),0)</f>
        <v>01</v>
      </c>
      <c r="G252" s="8">
        <f t="shared" si="3"/>
        <v>0</v>
      </c>
      <c r="H252" s="7" t="s">
        <v>5857</v>
      </c>
      <c r="I252" s="7" t="s">
        <v>4436</v>
      </c>
      <c r="J252" s="7" t="s">
        <v>4444</v>
      </c>
      <c r="K252" s="7" t="s">
        <v>4448</v>
      </c>
      <c r="L252" s="10">
        <v>43010</v>
      </c>
      <c r="M252" s="7" t="s">
        <v>5700</v>
      </c>
      <c r="N252" s="7" t="s">
        <v>1581</v>
      </c>
      <c r="O252" s="7" t="s">
        <v>5701</v>
      </c>
      <c r="Q252" s="7" t="str">
        <f>IFERROR(VLOOKUP($D252,'CLIENTES NUEVA ID ZONA'!$A$1:$R$669,17,0),"NO")</f>
        <v>NO</v>
      </c>
    </row>
    <row r="253" spans="1:17">
      <c r="A253" s="7" t="s">
        <v>3889</v>
      </c>
      <c r="B253" s="8" t="s">
        <v>3794</v>
      </c>
      <c r="C253" s="7" t="s">
        <v>5858</v>
      </c>
      <c r="D253" s="7" t="s">
        <v>475</v>
      </c>
      <c r="E253" s="8">
        <v>26</v>
      </c>
      <c r="F253" s="65" t="str">
        <f>+IFERROR(VLOOKUP(D253,'Convenio Clientes'!D254:F1236,3,0),0)</f>
        <v>26</v>
      </c>
      <c r="G253" s="8">
        <f t="shared" si="3"/>
        <v>0</v>
      </c>
      <c r="H253" s="7" t="s">
        <v>5859</v>
      </c>
      <c r="I253" s="7" t="s">
        <v>4436</v>
      </c>
      <c r="J253" s="7" t="s">
        <v>4437</v>
      </c>
      <c r="K253" s="7" t="s">
        <v>4438</v>
      </c>
      <c r="L253" s="10">
        <v>43010</v>
      </c>
      <c r="M253" s="7" t="s">
        <v>5700</v>
      </c>
      <c r="N253" s="7" t="s">
        <v>1581</v>
      </c>
      <c r="O253" s="7" t="s">
        <v>5701</v>
      </c>
      <c r="Q253" s="7" t="str">
        <f>IFERROR(VLOOKUP($D253,'CLIENTES NUEVA ID ZONA'!$A$1:$R$669,17,0),"NO")</f>
        <v>SI</v>
      </c>
    </row>
    <row r="254" spans="1:17">
      <c r="A254" s="7" t="s">
        <v>3889</v>
      </c>
      <c r="B254" s="8" t="s">
        <v>4461</v>
      </c>
      <c r="C254" s="7" t="s">
        <v>719</v>
      </c>
      <c r="D254" s="7" t="s">
        <v>718</v>
      </c>
      <c r="E254" s="8">
        <v>1</v>
      </c>
      <c r="F254" s="8" t="str">
        <f>+IFERROR(VLOOKUP(D254,'Convenio Clientes'!D255:F1237,3,0),0)</f>
        <v>21</v>
      </c>
      <c r="G254" s="8">
        <f t="shared" si="3"/>
        <v>-20</v>
      </c>
      <c r="H254" s="7" t="s">
        <v>5860</v>
      </c>
      <c r="I254" s="7" t="s">
        <v>4436</v>
      </c>
      <c r="J254" s="7" t="s">
        <v>4437</v>
      </c>
      <c r="K254" s="7" t="s">
        <v>4438</v>
      </c>
      <c r="L254" s="10">
        <v>43010</v>
      </c>
      <c r="M254" s="7" t="s">
        <v>5700</v>
      </c>
      <c r="N254" s="7" t="s">
        <v>4398</v>
      </c>
      <c r="O254" s="7" t="s">
        <v>5701</v>
      </c>
      <c r="Q254" s="7" t="str">
        <f>IFERROR(VLOOKUP($D254,'CLIENTES NUEVA ID ZONA'!$A$1:$R$669,17,0),"NO")</f>
        <v>SI</v>
      </c>
    </row>
    <row r="255" spans="1:17">
      <c r="A255" s="7" t="s">
        <v>3889</v>
      </c>
      <c r="B255" s="8" t="s">
        <v>4535</v>
      </c>
      <c r="C255" s="7" t="s">
        <v>721</v>
      </c>
      <c r="D255" s="7" t="s">
        <v>720</v>
      </c>
      <c r="E255" s="8">
        <v>1</v>
      </c>
      <c r="F255" s="8" t="str">
        <f>+IFERROR(VLOOKUP(D255,'Convenio Clientes'!D256:F1238,3,0),0)</f>
        <v>01</v>
      </c>
      <c r="G255" s="8">
        <f t="shared" si="3"/>
        <v>0</v>
      </c>
      <c r="H255" s="7" t="s">
        <v>5861</v>
      </c>
      <c r="I255" s="7" t="s">
        <v>4436</v>
      </c>
      <c r="J255" s="7" t="s">
        <v>4444</v>
      </c>
      <c r="K255" s="7" t="s">
        <v>4448</v>
      </c>
      <c r="L255" s="10">
        <v>43010</v>
      </c>
      <c r="M255" s="7" t="s">
        <v>5700</v>
      </c>
      <c r="N255" s="7" t="s">
        <v>4398</v>
      </c>
      <c r="O255" s="7" t="s">
        <v>5701</v>
      </c>
      <c r="Q255" s="7" t="str">
        <f>IFERROR(VLOOKUP($D255,'CLIENTES NUEVA ID ZONA'!$A$1:$R$669,17,0),"NO")</f>
        <v>NO</v>
      </c>
    </row>
    <row r="256" spans="1:17">
      <c r="A256" s="7" t="s">
        <v>3889</v>
      </c>
      <c r="B256" s="8" t="s">
        <v>4535</v>
      </c>
      <c r="C256" s="7" t="s">
        <v>3781</v>
      </c>
      <c r="D256" s="7" t="s">
        <v>3780</v>
      </c>
      <c r="E256" s="8">
        <v>1</v>
      </c>
      <c r="F256" s="8" t="str">
        <f>+IFERROR(VLOOKUP(D256,'Convenio Clientes'!D257:F1239,3,0),0)</f>
        <v>01</v>
      </c>
      <c r="G256" s="8">
        <f t="shared" si="3"/>
        <v>0</v>
      </c>
      <c r="H256" s="7" t="s">
        <v>5862</v>
      </c>
      <c r="I256" s="7" t="s">
        <v>4436</v>
      </c>
      <c r="J256" s="7" t="s">
        <v>4454</v>
      </c>
      <c r="K256" s="7" t="s">
        <v>4448</v>
      </c>
      <c r="L256" s="10">
        <v>43010</v>
      </c>
      <c r="M256" s="7" t="s">
        <v>5700</v>
      </c>
      <c r="N256" s="7" t="s">
        <v>4398</v>
      </c>
      <c r="O256" s="7" t="s">
        <v>5701</v>
      </c>
      <c r="Q256" s="7" t="str">
        <f>IFERROR(VLOOKUP($D256,'CLIENTES NUEVA ID ZONA'!$A$1:$R$669,17,0),"NO")</f>
        <v>NO</v>
      </c>
    </row>
    <row r="257" spans="1:17">
      <c r="A257" s="7" t="s">
        <v>3889</v>
      </c>
      <c r="B257" s="8" t="s">
        <v>4412</v>
      </c>
      <c r="C257" s="7" t="s">
        <v>898</v>
      </c>
      <c r="D257" s="7" t="s">
        <v>897</v>
      </c>
      <c r="E257" s="8">
        <v>1</v>
      </c>
      <c r="F257" s="8" t="str">
        <f>+IFERROR(VLOOKUP(D257,'Convenio Clientes'!D258:F1240,3,0),0)</f>
        <v>01</v>
      </c>
      <c r="G257" s="8">
        <f t="shared" si="3"/>
        <v>0</v>
      </c>
      <c r="H257" s="7" t="s">
        <v>5863</v>
      </c>
      <c r="I257" s="7" t="s">
        <v>4436</v>
      </c>
      <c r="J257" s="7" t="s">
        <v>4437</v>
      </c>
      <c r="K257" s="7" t="s">
        <v>4438</v>
      </c>
      <c r="L257" s="10">
        <v>43010</v>
      </c>
      <c r="M257" s="7" t="s">
        <v>5700</v>
      </c>
      <c r="N257" s="7" t="s">
        <v>4398</v>
      </c>
      <c r="O257" s="7" t="s">
        <v>5701</v>
      </c>
      <c r="Q257" s="7" t="str">
        <f>IFERROR(VLOOKUP($D257,'CLIENTES NUEVA ID ZONA'!$A$1:$R$669,17,0),"NO")</f>
        <v>NO</v>
      </c>
    </row>
    <row r="258" spans="1:17">
      <c r="A258" s="7" t="s">
        <v>3889</v>
      </c>
      <c r="B258" s="8" t="s">
        <v>4412</v>
      </c>
      <c r="C258" s="7" t="s">
        <v>902</v>
      </c>
      <c r="D258" s="7" t="s">
        <v>901</v>
      </c>
      <c r="E258" s="8">
        <v>1</v>
      </c>
      <c r="F258" s="8" t="str">
        <f>+IFERROR(VLOOKUP(D258,'Convenio Clientes'!D259:F1241,3,0),0)</f>
        <v>01</v>
      </c>
      <c r="G258" s="8">
        <f t="shared" si="3"/>
        <v>0</v>
      </c>
      <c r="H258" s="7" t="s">
        <v>5864</v>
      </c>
      <c r="I258" s="7" t="s">
        <v>4436</v>
      </c>
      <c r="J258" s="7" t="s">
        <v>4437</v>
      </c>
      <c r="K258" s="7" t="s">
        <v>4438</v>
      </c>
      <c r="L258" s="10">
        <v>43010</v>
      </c>
      <c r="M258" s="7" t="s">
        <v>5700</v>
      </c>
      <c r="N258" s="7" t="s">
        <v>4398</v>
      </c>
      <c r="O258" s="7" t="s">
        <v>5701</v>
      </c>
      <c r="Q258" s="7" t="str">
        <f>IFERROR(VLOOKUP($D258,'CLIENTES NUEVA ID ZONA'!$A$1:$R$669,17,0),"NO")</f>
        <v>NO</v>
      </c>
    </row>
    <row r="259" spans="1:17">
      <c r="A259" s="7" t="s">
        <v>3889</v>
      </c>
      <c r="B259" s="8" t="s">
        <v>5574</v>
      </c>
      <c r="C259" s="7" t="s">
        <v>678</v>
      </c>
      <c r="D259" s="7" t="s">
        <v>677</v>
      </c>
      <c r="E259" s="8">
        <v>1</v>
      </c>
      <c r="F259" s="8">
        <f>+IFERROR(VLOOKUP(D259,'Convenio Clientes'!D260:F1242,3,0),0)</f>
        <v>21</v>
      </c>
      <c r="G259" s="8">
        <f t="shared" ref="G259:G322" si="4">+E259-F259</f>
        <v>-20</v>
      </c>
      <c r="H259" s="7" t="s">
        <v>5865</v>
      </c>
      <c r="I259" s="7" t="s">
        <v>4436</v>
      </c>
      <c r="J259" s="7" t="s">
        <v>4437</v>
      </c>
      <c r="K259" s="7" t="s">
        <v>4438</v>
      </c>
      <c r="L259" s="10">
        <v>43010</v>
      </c>
      <c r="M259" s="7" t="s">
        <v>5700</v>
      </c>
      <c r="N259" s="7" t="s">
        <v>4398</v>
      </c>
      <c r="O259" s="7" t="s">
        <v>5701</v>
      </c>
      <c r="Q259" s="7" t="str">
        <f>IFERROR(VLOOKUP($D259,'CLIENTES NUEVA ID ZONA'!$A$1:$R$669,17,0),"NO")</f>
        <v>SI</v>
      </c>
    </row>
    <row r="260" spans="1:17">
      <c r="A260" s="7" t="s">
        <v>3889</v>
      </c>
      <c r="B260" s="8" t="s">
        <v>4564</v>
      </c>
      <c r="C260" s="7" t="s">
        <v>5866</v>
      </c>
      <c r="D260" s="7" t="s">
        <v>593</v>
      </c>
      <c r="E260" s="8">
        <v>26</v>
      </c>
      <c r="F260" s="65" t="str">
        <f>+IFERROR(VLOOKUP(D260,'Convenio Clientes'!D261:F1243,3,0),0)</f>
        <v>26</v>
      </c>
      <c r="G260" s="8">
        <f t="shared" si="4"/>
        <v>0</v>
      </c>
      <c r="H260" s="7" t="s">
        <v>5867</v>
      </c>
      <c r="I260" s="7" t="s">
        <v>4436</v>
      </c>
      <c r="J260" s="7" t="s">
        <v>4437</v>
      </c>
      <c r="K260" s="7" t="s">
        <v>4438</v>
      </c>
      <c r="L260" s="10">
        <v>43010</v>
      </c>
      <c r="M260" s="7" t="s">
        <v>5700</v>
      </c>
      <c r="N260" s="7" t="s">
        <v>1581</v>
      </c>
      <c r="O260" s="7" t="s">
        <v>5701</v>
      </c>
      <c r="Q260" s="7" t="str">
        <f>IFERROR(VLOOKUP($D260,'CLIENTES NUEVA ID ZONA'!$A$1:$R$669,17,0),"NO")</f>
        <v>NO</v>
      </c>
    </row>
    <row r="261" spans="1:17">
      <c r="A261" s="7" t="s">
        <v>3889</v>
      </c>
      <c r="B261" s="8" t="s">
        <v>4461</v>
      </c>
      <c r="C261" s="7" t="s">
        <v>1326</v>
      </c>
      <c r="D261" s="7" t="s">
        <v>1325</v>
      </c>
      <c r="E261" s="8">
        <v>1</v>
      </c>
      <c r="F261" s="8">
        <f>+IFERROR(VLOOKUP(D261,'Convenio Clientes'!D262:F1244,3,0),0)</f>
        <v>21</v>
      </c>
      <c r="G261" s="8">
        <f t="shared" si="4"/>
        <v>-20</v>
      </c>
      <c r="H261" s="7" t="s">
        <v>5868</v>
      </c>
      <c r="I261" s="7" t="s">
        <v>4436</v>
      </c>
      <c r="J261" s="7" t="s">
        <v>4437</v>
      </c>
      <c r="K261" s="7" t="s">
        <v>4438</v>
      </c>
      <c r="L261" s="10">
        <v>43010</v>
      </c>
      <c r="M261" s="7" t="s">
        <v>5700</v>
      </c>
      <c r="N261" s="7" t="s">
        <v>4398</v>
      </c>
      <c r="O261" s="7" t="s">
        <v>5701</v>
      </c>
      <c r="Q261" s="7" t="str">
        <f>IFERROR(VLOOKUP($D261,'CLIENTES NUEVA ID ZONA'!$A$1:$R$669,17,0),"NO")</f>
        <v>NO</v>
      </c>
    </row>
    <row r="262" spans="1:17">
      <c r="A262" s="7" t="s">
        <v>3889</v>
      </c>
      <c r="B262" s="8" t="s">
        <v>37</v>
      </c>
      <c r="C262" s="7" t="s">
        <v>676</v>
      </c>
      <c r="D262" s="7" t="s">
        <v>675</v>
      </c>
      <c r="E262" s="8">
        <v>1</v>
      </c>
      <c r="F262" s="8">
        <f>+IFERROR(VLOOKUP(D262,'Convenio Clientes'!D263:F1245,3,0),0)</f>
        <v>0</v>
      </c>
      <c r="G262" s="8">
        <f t="shared" si="4"/>
        <v>1</v>
      </c>
      <c r="H262" s="7" t="s">
        <v>5869</v>
      </c>
      <c r="I262" s="7" t="s">
        <v>4436</v>
      </c>
      <c r="J262" s="7" t="s">
        <v>4437</v>
      </c>
      <c r="K262" s="7" t="s">
        <v>4438</v>
      </c>
      <c r="L262" s="10">
        <v>43010</v>
      </c>
      <c r="M262" s="7" t="s">
        <v>5700</v>
      </c>
      <c r="N262" s="7" t="s">
        <v>4398</v>
      </c>
      <c r="O262" s="7" t="s">
        <v>5701</v>
      </c>
      <c r="Q262" s="7" t="str">
        <f>IFERROR(VLOOKUP($D262,'CLIENTES NUEVA ID ZONA'!$A$1:$R$669,17,0),"NO")</f>
        <v>NO</v>
      </c>
    </row>
    <row r="263" spans="1:17">
      <c r="A263" s="7" t="s">
        <v>3889</v>
      </c>
      <c r="B263" s="8" t="s">
        <v>37</v>
      </c>
      <c r="C263" s="7" t="s">
        <v>676</v>
      </c>
      <c r="D263" s="7" t="s">
        <v>675</v>
      </c>
      <c r="E263" s="8">
        <v>1</v>
      </c>
      <c r="F263" s="8">
        <f>+IFERROR(VLOOKUP(D263,'Convenio Clientes'!D264:F1246,3,0),0)</f>
        <v>0</v>
      </c>
      <c r="G263" s="8">
        <f t="shared" si="4"/>
        <v>1</v>
      </c>
      <c r="H263" s="7" t="s">
        <v>5870</v>
      </c>
      <c r="I263" s="7" t="s">
        <v>4436</v>
      </c>
      <c r="J263" s="7" t="s">
        <v>4437</v>
      </c>
      <c r="K263" s="7" t="s">
        <v>4438</v>
      </c>
      <c r="L263" s="10">
        <v>43010</v>
      </c>
      <c r="M263" s="7" t="s">
        <v>5700</v>
      </c>
      <c r="N263" s="7" t="s">
        <v>4398</v>
      </c>
      <c r="O263" s="7" t="s">
        <v>5701</v>
      </c>
      <c r="Q263" s="7" t="str">
        <f>IFERROR(VLOOKUP($D263,'CLIENTES NUEVA ID ZONA'!$A$1:$R$669,17,0),"NO")</f>
        <v>NO</v>
      </c>
    </row>
    <row r="264" spans="1:17">
      <c r="A264" s="7" t="s">
        <v>3889</v>
      </c>
      <c r="B264" s="8" t="s">
        <v>4535</v>
      </c>
      <c r="C264" s="7" t="s">
        <v>5871</v>
      </c>
      <c r="D264" s="7" t="s">
        <v>5872</v>
      </c>
      <c r="E264" s="8">
        <v>1</v>
      </c>
      <c r="F264" s="8">
        <f>+IFERROR(VLOOKUP(D264,'Convenio Clientes'!D265:F1247,3,0),0)</f>
        <v>0</v>
      </c>
      <c r="G264" s="8">
        <f t="shared" si="4"/>
        <v>1</v>
      </c>
      <c r="H264" s="7" t="s">
        <v>5873</v>
      </c>
      <c r="I264" s="7" t="s">
        <v>4436</v>
      </c>
      <c r="J264" s="7" t="s">
        <v>4454</v>
      </c>
      <c r="K264" s="7" t="s">
        <v>4438</v>
      </c>
      <c r="L264" s="10">
        <v>43010</v>
      </c>
      <c r="M264" s="7" t="s">
        <v>5700</v>
      </c>
      <c r="N264" s="7" t="s">
        <v>1455</v>
      </c>
      <c r="O264" s="7" t="s">
        <v>5701</v>
      </c>
      <c r="Q264" s="7" t="str">
        <f>IFERROR(VLOOKUP($D264,'CLIENTES NUEVA ID ZONA'!$A$1:$R$669,17,0),"NO")</f>
        <v>NO</v>
      </c>
    </row>
    <row r="265" spans="1:17">
      <c r="A265" s="7" t="s">
        <v>3889</v>
      </c>
      <c r="B265" s="8" t="s">
        <v>4570</v>
      </c>
      <c r="C265" s="7" t="s">
        <v>705</v>
      </c>
      <c r="D265" s="7" t="s">
        <v>704</v>
      </c>
      <c r="E265" s="8">
        <v>1</v>
      </c>
      <c r="F265" s="8">
        <f>+IFERROR(VLOOKUP(D265,'Convenio Clientes'!D266:F1248,3,0),0)</f>
        <v>0</v>
      </c>
      <c r="G265" s="8">
        <f t="shared" si="4"/>
        <v>1</v>
      </c>
      <c r="H265" s="7" t="s">
        <v>5874</v>
      </c>
      <c r="I265" s="7" t="s">
        <v>4436</v>
      </c>
      <c r="J265" s="7" t="s">
        <v>4437</v>
      </c>
      <c r="K265" s="7" t="s">
        <v>4438</v>
      </c>
      <c r="L265" s="10">
        <v>43010</v>
      </c>
      <c r="M265" s="7" t="s">
        <v>5700</v>
      </c>
      <c r="N265" s="7" t="s">
        <v>4398</v>
      </c>
      <c r="O265" s="7" t="s">
        <v>5701</v>
      </c>
      <c r="Q265" s="7" t="str">
        <f>IFERROR(VLOOKUP($D265,'CLIENTES NUEVA ID ZONA'!$A$1:$R$669,17,0),"NO")</f>
        <v>SI</v>
      </c>
    </row>
    <row r="266" spans="1:17">
      <c r="A266" s="7" t="s">
        <v>3889</v>
      </c>
      <c r="B266" s="8" t="s">
        <v>4535</v>
      </c>
      <c r="C266" s="7" t="s">
        <v>528</v>
      </c>
      <c r="D266" s="7" t="s">
        <v>527</v>
      </c>
      <c r="E266" s="8">
        <v>1</v>
      </c>
      <c r="F266" s="8" t="str">
        <f>+IFERROR(VLOOKUP(D266,'Convenio Clientes'!D267:F1249,3,0),0)</f>
        <v>01</v>
      </c>
      <c r="G266" s="8">
        <f t="shared" si="4"/>
        <v>0</v>
      </c>
      <c r="H266" s="7" t="s">
        <v>5875</v>
      </c>
      <c r="I266" s="7" t="s">
        <v>4436</v>
      </c>
      <c r="J266" s="7" t="s">
        <v>4454</v>
      </c>
      <c r="K266" s="7" t="s">
        <v>4448</v>
      </c>
      <c r="L266" s="10">
        <v>43010</v>
      </c>
      <c r="M266" s="7" t="s">
        <v>5700</v>
      </c>
      <c r="N266" s="7" t="s">
        <v>1581</v>
      </c>
      <c r="O266" s="7" t="s">
        <v>5701</v>
      </c>
      <c r="Q266" s="7" t="str">
        <f>IFERROR(VLOOKUP($D266,'CLIENTES NUEVA ID ZONA'!$A$1:$R$669,17,0),"NO")</f>
        <v>NO</v>
      </c>
    </row>
    <row r="267" spans="1:17">
      <c r="A267" s="7" t="s">
        <v>3889</v>
      </c>
      <c r="B267" s="8" t="s">
        <v>4535</v>
      </c>
      <c r="C267" s="7" t="s">
        <v>5876</v>
      </c>
      <c r="D267" s="7" t="s">
        <v>5877</v>
      </c>
      <c r="E267" s="8">
        <v>1</v>
      </c>
      <c r="F267" s="8">
        <f>+IFERROR(VLOOKUP(D267,'Convenio Clientes'!D268:F1250,3,0),0)</f>
        <v>0</v>
      </c>
      <c r="G267" s="8">
        <f t="shared" si="4"/>
        <v>1</v>
      </c>
      <c r="H267" s="7" t="s">
        <v>5878</v>
      </c>
      <c r="I267" s="7" t="s">
        <v>4436</v>
      </c>
      <c r="J267" s="7" t="s">
        <v>4454</v>
      </c>
      <c r="K267" s="7" t="s">
        <v>4448</v>
      </c>
      <c r="L267" s="10">
        <v>43010</v>
      </c>
      <c r="M267" s="7" t="s">
        <v>5700</v>
      </c>
      <c r="N267" s="7" t="s">
        <v>1581</v>
      </c>
      <c r="O267" s="7" t="s">
        <v>5701</v>
      </c>
      <c r="Q267" s="7" t="str">
        <f>IFERROR(VLOOKUP($D267,'CLIENTES NUEVA ID ZONA'!$A$1:$R$669,17,0),"NO")</f>
        <v>NO</v>
      </c>
    </row>
    <row r="268" spans="1:17">
      <c r="A268" s="7" t="s">
        <v>3889</v>
      </c>
      <c r="B268" s="8" t="s">
        <v>4433</v>
      </c>
      <c r="C268" s="7" t="s">
        <v>553</v>
      </c>
      <c r="D268" s="7" t="s">
        <v>552</v>
      </c>
      <c r="E268" s="8">
        <v>6</v>
      </c>
      <c r="F268" s="65" t="str">
        <f>+IFERROR(VLOOKUP(D268,'Convenio Clientes'!D269:F1251,3,0),0)</f>
        <v>26</v>
      </c>
      <c r="G268" s="8">
        <f t="shared" si="4"/>
        <v>-20</v>
      </c>
      <c r="H268" s="7" t="s">
        <v>5879</v>
      </c>
      <c r="I268" s="9" t="s">
        <v>4436</v>
      </c>
      <c r="J268" s="7" t="s">
        <v>4437</v>
      </c>
      <c r="K268" s="7" t="s">
        <v>4438</v>
      </c>
      <c r="L268" s="10">
        <v>43010</v>
      </c>
      <c r="M268" s="7" t="s">
        <v>5700</v>
      </c>
      <c r="N268" s="7" t="s">
        <v>1581</v>
      </c>
      <c r="O268" s="7" t="s">
        <v>5701</v>
      </c>
      <c r="Q268" s="7" t="str">
        <f>IFERROR(VLOOKUP($D268,'CLIENTES NUEVA ID ZONA'!$A$1:$R$669,17,0),"NO")</f>
        <v>SI</v>
      </c>
    </row>
    <row r="269" spans="1:17">
      <c r="A269" s="7" t="s">
        <v>3889</v>
      </c>
      <c r="B269" s="8" t="s">
        <v>4570</v>
      </c>
      <c r="C269" s="7" t="s">
        <v>717</v>
      </c>
      <c r="D269" s="7" t="s">
        <v>716</v>
      </c>
      <c r="E269" s="8">
        <v>1</v>
      </c>
      <c r="F269" s="8">
        <f>+IFERROR(VLOOKUP(D269,'Convenio Clientes'!D270:F1252,3,0),0)</f>
        <v>0</v>
      </c>
      <c r="G269" s="8">
        <f t="shared" si="4"/>
        <v>1</v>
      </c>
      <c r="H269" s="7" t="s">
        <v>5880</v>
      </c>
      <c r="I269" s="7" t="s">
        <v>4436</v>
      </c>
      <c r="J269" s="7" t="s">
        <v>4437</v>
      </c>
      <c r="K269" s="7" t="s">
        <v>4438</v>
      </c>
      <c r="L269" s="10">
        <v>43010</v>
      </c>
      <c r="M269" s="7" t="s">
        <v>5700</v>
      </c>
      <c r="N269" s="7" t="s">
        <v>4398</v>
      </c>
      <c r="O269" s="7" t="s">
        <v>5701</v>
      </c>
      <c r="Q269" s="7" t="str">
        <f>IFERROR(VLOOKUP($D269,'CLIENTES NUEVA ID ZONA'!$A$1:$R$669,17,0),"NO")</f>
        <v>SI</v>
      </c>
    </row>
    <row r="270" spans="1:17">
      <c r="A270" s="7" t="s">
        <v>3889</v>
      </c>
      <c r="B270" s="8" t="s">
        <v>4535</v>
      </c>
      <c r="C270" s="7" t="s">
        <v>715</v>
      </c>
      <c r="D270" s="7" t="s">
        <v>714</v>
      </c>
      <c r="E270" s="8">
        <v>1</v>
      </c>
      <c r="F270" s="8" t="str">
        <f>+IFERROR(VLOOKUP(D270,'Convenio Clientes'!D271:F1253,3,0),0)</f>
        <v>01</v>
      </c>
      <c r="G270" s="8">
        <f t="shared" si="4"/>
        <v>0</v>
      </c>
      <c r="H270" s="7" t="s">
        <v>5881</v>
      </c>
      <c r="I270" s="7" t="s">
        <v>4436</v>
      </c>
      <c r="J270" s="7" t="s">
        <v>4444</v>
      </c>
      <c r="K270" s="7" t="s">
        <v>4448</v>
      </c>
      <c r="L270" s="10">
        <v>43010</v>
      </c>
      <c r="M270" s="7" t="s">
        <v>5700</v>
      </c>
      <c r="N270" s="7" t="s">
        <v>4398</v>
      </c>
      <c r="O270" s="7" t="s">
        <v>5701</v>
      </c>
      <c r="Q270" s="7" t="str">
        <f>IFERROR(VLOOKUP($D270,'CLIENTES NUEVA ID ZONA'!$A$1:$R$669,17,0),"NO")</f>
        <v>NO</v>
      </c>
    </row>
    <row r="271" spans="1:17">
      <c r="A271" s="7" t="s">
        <v>3889</v>
      </c>
      <c r="B271" s="8" t="s">
        <v>4535</v>
      </c>
      <c r="C271" s="7" t="s">
        <v>574</v>
      </c>
      <c r="D271" s="7" t="s">
        <v>573</v>
      </c>
      <c r="E271" s="8">
        <v>1</v>
      </c>
      <c r="F271" s="8" t="str">
        <f>+IFERROR(VLOOKUP(D271,'Convenio Clientes'!D272:F1254,3,0),0)</f>
        <v>01</v>
      </c>
      <c r="G271" s="8">
        <f t="shared" si="4"/>
        <v>0</v>
      </c>
      <c r="H271" s="7" t="s">
        <v>5882</v>
      </c>
      <c r="I271" s="7" t="s">
        <v>4436</v>
      </c>
      <c r="J271" s="7" t="s">
        <v>4454</v>
      </c>
      <c r="K271" s="7" t="s">
        <v>4448</v>
      </c>
      <c r="L271" s="10">
        <v>43010</v>
      </c>
      <c r="M271" s="7" t="s">
        <v>5700</v>
      </c>
      <c r="N271" s="7" t="s">
        <v>1581</v>
      </c>
      <c r="O271" s="7" t="s">
        <v>5701</v>
      </c>
      <c r="Q271" s="7" t="str">
        <f>IFERROR(VLOOKUP($D271,'CLIENTES NUEVA ID ZONA'!$A$1:$R$669,17,0),"NO")</f>
        <v>NO</v>
      </c>
    </row>
    <row r="272" spans="1:17">
      <c r="A272" s="7" t="s">
        <v>3889</v>
      </c>
      <c r="B272" s="8" t="s">
        <v>3623</v>
      </c>
      <c r="C272" s="7" t="s">
        <v>674</v>
      </c>
      <c r="D272" s="7" t="s">
        <v>673</v>
      </c>
      <c r="E272" s="8">
        <v>1</v>
      </c>
      <c r="F272" s="8">
        <f>+IFERROR(VLOOKUP(D272,'Convenio Clientes'!D273:F1255,3,0),0)</f>
        <v>0</v>
      </c>
      <c r="G272" s="8">
        <f t="shared" si="4"/>
        <v>1</v>
      </c>
      <c r="H272" s="7" t="s">
        <v>5883</v>
      </c>
      <c r="I272" s="7" t="s">
        <v>4436</v>
      </c>
      <c r="J272" s="7" t="s">
        <v>4437</v>
      </c>
      <c r="K272" s="7" t="s">
        <v>4448</v>
      </c>
      <c r="L272" s="10">
        <v>43010</v>
      </c>
      <c r="M272" s="7" t="s">
        <v>5700</v>
      </c>
      <c r="N272" s="7" t="s">
        <v>4398</v>
      </c>
      <c r="O272" s="7" t="s">
        <v>5701</v>
      </c>
      <c r="Q272" s="7" t="str">
        <f>IFERROR(VLOOKUP($D272,'CLIENTES NUEVA ID ZONA'!$A$1:$R$669,17,0),"NO")</f>
        <v>NO</v>
      </c>
    </row>
    <row r="273" spans="1:17">
      <c r="A273" s="7" t="s">
        <v>3889</v>
      </c>
      <c r="B273" s="8" t="s">
        <v>5574</v>
      </c>
      <c r="C273" s="7" t="s">
        <v>709</v>
      </c>
      <c r="D273" s="7" t="s">
        <v>708</v>
      </c>
      <c r="E273" s="8">
        <v>1</v>
      </c>
      <c r="F273" s="8" t="str">
        <f>+IFERROR(VLOOKUP(D273,'Convenio Clientes'!D274:F1256,3,0),0)</f>
        <v>21</v>
      </c>
      <c r="G273" s="8">
        <f t="shared" si="4"/>
        <v>-20</v>
      </c>
      <c r="H273" s="7" t="s">
        <v>5884</v>
      </c>
      <c r="I273" s="7" t="s">
        <v>4436</v>
      </c>
      <c r="J273" s="7" t="s">
        <v>4437</v>
      </c>
      <c r="K273" s="7" t="s">
        <v>4438</v>
      </c>
      <c r="L273" s="10">
        <v>43010</v>
      </c>
      <c r="M273" s="7" t="s">
        <v>5700</v>
      </c>
      <c r="N273" s="7" t="s">
        <v>4398</v>
      </c>
      <c r="O273" s="7" t="s">
        <v>5701</v>
      </c>
      <c r="Q273" s="7" t="str">
        <f>IFERROR(VLOOKUP($D273,'CLIENTES NUEVA ID ZONA'!$A$1:$R$669,17,0),"NO")</f>
        <v>SI</v>
      </c>
    </row>
    <row r="274" spans="1:17">
      <c r="A274" s="7" t="s">
        <v>3889</v>
      </c>
      <c r="B274" s="8" t="s">
        <v>4461</v>
      </c>
      <c r="C274" s="7" t="s">
        <v>668</v>
      </c>
      <c r="D274" s="7" t="s">
        <v>667</v>
      </c>
      <c r="E274" s="8">
        <v>1</v>
      </c>
      <c r="F274" s="8" t="str">
        <f>+IFERROR(VLOOKUP(D274,'Convenio Clientes'!D275:F1257,3,0),0)</f>
        <v>01</v>
      </c>
      <c r="G274" s="8">
        <f t="shared" si="4"/>
        <v>0</v>
      </c>
      <c r="H274" s="7" t="s">
        <v>5885</v>
      </c>
      <c r="I274" s="7" t="s">
        <v>4436</v>
      </c>
      <c r="J274" s="7" t="s">
        <v>4437</v>
      </c>
      <c r="K274" s="7" t="s">
        <v>4438</v>
      </c>
      <c r="L274" s="10">
        <v>43010</v>
      </c>
      <c r="M274" s="7" t="s">
        <v>5700</v>
      </c>
      <c r="N274" s="7" t="s">
        <v>4398</v>
      </c>
      <c r="O274" s="7" t="s">
        <v>5701</v>
      </c>
      <c r="Q274" s="7" t="str">
        <f>IFERROR(VLOOKUP($D274,'CLIENTES NUEVA ID ZONA'!$A$1:$R$669,17,0),"NO")</f>
        <v>NO</v>
      </c>
    </row>
    <row r="275" spans="1:17">
      <c r="A275" s="7" t="s">
        <v>3889</v>
      </c>
      <c r="B275" s="8" t="s">
        <v>3794</v>
      </c>
      <c r="C275" s="7" t="s">
        <v>1074</v>
      </c>
      <c r="D275" s="7" t="s">
        <v>1073</v>
      </c>
      <c r="E275" s="8">
        <v>21</v>
      </c>
      <c r="F275" s="65" t="str">
        <f>+IFERROR(VLOOKUP(D275,'Convenio Clientes'!D276:F1258,3,0),0)</f>
        <v>21</v>
      </c>
      <c r="G275" s="8">
        <f t="shared" si="4"/>
        <v>0</v>
      </c>
      <c r="H275" s="7" t="s">
        <v>5886</v>
      </c>
      <c r="I275" s="9" t="s">
        <v>4436</v>
      </c>
      <c r="J275" s="7" t="s">
        <v>4437</v>
      </c>
      <c r="K275" s="7" t="s">
        <v>4448</v>
      </c>
      <c r="L275" s="10">
        <v>43010</v>
      </c>
      <c r="M275" s="7" t="s">
        <v>5700</v>
      </c>
      <c r="N275" s="7" t="s">
        <v>4402</v>
      </c>
      <c r="O275" s="7" t="s">
        <v>5701</v>
      </c>
      <c r="Q275" s="7" t="str">
        <f>IFERROR(VLOOKUP($D275,'CLIENTES NUEVA ID ZONA'!$A$1:$R$669,17,0),"NO")</f>
        <v>SI</v>
      </c>
    </row>
    <row r="276" spans="1:17">
      <c r="A276" s="7" t="s">
        <v>3889</v>
      </c>
      <c r="B276" s="8" t="s">
        <v>5574</v>
      </c>
      <c r="C276" s="7" t="s">
        <v>741</v>
      </c>
      <c r="D276" s="7" t="s">
        <v>740</v>
      </c>
      <c r="E276" s="8">
        <v>1</v>
      </c>
      <c r="F276" s="8" t="str">
        <f>+IFERROR(VLOOKUP(D276,'Convenio Clientes'!D277:F1259,3,0),0)</f>
        <v>21</v>
      </c>
      <c r="G276" s="8">
        <f t="shared" si="4"/>
        <v>-20</v>
      </c>
      <c r="H276" s="7" t="s">
        <v>5887</v>
      </c>
      <c r="I276" s="7" t="s">
        <v>4436</v>
      </c>
      <c r="J276" s="7" t="s">
        <v>4437</v>
      </c>
      <c r="K276" s="7" t="s">
        <v>4438</v>
      </c>
      <c r="L276" s="10">
        <v>43010</v>
      </c>
      <c r="M276" s="7" t="s">
        <v>5700</v>
      </c>
      <c r="N276" s="7" t="s">
        <v>4398</v>
      </c>
      <c r="O276" s="7" t="s">
        <v>5701</v>
      </c>
      <c r="Q276" s="7" t="str">
        <f>IFERROR(VLOOKUP($D276,'CLIENTES NUEVA ID ZONA'!$A$1:$R$669,17,0),"NO")</f>
        <v>SI</v>
      </c>
    </row>
    <row r="277" spans="1:17">
      <c r="A277" s="7" t="s">
        <v>3889</v>
      </c>
      <c r="B277" s="8" t="s">
        <v>4535</v>
      </c>
      <c r="C277" s="7" t="s">
        <v>754</v>
      </c>
      <c r="D277" s="7" t="s">
        <v>753</v>
      </c>
      <c r="E277" s="8">
        <v>1</v>
      </c>
      <c r="F277" s="8" t="str">
        <f>+IFERROR(VLOOKUP(D277,'Convenio Clientes'!D278:F1260,3,0),0)</f>
        <v>01</v>
      </c>
      <c r="G277" s="8">
        <f t="shared" si="4"/>
        <v>0</v>
      </c>
      <c r="H277" s="7" t="s">
        <v>5888</v>
      </c>
      <c r="I277" s="7" t="s">
        <v>4436</v>
      </c>
      <c r="J277" s="7" t="s">
        <v>4444</v>
      </c>
      <c r="K277" s="7" t="s">
        <v>4448</v>
      </c>
      <c r="L277" s="10">
        <v>43010</v>
      </c>
      <c r="M277" s="7" t="s">
        <v>5700</v>
      </c>
      <c r="N277" s="7" t="s">
        <v>1581</v>
      </c>
      <c r="O277" s="7" t="s">
        <v>5701</v>
      </c>
      <c r="Q277" s="7" t="str">
        <f>IFERROR(VLOOKUP($D277,'CLIENTES NUEVA ID ZONA'!$A$1:$R$669,17,0),"NO")</f>
        <v>NO</v>
      </c>
    </row>
    <row r="278" spans="1:17">
      <c r="A278" s="7" t="s">
        <v>3889</v>
      </c>
      <c r="B278" s="8" t="s">
        <v>3794</v>
      </c>
      <c r="C278" s="7" t="s">
        <v>590</v>
      </c>
      <c r="D278" s="7" t="s">
        <v>589</v>
      </c>
      <c r="E278" s="8">
        <v>20</v>
      </c>
      <c r="F278" s="65" t="str">
        <f>+IFERROR(VLOOKUP(D278,'Convenio Clientes'!D279:F1261,3,0),0)</f>
        <v>20</v>
      </c>
      <c r="G278" s="8">
        <f t="shared" si="4"/>
        <v>0</v>
      </c>
      <c r="H278" s="7" t="s">
        <v>5889</v>
      </c>
      <c r="I278" s="7" t="s">
        <v>4436</v>
      </c>
      <c r="J278" s="7" t="s">
        <v>4437</v>
      </c>
      <c r="K278" s="7" t="s">
        <v>4438</v>
      </c>
      <c r="L278" s="10">
        <v>43010</v>
      </c>
      <c r="M278" s="7" t="s">
        <v>5700</v>
      </c>
      <c r="N278" s="7" t="s">
        <v>1440</v>
      </c>
      <c r="O278" s="7" t="s">
        <v>5701</v>
      </c>
      <c r="Q278" s="7" t="str">
        <f>IFERROR(VLOOKUP($D278,'CLIENTES NUEVA ID ZONA'!$A$1:$R$669,17,0),"NO")</f>
        <v>NO</v>
      </c>
    </row>
    <row r="279" spans="1:17">
      <c r="A279" s="7" t="s">
        <v>3889</v>
      </c>
      <c r="B279" s="8" t="s">
        <v>14</v>
      </c>
      <c r="C279" s="7" t="s">
        <v>588</v>
      </c>
      <c r="D279" s="7" t="s">
        <v>587</v>
      </c>
      <c r="E279" s="8">
        <v>26</v>
      </c>
      <c r="F279" s="65" t="str">
        <f>+IFERROR(VLOOKUP(D279,'Convenio Clientes'!D280:F1262,3,0),0)</f>
        <v>20</v>
      </c>
      <c r="G279" s="8">
        <f t="shared" si="4"/>
        <v>6</v>
      </c>
      <c r="H279" s="7" t="s">
        <v>5890</v>
      </c>
      <c r="I279" s="7" t="s">
        <v>4436</v>
      </c>
      <c r="J279" s="7" t="s">
        <v>4437</v>
      </c>
      <c r="K279" s="7" t="s">
        <v>4438</v>
      </c>
      <c r="L279" s="10">
        <v>43010</v>
      </c>
      <c r="M279" s="7" t="s">
        <v>5700</v>
      </c>
      <c r="N279" s="7" t="s">
        <v>1581</v>
      </c>
      <c r="O279" s="7" t="s">
        <v>5701</v>
      </c>
      <c r="Q279" s="7" t="str">
        <f>IFERROR(VLOOKUP($D279,'CLIENTES NUEVA ID ZONA'!$A$1:$R$669,17,0),"NO")</f>
        <v>SI</v>
      </c>
    </row>
    <row r="280" spans="1:17">
      <c r="A280" s="7" t="s">
        <v>3889</v>
      </c>
      <c r="B280" s="8" t="s">
        <v>5574</v>
      </c>
      <c r="C280" s="7" t="s">
        <v>5891</v>
      </c>
      <c r="D280" s="7" t="s">
        <v>710</v>
      </c>
      <c r="E280" s="8">
        <v>1</v>
      </c>
      <c r="F280" s="8" t="str">
        <f>+IFERROR(VLOOKUP(D280,'Convenio Clientes'!D281:F1263,3,0),0)</f>
        <v>01</v>
      </c>
      <c r="G280" s="8">
        <f t="shared" si="4"/>
        <v>0</v>
      </c>
      <c r="H280" s="7" t="s">
        <v>5892</v>
      </c>
      <c r="I280" s="7" t="s">
        <v>4436</v>
      </c>
      <c r="J280" s="7" t="s">
        <v>4437</v>
      </c>
      <c r="K280" s="7" t="s">
        <v>4438</v>
      </c>
      <c r="L280" s="10">
        <v>43010</v>
      </c>
      <c r="M280" s="7" t="s">
        <v>5700</v>
      </c>
      <c r="N280" s="7" t="s">
        <v>4398</v>
      </c>
      <c r="O280" s="7" t="s">
        <v>5701</v>
      </c>
      <c r="Q280" s="7" t="str">
        <f>IFERROR(VLOOKUP($D280,'CLIENTES NUEVA ID ZONA'!$A$1:$R$669,17,0),"NO")</f>
        <v>NO</v>
      </c>
    </row>
    <row r="281" spans="1:17">
      <c r="A281" s="7" t="s">
        <v>3889</v>
      </c>
      <c r="B281" s="8" t="s">
        <v>4412</v>
      </c>
      <c r="C281" s="7" t="s">
        <v>900</v>
      </c>
      <c r="D281" s="7" t="s">
        <v>899</v>
      </c>
      <c r="E281" s="8">
        <v>1</v>
      </c>
      <c r="F281" s="8" t="str">
        <f>+IFERROR(VLOOKUP(D281,'Convenio Clientes'!D282:F1264,3,0),0)</f>
        <v>01</v>
      </c>
      <c r="G281" s="8">
        <f t="shared" si="4"/>
        <v>0</v>
      </c>
      <c r="H281" s="7" t="s">
        <v>5893</v>
      </c>
      <c r="I281" s="7" t="s">
        <v>4436</v>
      </c>
      <c r="J281" s="7" t="s">
        <v>4437</v>
      </c>
      <c r="K281" s="7" t="s">
        <v>4448</v>
      </c>
      <c r="L281" s="10">
        <v>43010</v>
      </c>
      <c r="M281" s="7" t="s">
        <v>5700</v>
      </c>
      <c r="N281" s="7" t="s">
        <v>4398</v>
      </c>
      <c r="O281" s="7" t="s">
        <v>5701</v>
      </c>
      <c r="Q281" s="7" t="str">
        <f>IFERROR(VLOOKUP($D281,'CLIENTES NUEVA ID ZONA'!$A$1:$R$669,17,0),"NO")</f>
        <v>NO</v>
      </c>
    </row>
    <row r="282" spans="1:17">
      <c r="A282" s="7" t="s">
        <v>3889</v>
      </c>
      <c r="B282" s="8" t="s">
        <v>4535</v>
      </c>
      <c r="C282" s="7" t="s">
        <v>976</v>
      </c>
      <c r="D282" s="7" t="s">
        <v>975</v>
      </c>
      <c r="E282" s="8">
        <v>1</v>
      </c>
      <c r="F282" s="8" t="str">
        <f>+IFERROR(VLOOKUP(D282,'Convenio Clientes'!D283:F1265,3,0),0)</f>
        <v>01</v>
      </c>
      <c r="G282" s="8">
        <f t="shared" si="4"/>
        <v>0</v>
      </c>
      <c r="H282" s="7" t="s">
        <v>5894</v>
      </c>
      <c r="I282" s="7" t="s">
        <v>4436</v>
      </c>
      <c r="J282" s="7" t="s">
        <v>4437</v>
      </c>
      <c r="K282" s="7" t="s">
        <v>4438</v>
      </c>
      <c r="L282" s="10">
        <v>43010</v>
      </c>
      <c r="M282" s="7" t="s">
        <v>5700</v>
      </c>
      <c r="N282" s="7" t="s">
        <v>4398</v>
      </c>
      <c r="O282" s="7" t="s">
        <v>5701</v>
      </c>
      <c r="Q282" s="7" t="str">
        <f>IFERROR(VLOOKUP($D282,'CLIENTES NUEVA ID ZONA'!$A$1:$R$669,17,0),"NO")</f>
        <v>NO</v>
      </c>
    </row>
    <row r="283" spans="1:17">
      <c r="A283" s="7" t="s">
        <v>3889</v>
      </c>
      <c r="B283" s="8" t="s">
        <v>4535</v>
      </c>
      <c r="C283" s="7" t="s">
        <v>101</v>
      </c>
      <c r="D283" s="7" t="s">
        <v>100</v>
      </c>
      <c r="E283" s="8">
        <v>1</v>
      </c>
      <c r="F283" s="8" t="str">
        <f>+IFERROR(VLOOKUP(D283,'Convenio Clientes'!D284:F1266,3,0),0)</f>
        <v>01</v>
      </c>
      <c r="G283" s="8">
        <f t="shared" si="4"/>
        <v>0</v>
      </c>
      <c r="H283" s="7" t="s">
        <v>5895</v>
      </c>
      <c r="I283" s="7" t="s">
        <v>4436</v>
      </c>
      <c r="J283" s="7" t="s">
        <v>4444</v>
      </c>
      <c r="K283" s="7" t="s">
        <v>4448</v>
      </c>
      <c r="L283" s="10">
        <v>43010</v>
      </c>
      <c r="M283" s="7" t="s">
        <v>5700</v>
      </c>
      <c r="N283" s="7" t="s">
        <v>4398</v>
      </c>
      <c r="O283" s="7" t="s">
        <v>5701</v>
      </c>
      <c r="Q283" s="7" t="str">
        <f>IFERROR(VLOOKUP($D283,'CLIENTES NUEVA ID ZONA'!$A$1:$R$669,17,0),"NO")</f>
        <v>NO</v>
      </c>
    </row>
    <row r="284" spans="1:17">
      <c r="A284" s="7" t="s">
        <v>3889</v>
      </c>
      <c r="B284" s="8" t="s">
        <v>4570</v>
      </c>
      <c r="C284" s="7" t="s">
        <v>701</v>
      </c>
      <c r="D284" s="7" t="s">
        <v>700</v>
      </c>
      <c r="E284" s="8">
        <v>1</v>
      </c>
      <c r="F284" s="8">
        <f>+IFERROR(VLOOKUP(D284,'Convenio Clientes'!D285:F1267,3,0),0)</f>
        <v>0</v>
      </c>
      <c r="G284" s="8">
        <f t="shared" si="4"/>
        <v>1</v>
      </c>
      <c r="H284" s="7" t="s">
        <v>5896</v>
      </c>
      <c r="I284" s="7" t="s">
        <v>4436</v>
      </c>
      <c r="J284" s="7" t="s">
        <v>4437</v>
      </c>
      <c r="K284" s="7" t="s">
        <v>4448</v>
      </c>
      <c r="L284" s="10">
        <v>43010</v>
      </c>
      <c r="M284" s="7" t="s">
        <v>5700</v>
      </c>
      <c r="N284" s="7" t="s">
        <v>4398</v>
      </c>
      <c r="O284" s="7" t="s">
        <v>5701</v>
      </c>
      <c r="Q284" s="7" t="str">
        <f>IFERROR(VLOOKUP($D284,'CLIENTES NUEVA ID ZONA'!$A$1:$R$669,17,0),"NO")</f>
        <v>NO</v>
      </c>
    </row>
    <row r="285" spans="1:17">
      <c r="A285" s="7" t="s">
        <v>3889</v>
      </c>
      <c r="B285" s="8" t="s">
        <v>4412</v>
      </c>
      <c r="C285" s="7" t="s">
        <v>826</v>
      </c>
      <c r="D285" s="7" t="s">
        <v>825</v>
      </c>
      <c r="E285" s="8">
        <v>1</v>
      </c>
      <c r="F285" s="8" t="str">
        <f>+IFERROR(VLOOKUP(D285,'Convenio Clientes'!D286:F1268,3,0),0)</f>
        <v>01</v>
      </c>
      <c r="G285" s="8">
        <f t="shared" si="4"/>
        <v>0</v>
      </c>
      <c r="H285" s="7" t="s">
        <v>5897</v>
      </c>
      <c r="I285" s="7" t="s">
        <v>4436</v>
      </c>
      <c r="J285" s="7" t="s">
        <v>4437</v>
      </c>
      <c r="K285" s="7" t="s">
        <v>4438</v>
      </c>
      <c r="L285" s="10">
        <v>43010</v>
      </c>
      <c r="M285" s="7" t="s">
        <v>5700</v>
      </c>
      <c r="N285" s="7" t="s">
        <v>4398</v>
      </c>
      <c r="O285" s="7" t="s">
        <v>5701</v>
      </c>
      <c r="Q285" s="7" t="str">
        <f>IFERROR(VLOOKUP($D285,'CLIENTES NUEVA ID ZONA'!$A$1:$R$669,17,0),"NO")</f>
        <v>NO</v>
      </c>
    </row>
    <row r="286" spans="1:17">
      <c r="A286" s="7" t="s">
        <v>3889</v>
      </c>
      <c r="B286" s="8" t="s">
        <v>4535</v>
      </c>
      <c r="C286" s="7" t="s">
        <v>524</v>
      </c>
      <c r="D286" s="7" t="s">
        <v>523</v>
      </c>
      <c r="E286" s="8">
        <v>1</v>
      </c>
      <c r="F286" s="8" t="str">
        <f>+IFERROR(VLOOKUP(D286,'Convenio Clientes'!D287:F1269,3,0),0)</f>
        <v>01</v>
      </c>
      <c r="G286" s="8">
        <f t="shared" si="4"/>
        <v>0</v>
      </c>
      <c r="H286" s="7" t="s">
        <v>5898</v>
      </c>
      <c r="I286" s="7" t="s">
        <v>4436</v>
      </c>
      <c r="J286" s="7" t="s">
        <v>4444</v>
      </c>
      <c r="K286" s="7" t="s">
        <v>4448</v>
      </c>
      <c r="L286" s="10">
        <v>43010</v>
      </c>
      <c r="M286" s="7" t="s">
        <v>5700</v>
      </c>
      <c r="N286" s="7" t="s">
        <v>1581</v>
      </c>
      <c r="O286" s="7" t="s">
        <v>5701</v>
      </c>
      <c r="Q286" s="7" t="str">
        <f>IFERROR(VLOOKUP($D286,'CLIENTES NUEVA ID ZONA'!$A$1:$R$669,17,0),"NO")</f>
        <v>NO</v>
      </c>
    </row>
    <row r="287" spans="1:17">
      <c r="A287" s="7" t="s">
        <v>3889</v>
      </c>
      <c r="B287" s="8" t="s">
        <v>4535</v>
      </c>
      <c r="C287" s="7" t="s">
        <v>749</v>
      </c>
      <c r="D287" s="7" t="s">
        <v>748</v>
      </c>
      <c r="E287" s="8">
        <v>1</v>
      </c>
      <c r="F287" s="8" t="str">
        <f>+IFERROR(VLOOKUP(D287,'Convenio Clientes'!D288:F1270,3,0),0)</f>
        <v>01</v>
      </c>
      <c r="G287" s="8">
        <f t="shared" si="4"/>
        <v>0</v>
      </c>
      <c r="H287" s="7" t="s">
        <v>5899</v>
      </c>
      <c r="I287" s="7" t="s">
        <v>4436</v>
      </c>
      <c r="J287" s="7" t="s">
        <v>4437</v>
      </c>
      <c r="K287" s="7" t="s">
        <v>4448</v>
      </c>
      <c r="L287" s="10">
        <v>43010</v>
      </c>
      <c r="M287" s="7" t="s">
        <v>5700</v>
      </c>
      <c r="N287" s="7" t="s">
        <v>4398</v>
      </c>
      <c r="O287" s="7" t="s">
        <v>5701</v>
      </c>
      <c r="Q287" s="7" t="str">
        <f>IFERROR(VLOOKUP($D287,'CLIENTES NUEVA ID ZONA'!$A$1:$R$669,17,0),"NO")</f>
        <v>NO</v>
      </c>
    </row>
    <row r="288" spans="1:17">
      <c r="A288" s="7" t="s">
        <v>3889</v>
      </c>
      <c r="B288" s="8" t="s">
        <v>4570</v>
      </c>
      <c r="C288" s="7" t="s">
        <v>664</v>
      </c>
      <c r="D288" s="7" t="s">
        <v>663</v>
      </c>
      <c r="E288" s="8">
        <v>1</v>
      </c>
      <c r="F288" s="8">
        <f>+IFERROR(VLOOKUP(D288,'Convenio Clientes'!D289:F1271,3,0),0)</f>
        <v>0</v>
      </c>
      <c r="G288" s="8">
        <f t="shared" si="4"/>
        <v>1</v>
      </c>
      <c r="H288" s="7" t="s">
        <v>5900</v>
      </c>
      <c r="I288" s="7" t="s">
        <v>4436</v>
      </c>
      <c r="J288" s="7" t="s">
        <v>4437</v>
      </c>
      <c r="K288" s="7" t="s">
        <v>4438</v>
      </c>
      <c r="L288" s="10">
        <v>43010</v>
      </c>
      <c r="M288" s="7" t="s">
        <v>5700</v>
      </c>
      <c r="N288" s="7" t="s">
        <v>4398</v>
      </c>
      <c r="O288" s="7" t="s">
        <v>5701</v>
      </c>
      <c r="Q288" s="7" t="str">
        <f>IFERROR(VLOOKUP($D288,'CLIENTES NUEVA ID ZONA'!$A$1:$R$669,17,0),"NO")</f>
        <v>NO</v>
      </c>
    </row>
    <row r="289" spans="1:17">
      <c r="A289" s="7" t="s">
        <v>3889</v>
      </c>
      <c r="B289" s="8" t="s">
        <v>4535</v>
      </c>
      <c r="C289" s="7" t="s">
        <v>725</v>
      </c>
      <c r="D289" s="7" t="s">
        <v>724</v>
      </c>
      <c r="E289" s="8">
        <v>1</v>
      </c>
      <c r="F289" s="8">
        <f>+IFERROR(VLOOKUP(D289,'Convenio Clientes'!D290:F1272,3,0),0)</f>
        <v>0</v>
      </c>
      <c r="G289" s="8">
        <f t="shared" si="4"/>
        <v>1</v>
      </c>
      <c r="H289" s="7" t="s">
        <v>5901</v>
      </c>
      <c r="I289" s="7" t="s">
        <v>4436</v>
      </c>
      <c r="J289" s="7" t="s">
        <v>4437</v>
      </c>
      <c r="K289" s="7" t="s">
        <v>4438</v>
      </c>
      <c r="L289" s="10">
        <v>43010</v>
      </c>
      <c r="M289" s="7" t="s">
        <v>5700</v>
      </c>
      <c r="N289" s="7" t="s">
        <v>4398</v>
      </c>
      <c r="O289" s="7" t="s">
        <v>5701</v>
      </c>
      <c r="Q289" s="7" t="str">
        <f>IFERROR(VLOOKUP($D289,'CLIENTES NUEVA ID ZONA'!$A$1:$R$669,17,0),"NO")</f>
        <v>NO</v>
      </c>
    </row>
    <row r="290" spans="1:17">
      <c r="A290" s="7" t="s">
        <v>3889</v>
      </c>
      <c r="B290" s="8" t="s">
        <v>3623</v>
      </c>
      <c r="C290" s="7" t="s">
        <v>5902</v>
      </c>
      <c r="D290" s="7" t="s">
        <v>531</v>
      </c>
      <c r="E290" s="8">
        <v>1</v>
      </c>
      <c r="F290" s="8">
        <f>+IFERROR(VLOOKUP(D290,'Convenio Clientes'!D291:F1273,3,0),0)</f>
        <v>0</v>
      </c>
      <c r="G290" s="8">
        <f t="shared" si="4"/>
        <v>1</v>
      </c>
      <c r="H290" s="7" t="s">
        <v>5903</v>
      </c>
      <c r="I290" s="7" t="s">
        <v>4436</v>
      </c>
      <c r="J290" s="7" t="s">
        <v>4437</v>
      </c>
      <c r="K290" s="7" t="s">
        <v>4448</v>
      </c>
      <c r="L290" s="10">
        <v>43010</v>
      </c>
      <c r="M290" s="7" t="s">
        <v>5700</v>
      </c>
      <c r="N290" s="7" t="s">
        <v>1581</v>
      </c>
      <c r="O290" s="7" t="s">
        <v>5701</v>
      </c>
      <c r="Q290" s="7" t="str">
        <f>IFERROR(VLOOKUP($D290,'CLIENTES NUEVA ID ZONA'!$A$1:$R$669,17,0),"NO")</f>
        <v>NO</v>
      </c>
    </row>
    <row r="291" spans="1:17">
      <c r="A291" s="7" t="s">
        <v>3889</v>
      </c>
      <c r="B291" s="8" t="s">
        <v>37</v>
      </c>
      <c r="C291" s="7" t="s">
        <v>519</v>
      </c>
      <c r="D291" s="7" t="s">
        <v>518</v>
      </c>
      <c r="E291" s="8">
        <v>1</v>
      </c>
      <c r="F291" s="8">
        <f>+IFERROR(VLOOKUP(D291,'Convenio Clientes'!D292:F1274,3,0),0)</f>
        <v>0</v>
      </c>
      <c r="G291" s="8">
        <f t="shared" si="4"/>
        <v>1</v>
      </c>
      <c r="H291" s="7" t="s">
        <v>5904</v>
      </c>
      <c r="I291" s="7" t="s">
        <v>4436</v>
      </c>
      <c r="J291" s="7" t="s">
        <v>4463</v>
      </c>
      <c r="K291" s="7" t="s">
        <v>4438</v>
      </c>
      <c r="L291" s="10">
        <v>43010</v>
      </c>
      <c r="M291" s="7" t="s">
        <v>5700</v>
      </c>
      <c r="N291" s="7" t="s">
        <v>1581</v>
      </c>
      <c r="O291" s="7" t="s">
        <v>5701</v>
      </c>
      <c r="Q291" s="7" t="str">
        <f>IFERROR(VLOOKUP($D291,'CLIENTES NUEVA ID ZONA'!$A$1:$R$669,17,0),"NO")</f>
        <v>NO</v>
      </c>
    </row>
    <row r="292" spans="1:17">
      <c r="A292" s="7" t="s">
        <v>3889</v>
      </c>
      <c r="B292" s="8" t="s">
        <v>37</v>
      </c>
      <c r="C292" s="7" t="s">
        <v>519</v>
      </c>
      <c r="D292" s="7" t="s">
        <v>518</v>
      </c>
      <c r="E292" s="8">
        <v>1</v>
      </c>
      <c r="F292" s="8">
        <f>+IFERROR(VLOOKUP(D292,'Convenio Clientes'!D293:F1275,3,0),0)</f>
        <v>0</v>
      </c>
      <c r="G292" s="8">
        <f t="shared" si="4"/>
        <v>1</v>
      </c>
      <c r="H292" s="7" t="s">
        <v>5905</v>
      </c>
      <c r="I292" s="9" t="s">
        <v>4436</v>
      </c>
      <c r="J292" s="7" t="s">
        <v>4463</v>
      </c>
      <c r="K292" s="7" t="s">
        <v>4438</v>
      </c>
      <c r="L292" s="10">
        <v>43010</v>
      </c>
      <c r="M292" s="7" t="s">
        <v>5700</v>
      </c>
      <c r="N292" s="7" t="s">
        <v>1581</v>
      </c>
      <c r="O292" s="7" t="s">
        <v>5701</v>
      </c>
      <c r="Q292" s="7" t="str">
        <f>IFERROR(VLOOKUP($D292,'CLIENTES NUEVA ID ZONA'!$A$1:$R$669,17,0),"NO")</f>
        <v>NO</v>
      </c>
    </row>
    <row r="293" spans="1:17">
      <c r="A293" s="7" t="s">
        <v>3889</v>
      </c>
      <c r="B293" s="8" t="s">
        <v>37</v>
      </c>
      <c r="C293" s="7" t="s">
        <v>707</v>
      </c>
      <c r="D293" s="7" t="s">
        <v>706</v>
      </c>
      <c r="E293" s="8">
        <v>1</v>
      </c>
      <c r="F293" s="8">
        <f>+IFERROR(VLOOKUP(D293,'Convenio Clientes'!D294:F1276,3,0),0)</f>
        <v>0</v>
      </c>
      <c r="G293" s="8">
        <f t="shared" si="4"/>
        <v>1</v>
      </c>
      <c r="H293" s="7" t="s">
        <v>5906</v>
      </c>
      <c r="I293" s="9" t="s">
        <v>4436</v>
      </c>
      <c r="J293" s="7" t="s">
        <v>4437</v>
      </c>
      <c r="K293" s="7" t="s">
        <v>4438</v>
      </c>
      <c r="L293" s="10">
        <v>43010</v>
      </c>
      <c r="M293" s="7" t="s">
        <v>5700</v>
      </c>
      <c r="N293" s="7" t="s">
        <v>4398</v>
      </c>
      <c r="O293" s="7" t="s">
        <v>5701</v>
      </c>
      <c r="Q293" s="7" t="str">
        <f>IFERROR(VLOOKUP($D293,'CLIENTES NUEVA ID ZONA'!$A$1:$R$669,17,0),"NO")</f>
        <v>NO</v>
      </c>
    </row>
    <row r="294" spans="1:17">
      <c r="A294" s="7" t="s">
        <v>3889</v>
      </c>
      <c r="B294" s="8" t="s">
        <v>37</v>
      </c>
      <c r="C294" s="7" t="s">
        <v>707</v>
      </c>
      <c r="D294" s="7" t="s">
        <v>706</v>
      </c>
      <c r="E294" s="8">
        <v>1</v>
      </c>
      <c r="F294" s="8">
        <f>+IFERROR(VLOOKUP(D294,'Convenio Clientes'!D295:F1277,3,0),0)</f>
        <v>0</v>
      </c>
      <c r="G294" s="8">
        <f t="shared" si="4"/>
        <v>1</v>
      </c>
      <c r="H294" s="7" t="s">
        <v>5907</v>
      </c>
      <c r="I294" s="9" t="s">
        <v>4436</v>
      </c>
      <c r="J294" s="7" t="s">
        <v>4437</v>
      </c>
      <c r="K294" s="7" t="s">
        <v>4438</v>
      </c>
      <c r="L294" s="10">
        <v>43010</v>
      </c>
      <c r="M294" s="7" t="s">
        <v>5700</v>
      </c>
      <c r="N294" s="7" t="s">
        <v>4398</v>
      </c>
      <c r="O294" s="7" t="s">
        <v>5701</v>
      </c>
      <c r="Q294" s="7" t="str">
        <f>IFERROR(VLOOKUP($D294,'CLIENTES NUEVA ID ZONA'!$A$1:$R$669,17,0),"NO")</f>
        <v>NO</v>
      </c>
    </row>
    <row r="295" spans="1:17">
      <c r="A295" s="7" t="s">
        <v>3889</v>
      </c>
      <c r="B295" s="8" t="s">
        <v>3623</v>
      </c>
      <c r="C295" s="7" t="s">
        <v>5908</v>
      </c>
      <c r="D295" s="7" t="s">
        <v>512</v>
      </c>
      <c r="E295" s="8">
        <v>26</v>
      </c>
      <c r="F295" s="65" t="str">
        <f>+IFERROR(VLOOKUP(D295,Tabla3[[Número de cliente]:[CONVENIO]],13,0),0)</f>
        <v>26</v>
      </c>
      <c r="G295" s="8">
        <f t="shared" si="4"/>
        <v>0</v>
      </c>
      <c r="H295" s="7" t="s">
        <v>5909</v>
      </c>
      <c r="I295" s="9" t="s">
        <v>4436</v>
      </c>
      <c r="J295" s="7" t="s">
        <v>4498</v>
      </c>
      <c r="K295" s="7" t="s">
        <v>4438</v>
      </c>
      <c r="L295" s="10">
        <v>43010</v>
      </c>
      <c r="M295" s="7" t="s">
        <v>5700</v>
      </c>
      <c r="N295" s="7" t="s">
        <v>1581</v>
      </c>
      <c r="O295" s="7" t="s">
        <v>5701</v>
      </c>
      <c r="Q295" s="7" t="str">
        <f>IFERROR(VLOOKUP($D295,'CLIENTES NUEVA ID ZONA'!$A$1:$R$669,17,0),"NO")</f>
        <v>SI</v>
      </c>
    </row>
    <row r="296" spans="1:17">
      <c r="A296" s="7" t="s">
        <v>3889</v>
      </c>
      <c r="B296" s="8" t="s">
        <v>4535</v>
      </c>
      <c r="C296" s="7" t="s">
        <v>530</v>
      </c>
      <c r="D296" s="7" t="s">
        <v>529</v>
      </c>
      <c r="E296" s="8">
        <v>1</v>
      </c>
      <c r="F296" s="8" t="str">
        <f>+IFERROR(VLOOKUP(D296,'Convenio Clientes'!D297:F1279,3,0),0)</f>
        <v>01</v>
      </c>
      <c r="G296" s="8">
        <f t="shared" si="4"/>
        <v>0</v>
      </c>
      <c r="H296" s="7" t="s">
        <v>5910</v>
      </c>
      <c r="I296" s="9" t="s">
        <v>4436</v>
      </c>
      <c r="J296" s="7" t="s">
        <v>4444</v>
      </c>
      <c r="K296" s="7" t="s">
        <v>4448</v>
      </c>
      <c r="L296" s="10">
        <v>43010</v>
      </c>
      <c r="M296" s="7" t="s">
        <v>5700</v>
      </c>
      <c r="N296" s="7" t="s">
        <v>1581</v>
      </c>
      <c r="O296" s="7" t="s">
        <v>5701</v>
      </c>
      <c r="Q296" s="7" t="str">
        <f>IFERROR(VLOOKUP($D296,'CLIENTES NUEVA ID ZONA'!$A$1:$R$669,17,0),"NO")</f>
        <v>NO</v>
      </c>
    </row>
    <row r="297" spans="1:17">
      <c r="A297" s="7" t="s">
        <v>3889</v>
      </c>
      <c r="B297" s="8" t="s">
        <v>14</v>
      </c>
      <c r="C297" s="7" t="s">
        <v>34</v>
      </c>
      <c r="D297" s="7" t="s">
        <v>33</v>
      </c>
      <c r="E297" s="8">
        <v>1</v>
      </c>
      <c r="F297" s="8" t="str">
        <f>+IFERROR(VLOOKUP(D297,'Convenio Clientes'!D298:F1280,3,0),0)</f>
        <v>01</v>
      </c>
      <c r="G297" s="8">
        <f t="shared" si="4"/>
        <v>0</v>
      </c>
      <c r="H297" s="7" t="s">
        <v>5911</v>
      </c>
      <c r="I297" s="9" t="s">
        <v>4436</v>
      </c>
      <c r="J297" s="7" t="s">
        <v>4437</v>
      </c>
      <c r="K297" s="7" t="s">
        <v>4448</v>
      </c>
      <c r="L297" s="10">
        <v>43010</v>
      </c>
      <c r="M297" s="7" t="s">
        <v>5700</v>
      </c>
      <c r="N297" s="7" t="s">
        <v>4398</v>
      </c>
      <c r="O297" s="7" t="s">
        <v>5701</v>
      </c>
      <c r="Q297" s="7" t="str">
        <f>IFERROR(VLOOKUP($D297,'CLIENTES NUEVA ID ZONA'!$A$1:$R$669,17,0),"NO")</f>
        <v>NO</v>
      </c>
    </row>
    <row r="298" spans="1:17">
      <c r="A298" s="7" t="s">
        <v>3889</v>
      </c>
      <c r="B298" s="8" t="s">
        <v>80</v>
      </c>
      <c r="C298" s="7" t="s">
        <v>5912</v>
      </c>
      <c r="D298" s="7" t="s">
        <v>412</v>
      </c>
      <c r="E298" s="8">
        <v>21</v>
      </c>
      <c r="F298" s="8" t="str">
        <f>+IFERROR(VLOOKUP(D298,Tabla3[[Número de cliente]:[CONVENIO]],13,0),0)</f>
        <v>21</v>
      </c>
      <c r="G298" s="8">
        <f t="shared" si="4"/>
        <v>0</v>
      </c>
      <c r="H298" s="7" t="s">
        <v>5913</v>
      </c>
      <c r="I298" s="9" t="s">
        <v>4436</v>
      </c>
      <c r="J298" s="7" t="s">
        <v>4437</v>
      </c>
      <c r="K298" s="7" t="s">
        <v>4438</v>
      </c>
      <c r="L298" s="10">
        <v>43010</v>
      </c>
      <c r="M298" s="7" t="s">
        <v>5700</v>
      </c>
      <c r="N298" s="7" t="s">
        <v>1581</v>
      </c>
      <c r="O298" s="7" t="s">
        <v>5701</v>
      </c>
      <c r="Q298" s="7" t="str">
        <f>IFERROR(VLOOKUP($D298,'CLIENTES NUEVA ID ZONA'!$A$1:$R$669,17,0),"NO")</f>
        <v>NO</v>
      </c>
    </row>
    <row r="299" spans="1:17">
      <c r="A299" s="7" t="s">
        <v>3889</v>
      </c>
      <c r="B299" s="8" t="s">
        <v>4535</v>
      </c>
      <c r="C299" s="7" t="s">
        <v>696</v>
      </c>
      <c r="D299" s="7" t="s">
        <v>695</v>
      </c>
      <c r="E299" s="8">
        <v>1</v>
      </c>
      <c r="F299" s="8" t="str">
        <f>+IFERROR(VLOOKUP(D299,'Convenio Clientes'!D300:F1282,3,0),0)</f>
        <v>01</v>
      </c>
      <c r="G299" s="8">
        <f t="shared" si="4"/>
        <v>0</v>
      </c>
      <c r="H299" s="7" t="s">
        <v>5914</v>
      </c>
      <c r="I299" s="9" t="s">
        <v>4436</v>
      </c>
      <c r="J299" s="7" t="s">
        <v>4444</v>
      </c>
      <c r="K299" s="7" t="s">
        <v>4438</v>
      </c>
      <c r="L299" s="10">
        <v>43010</v>
      </c>
      <c r="M299" s="7" t="s">
        <v>5700</v>
      </c>
      <c r="N299" s="7" t="s">
        <v>1455</v>
      </c>
      <c r="O299" s="7" t="s">
        <v>5701</v>
      </c>
      <c r="Q299" s="7" t="str">
        <f>IFERROR(VLOOKUP($D299,'CLIENTES NUEVA ID ZONA'!$A$1:$R$669,17,0),"NO")</f>
        <v>NO</v>
      </c>
    </row>
    <row r="300" spans="1:17">
      <c r="A300" s="7" t="s">
        <v>3889</v>
      </c>
      <c r="B300" s="8" t="s">
        <v>3794</v>
      </c>
      <c r="C300" s="7" t="s">
        <v>764</v>
      </c>
      <c r="D300" s="7" t="s">
        <v>763</v>
      </c>
      <c r="E300" s="8">
        <v>1</v>
      </c>
      <c r="F300" s="8" t="str">
        <f>+IFERROR(VLOOKUP(D300,'Convenio Clientes'!D301:F1283,3,0),0)</f>
        <v>01</v>
      </c>
      <c r="G300" s="8">
        <f t="shared" si="4"/>
        <v>0</v>
      </c>
      <c r="H300" s="7" t="s">
        <v>5915</v>
      </c>
      <c r="I300" s="9" t="s">
        <v>4436</v>
      </c>
      <c r="J300" s="7" t="s">
        <v>4437</v>
      </c>
      <c r="K300" s="7" t="s">
        <v>4438</v>
      </c>
      <c r="L300" s="10">
        <v>43010</v>
      </c>
      <c r="M300" s="7" t="s">
        <v>5700</v>
      </c>
      <c r="N300" s="7" t="s">
        <v>4398</v>
      </c>
      <c r="O300" s="7" t="s">
        <v>5701</v>
      </c>
      <c r="Q300" s="7" t="str">
        <f>IFERROR(VLOOKUP($D300,'CLIENTES NUEVA ID ZONA'!$A$1:$R$669,17,0),"NO")</f>
        <v>NO</v>
      </c>
    </row>
    <row r="301" spans="1:17">
      <c r="A301" s="7" t="s">
        <v>3889</v>
      </c>
      <c r="B301" s="8" t="s">
        <v>37</v>
      </c>
      <c r="C301" s="7" t="s">
        <v>1076</v>
      </c>
      <c r="D301" s="7" t="s">
        <v>1075</v>
      </c>
      <c r="E301" s="8">
        <v>1</v>
      </c>
      <c r="F301" s="8">
        <f>+IFERROR(VLOOKUP(D301,'Convenio Clientes'!D302:F1284,3,0),0)</f>
        <v>0</v>
      </c>
      <c r="G301" s="8">
        <f t="shared" si="4"/>
        <v>1</v>
      </c>
      <c r="H301" s="7" t="s">
        <v>5916</v>
      </c>
      <c r="I301" s="9" t="s">
        <v>4436</v>
      </c>
      <c r="J301" s="7" t="s">
        <v>4437</v>
      </c>
      <c r="K301" s="7" t="s">
        <v>4448</v>
      </c>
      <c r="L301" s="10">
        <v>43010</v>
      </c>
      <c r="M301" s="7" t="s">
        <v>5700</v>
      </c>
      <c r="N301" s="7" t="s">
        <v>4398</v>
      </c>
      <c r="O301" s="7" t="s">
        <v>5701</v>
      </c>
      <c r="Q301" s="7" t="str">
        <f>IFERROR(VLOOKUP($D301,'CLIENTES NUEVA ID ZONA'!$A$1:$R$669,17,0),"NO")</f>
        <v>NO</v>
      </c>
    </row>
    <row r="302" spans="1:17">
      <c r="A302" s="7" t="s">
        <v>3889</v>
      </c>
      <c r="B302" s="8" t="s">
        <v>3794</v>
      </c>
      <c r="C302" s="7" t="s">
        <v>112</v>
      </c>
      <c r="D302" s="7" t="s">
        <v>111</v>
      </c>
      <c r="E302" s="8">
        <v>1</v>
      </c>
      <c r="F302" s="8" t="str">
        <f>+IFERROR(VLOOKUP(D302,'Convenio Clientes'!D303:F1285,3,0),0)</f>
        <v>21</v>
      </c>
      <c r="G302" s="8">
        <f t="shared" si="4"/>
        <v>-20</v>
      </c>
      <c r="H302" s="7" t="s">
        <v>5917</v>
      </c>
      <c r="I302" s="9" t="s">
        <v>4436</v>
      </c>
      <c r="J302" s="7" t="s">
        <v>4437</v>
      </c>
      <c r="K302" s="7" t="s">
        <v>4438</v>
      </c>
      <c r="L302" s="10">
        <v>43010</v>
      </c>
      <c r="M302" s="7" t="s">
        <v>5700</v>
      </c>
      <c r="N302" s="7" t="s">
        <v>4398</v>
      </c>
      <c r="O302" s="7" t="s">
        <v>5701</v>
      </c>
      <c r="Q302" s="7" t="str">
        <f>IFERROR(VLOOKUP($D302,'CLIENTES NUEVA ID ZONA'!$A$1:$R$669,17,0),"NO")</f>
        <v>SI</v>
      </c>
    </row>
    <row r="303" spans="1:17">
      <c r="A303" s="7" t="s">
        <v>3889</v>
      </c>
      <c r="B303" s="8" t="s">
        <v>3623</v>
      </c>
      <c r="C303" s="7" t="s">
        <v>5918</v>
      </c>
      <c r="D303" s="7" t="s">
        <v>492</v>
      </c>
      <c r="E303" s="8">
        <v>1</v>
      </c>
      <c r="F303" s="8">
        <f>+IFERROR(VLOOKUP(D303,'Convenio Clientes'!D304:F1286,3,0),0)</f>
        <v>0</v>
      </c>
      <c r="G303" s="8">
        <f t="shared" si="4"/>
        <v>1</v>
      </c>
      <c r="H303" s="7" t="s">
        <v>5919</v>
      </c>
      <c r="I303" s="9" t="s">
        <v>4436</v>
      </c>
      <c r="J303" s="7" t="s">
        <v>4437</v>
      </c>
      <c r="K303" s="7" t="s">
        <v>4448</v>
      </c>
      <c r="L303" s="10">
        <v>43010</v>
      </c>
      <c r="M303" s="7" t="s">
        <v>5700</v>
      </c>
      <c r="N303" s="7" t="s">
        <v>1440</v>
      </c>
      <c r="O303" s="7" t="s">
        <v>5701</v>
      </c>
      <c r="Q303" s="7" t="str">
        <f>IFERROR(VLOOKUP($D303,'CLIENTES NUEVA ID ZONA'!$A$1:$R$669,17,0),"NO")</f>
        <v>NO</v>
      </c>
    </row>
    <row r="304" spans="1:17">
      <c r="A304" s="7" t="s">
        <v>3889</v>
      </c>
      <c r="B304" s="8" t="s">
        <v>4535</v>
      </c>
      <c r="C304" s="7" t="s">
        <v>499</v>
      </c>
      <c r="D304" s="7" t="s">
        <v>498</v>
      </c>
      <c r="E304" s="8">
        <v>1</v>
      </c>
      <c r="F304" s="8" t="str">
        <f>+IFERROR(VLOOKUP(D304,'Convenio Clientes'!D305:F1287,3,0),0)</f>
        <v>01</v>
      </c>
      <c r="G304" s="8">
        <f t="shared" si="4"/>
        <v>0</v>
      </c>
      <c r="H304" s="7" t="s">
        <v>5920</v>
      </c>
      <c r="I304" s="9" t="s">
        <v>4436</v>
      </c>
      <c r="J304" s="7" t="s">
        <v>4444</v>
      </c>
      <c r="K304" s="7" t="s">
        <v>4448</v>
      </c>
      <c r="L304" s="10">
        <v>43010</v>
      </c>
      <c r="M304" s="7" t="s">
        <v>5700</v>
      </c>
      <c r="N304" s="7" t="s">
        <v>1581</v>
      </c>
      <c r="O304" s="7" t="s">
        <v>5701</v>
      </c>
      <c r="Q304" s="7" t="str">
        <f>IFERROR(VLOOKUP($D304,'CLIENTES NUEVA ID ZONA'!$A$1:$R$669,17,0),"NO")</f>
        <v>NO</v>
      </c>
    </row>
    <row r="305" spans="1:17">
      <c r="A305" s="7" t="s">
        <v>3889</v>
      </c>
      <c r="B305" s="8" t="s">
        <v>4535</v>
      </c>
      <c r="C305" s="7" t="s">
        <v>723</v>
      </c>
      <c r="D305" s="7" t="s">
        <v>722</v>
      </c>
      <c r="E305" s="8">
        <v>1</v>
      </c>
      <c r="F305" s="8">
        <f>+IFERROR(VLOOKUP(D305,'Convenio Clientes'!D306:F1288,3,0),0)</f>
        <v>0</v>
      </c>
      <c r="G305" s="8">
        <f t="shared" si="4"/>
        <v>1</v>
      </c>
      <c r="H305" s="7" t="s">
        <v>5921</v>
      </c>
      <c r="I305" s="9" t="s">
        <v>4436</v>
      </c>
      <c r="J305" s="7" t="s">
        <v>4437</v>
      </c>
      <c r="K305" s="7" t="s">
        <v>4438</v>
      </c>
      <c r="L305" s="10">
        <v>43010</v>
      </c>
      <c r="M305" s="7" t="s">
        <v>5700</v>
      </c>
      <c r="N305" s="7" t="s">
        <v>4398</v>
      </c>
      <c r="O305" s="7" t="s">
        <v>5701</v>
      </c>
      <c r="Q305" s="7" t="str">
        <f>IFERROR(VLOOKUP($D305,'CLIENTES NUEVA ID ZONA'!$A$1:$R$669,17,0),"NO")</f>
        <v>NO</v>
      </c>
    </row>
    <row r="306" spans="1:17">
      <c r="A306" s="7" t="s">
        <v>3889</v>
      </c>
      <c r="B306" s="8" t="s">
        <v>4535</v>
      </c>
      <c r="C306" s="7" t="s">
        <v>729</v>
      </c>
      <c r="D306" s="7" t="s">
        <v>728</v>
      </c>
      <c r="E306" s="8">
        <v>1</v>
      </c>
      <c r="F306" s="8" t="str">
        <f>+IFERROR(VLOOKUP(D306,'Convenio Clientes'!D307:F1289,3,0),0)</f>
        <v>01</v>
      </c>
      <c r="G306" s="8">
        <f t="shared" si="4"/>
        <v>0</v>
      </c>
      <c r="H306" s="7" t="s">
        <v>5922</v>
      </c>
      <c r="I306" s="9" t="s">
        <v>4436</v>
      </c>
      <c r="J306" s="7" t="s">
        <v>4444</v>
      </c>
      <c r="K306" s="7" t="s">
        <v>4448</v>
      </c>
      <c r="L306" s="10">
        <v>43010</v>
      </c>
      <c r="M306" s="7" t="s">
        <v>5700</v>
      </c>
      <c r="N306" s="7" t="s">
        <v>4398</v>
      </c>
      <c r="O306" s="7" t="s">
        <v>5701</v>
      </c>
      <c r="Q306" s="7" t="str">
        <f>IFERROR(VLOOKUP($D306,'CLIENTES NUEVA ID ZONA'!$A$1:$R$669,17,0),"NO")</f>
        <v>NO</v>
      </c>
    </row>
    <row r="307" spans="1:17">
      <c r="A307" s="7" t="s">
        <v>3889</v>
      </c>
      <c r="B307" s="8" t="s">
        <v>4535</v>
      </c>
      <c r="C307" s="7" t="s">
        <v>876</v>
      </c>
      <c r="D307" s="7" t="s">
        <v>875</v>
      </c>
      <c r="E307" s="8">
        <v>1</v>
      </c>
      <c r="F307" s="8" t="str">
        <f>+IFERROR(VLOOKUP(D307,'Convenio Clientes'!D308:F1290,3,0),0)</f>
        <v>01</v>
      </c>
      <c r="G307" s="8">
        <f t="shared" si="4"/>
        <v>0</v>
      </c>
      <c r="H307" s="7" t="s">
        <v>5923</v>
      </c>
      <c r="I307" s="9" t="s">
        <v>4436</v>
      </c>
      <c r="J307" s="7" t="s">
        <v>4444</v>
      </c>
      <c r="K307" s="7" t="s">
        <v>4448</v>
      </c>
      <c r="L307" s="10">
        <v>43010</v>
      </c>
      <c r="M307" s="7" t="s">
        <v>5700</v>
      </c>
      <c r="N307" s="7" t="s">
        <v>1440</v>
      </c>
      <c r="O307" s="7" t="s">
        <v>5701</v>
      </c>
      <c r="Q307" s="7" t="str">
        <f>IFERROR(VLOOKUP($D307,'CLIENTES NUEVA ID ZONA'!$A$1:$R$669,17,0),"NO")</f>
        <v>NO</v>
      </c>
    </row>
    <row r="308" spans="1:17">
      <c r="A308" s="7" t="s">
        <v>3889</v>
      </c>
      <c r="B308" s="8" t="s">
        <v>3623</v>
      </c>
      <c r="C308" s="7" t="s">
        <v>5924</v>
      </c>
      <c r="D308" s="7" t="s">
        <v>734</v>
      </c>
      <c r="E308" s="8">
        <v>21</v>
      </c>
      <c r="F308" s="8" t="str">
        <f>+IFERROR(VLOOKUP(D308,Tabla3[[Número de cliente]:[CONVENIO]],13,0),0)</f>
        <v>21</v>
      </c>
      <c r="G308" s="8">
        <f t="shared" si="4"/>
        <v>0</v>
      </c>
      <c r="H308" s="7" t="s">
        <v>5925</v>
      </c>
      <c r="I308" s="9" t="s">
        <v>4436</v>
      </c>
      <c r="J308" s="7" t="s">
        <v>4688</v>
      </c>
      <c r="K308" s="7" t="s">
        <v>4438</v>
      </c>
      <c r="L308" s="10">
        <v>43010</v>
      </c>
      <c r="M308" s="7" t="s">
        <v>5700</v>
      </c>
      <c r="N308" s="7" t="s">
        <v>1581</v>
      </c>
      <c r="O308" s="7" t="s">
        <v>5701</v>
      </c>
      <c r="Q308" s="7" t="str">
        <f>IFERROR(VLOOKUP($D308,'CLIENTES NUEVA ID ZONA'!$A$1:$R$669,17,0),"NO")</f>
        <v>NO</v>
      </c>
    </row>
    <row r="309" spans="1:17">
      <c r="A309" s="7" t="s">
        <v>3889</v>
      </c>
      <c r="B309" s="8" t="s">
        <v>37</v>
      </c>
      <c r="C309" s="7" t="s">
        <v>5926</v>
      </c>
      <c r="D309" s="7" t="s">
        <v>742</v>
      </c>
      <c r="E309" s="8">
        <v>1</v>
      </c>
      <c r="F309" s="8">
        <f>+IFERROR(VLOOKUP(D309,'Convenio Clientes'!D310:F1292,3,0),0)</f>
        <v>0</v>
      </c>
      <c r="G309" s="8">
        <f t="shared" si="4"/>
        <v>1</v>
      </c>
      <c r="H309" s="7" t="s">
        <v>5927</v>
      </c>
      <c r="I309" s="7" t="s">
        <v>4436</v>
      </c>
      <c r="J309" s="7" t="s">
        <v>4437</v>
      </c>
      <c r="K309" s="7" t="s">
        <v>4448</v>
      </c>
      <c r="L309" s="10">
        <v>43010</v>
      </c>
      <c r="M309" s="7" t="s">
        <v>5700</v>
      </c>
      <c r="N309" s="7" t="s">
        <v>4398</v>
      </c>
      <c r="O309" s="7" t="s">
        <v>5701</v>
      </c>
      <c r="Q309" s="7" t="str">
        <f>IFERROR(VLOOKUP($D309,'CLIENTES NUEVA ID ZONA'!$A$1:$R$669,17,0),"NO")</f>
        <v>NO</v>
      </c>
    </row>
    <row r="310" spans="1:17">
      <c r="A310" s="7" t="s">
        <v>3889</v>
      </c>
      <c r="B310" s="8" t="s">
        <v>4535</v>
      </c>
      <c r="C310" s="7" t="s">
        <v>5928</v>
      </c>
      <c r="D310" s="7" t="s">
        <v>5929</v>
      </c>
      <c r="E310" s="8">
        <v>1</v>
      </c>
      <c r="F310" s="8">
        <f>+IFERROR(VLOOKUP(D310,'Convenio Clientes'!D311:F1293,3,0),0)</f>
        <v>0</v>
      </c>
      <c r="G310" s="8">
        <f t="shared" si="4"/>
        <v>1</v>
      </c>
      <c r="H310" s="7" t="s">
        <v>5930</v>
      </c>
      <c r="I310" s="7" t="s">
        <v>4436</v>
      </c>
      <c r="J310" s="7" t="s">
        <v>4454</v>
      </c>
      <c r="K310" s="7" t="s">
        <v>4438</v>
      </c>
      <c r="L310" s="10">
        <v>43010</v>
      </c>
      <c r="M310" s="7" t="s">
        <v>5700</v>
      </c>
      <c r="N310" s="7" t="s">
        <v>1455</v>
      </c>
      <c r="O310" s="7" t="s">
        <v>5701</v>
      </c>
      <c r="Q310" s="7" t="str">
        <f>IFERROR(VLOOKUP($D310,'CLIENTES NUEVA ID ZONA'!$A$1:$R$669,17,0),"NO")</f>
        <v>NO</v>
      </c>
    </row>
    <row r="311" spans="1:17">
      <c r="A311" s="7" t="s">
        <v>3889</v>
      </c>
      <c r="B311" s="8" t="s">
        <v>4518</v>
      </c>
      <c r="C311" s="7" t="s">
        <v>888</v>
      </c>
      <c r="D311" s="7" t="s">
        <v>887</v>
      </c>
      <c r="E311" s="8">
        <v>20</v>
      </c>
      <c r="F311" s="8" t="str">
        <f>+IFERROR(VLOOKUP(D311,Tabla3[[Número de cliente]:[CONVENIO]],13,0),0)</f>
        <v>20</v>
      </c>
      <c r="G311" s="8">
        <f t="shared" si="4"/>
        <v>0</v>
      </c>
      <c r="H311" s="7" t="s">
        <v>5931</v>
      </c>
      <c r="I311" s="7" t="s">
        <v>4436</v>
      </c>
      <c r="J311" s="7" t="s">
        <v>4498</v>
      </c>
      <c r="K311" s="7" t="s">
        <v>4448</v>
      </c>
      <c r="L311" s="10">
        <v>43010</v>
      </c>
      <c r="M311" s="7" t="s">
        <v>5700</v>
      </c>
      <c r="N311" s="7" t="s">
        <v>1440</v>
      </c>
      <c r="O311" s="7" t="s">
        <v>5701</v>
      </c>
      <c r="Q311" s="7" t="str">
        <f>IFERROR(VLOOKUP($D311,'CLIENTES NUEVA ID ZONA'!$A$1:$R$669,17,0),"NO")</f>
        <v>NO</v>
      </c>
    </row>
    <row r="312" spans="1:17">
      <c r="A312" s="7" t="s">
        <v>3889</v>
      </c>
      <c r="B312" s="8" t="s">
        <v>4535</v>
      </c>
      <c r="C312" s="7" t="s">
        <v>3748</v>
      </c>
      <c r="D312" s="7" t="s">
        <v>3747</v>
      </c>
      <c r="E312" s="8">
        <v>1</v>
      </c>
      <c r="F312" s="8" t="str">
        <f>+IFERROR(VLOOKUP(D312,'Convenio Clientes'!D313:F1295,3,0),0)</f>
        <v>01</v>
      </c>
      <c r="G312" s="8">
        <f t="shared" si="4"/>
        <v>0</v>
      </c>
      <c r="H312" s="7" t="s">
        <v>5689</v>
      </c>
      <c r="I312" s="7" t="s">
        <v>4436</v>
      </c>
      <c r="J312" s="7" t="s">
        <v>4454</v>
      </c>
      <c r="K312" s="7" t="s">
        <v>4448</v>
      </c>
      <c r="L312" s="10">
        <v>43010</v>
      </c>
      <c r="M312" s="7" t="s">
        <v>4441</v>
      </c>
      <c r="N312" s="7" t="s">
        <v>4416</v>
      </c>
      <c r="O312" s="7" t="s">
        <v>5701</v>
      </c>
      <c r="Q312" s="7" t="str">
        <f>IFERROR(VLOOKUP($D312,'CLIENTES NUEVA ID ZONA'!$A$1:$R$669,17,0),"NO")</f>
        <v>NO</v>
      </c>
    </row>
    <row r="313" spans="1:17">
      <c r="A313" s="7" t="s">
        <v>3889</v>
      </c>
      <c r="B313" s="8" t="s">
        <v>4535</v>
      </c>
      <c r="C313" s="7" t="s">
        <v>904</v>
      </c>
      <c r="D313" s="7" t="s">
        <v>903</v>
      </c>
      <c r="E313" s="8">
        <v>21</v>
      </c>
      <c r="F313" s="65" t="str">
        <f>+IFERROR(VLOOKUP(D313,'Convenio Clientes'!D314:F1296,3,0),0)</f>
        <v>21</v>
      </c>
      <c r="G313" s="8">
        <f t="shared" si="4"/>
        <v>0</v>
      </c>
      <c r="H313" s="7" t="s">
        <v>5932</v>
      </c>
      <c r="I313" s="7" t="s">
        <v>4436</v>
      </c>
      <c r="J313" s="7" t="s">
        <v>4444</v>
      </c>
      <c r="K313" s="7" t="s">
        <v>4438</v>
      </c>
      <c r="L313" s="10">
        <v>43010</v>
      </c>
      <c r="M313" s="7" t="s">
        <v>5700</v>
      </c>
      <c r="N313" s="7" t="s">
        <v>4409</v>
      </c>
      <c r="O313" s="7" t="s">
        <v>5701</v>
      </c>
      <c r="Q313" s="7" t="str">
        <f>IFERROR(VLOOKUP($D313,'CLIENTES NUEVA ID ZONA'!$A$1:$R$669,17,0),"NO")</f>
        <v>OFICINA</v>
      </c>
    </row>
    <row r="314" spans="1:17">
      <c r="A314" s="7" t="s">
        <v>3889</v>
      </c>
      <c r="B314" s="8" t="s">
        <v>4570</v>
      </c>
      <c r="C314" s="7" t="s">
        <v>727</v>
      </c>
      <c r="D314" s="7" t="s">
        <v>726</v>
      </c>
      <c r="E314" s="8">
        <v>1</v>
      </c>
      <c r="F314" s="8">
        <f>+IFERROR(VLOOKUP(D314,'Convenio Clientes'!D315:F1297,3,0),0)</f>
        <v>0</v>
      </c>
      <c r="G314" s="8">
        <f t="shared" si="4"/>
        <v>1</v>
      </c>
      <c r="H314" s="7" t="s">
        <v>5933</v>
      </c>
      <c r="I314" s="7" t="s">
        <v>4436</v>
      </c>
      <c r="J314" s="7" t="s">
        <v>4437</v>
      </c>
      <c r="K314" s="7" t="s">
        <v>4438</v>
      </c>
      <c r="L314" s="10">
        <v>43010</v>
      </c>
      <c r="M314" s="7" t="s">
        <v>5700</v>
      </c>
      <c r="N314" s="7" t="s">
        <v>4398</v>
      </c>
      <c r="O314" s="7" t="s">
        <v>5701</v>
      </c>
      <c r="Q314" s="7" t="str">
        <f>IFERROR(VLOOKUP($D314,'CLIENTES NUEVA ID ZONA'!$A$1:$R$669,17,0),"NO")</f>
        <v>SI</v>
      </c>
    </row>
    <row r="315" spans="1:17">
      <c r="A315" s="7" t="s">
        <v>3889</v>
      </c>
      <c r="B315" s="8" t="s">
        <v>4412</v>
      </c>
      <c r="C315" s="7" t="s">
        <v>954</v>
      </c>
      <c r="D315" s="7" t="s">
        <v>953</v>
      </c>
      <c r="E315" s="8">
        <v>1</v>
      </c>
      <c r="F315" s="8" t="str">
        <f>+IFERROR(VLOOKUP(D315,'Convenio Clientes'!D316:F1298,3,0),0)</f>
        <v>01</v>
      </c>
      <c r="G315" s="8">
        <f t="shared" si="4"/>
        <v>0</v>
      </c>
      <c r="H315" s="7" t="s">
        <v>5934</v>
      </c>
      <c r="I315" s="7" t="s">
        <v>4436</v>
      </c>
      <c r="J315" s="7" t="s">
        <v>4437</v>
      </c>
      <c r="K315" s="7" t="s">
        <v>4438</v>
      </c>
      <c r="L315" s="10">
        <v>43010</v>
      </c>
      <c r="M315" s="7" t="s">
        <v>5700</v>
      </c>
      <c r="N315" s="7" t="s">
        <v>4398</v>
      </c>
      <c r="O315" s="7" t="s">
        <v>5701</v>
      </c>
      <c r="Q315" s="7" t="str">
        <f>IFERROR(VLOOKUP($D315,'CLIENTES NUEVA ID ZONA'!$A$1:$R$669,17,0),"NO")</f>
        <v>NO</v>
      </c>
    </row>
    <row r="316" spans="1:17">
      <c r="A316" s="7" t="s">
        <v>3889</v>
      </c>
      <c r="B316" s="8" t="s">
        <v>37</v>
      </c>
      <c r="C316" s="7" t="s">
        <v>5935</v>
      </c>
      <c r="D316" s="7" t="s">
        <v>1023</v>
      </c>
      <c r="E316" s="8">
        <v>1</v>
      </c>
      <c r="F316" s="8">
        <f>+IFERROR(VLOOKUP(D316,'Convenio Clientes'!D317:F1299,3,0),0)</f>
        <v>0</v>
      </c>
      <c r="G316" s="8">
        <f t="shared" si="4"/>
        <v>1</v>
      </c>
      <c r="H316" s="7" t="s">
        <v>5936</v>
      </c>
      <c r="I316" s="7" t="s">
        <v>4436</v>
      </c>
      <c r="J316" s="7" t="s">
        <v>4437</v>
      </c>
      <c r="K316" s="7" t="s">
        <v>4438</v>
      </c>
      <c r="L316" s="10">
        <v>43010</v>
      </c>
      <c r="M316" s="7" t="s">
        <v>5700</v>
      </c>
      <c r="N316" s="7" t="s">
        <v>4398</v>
      </c>
      <c r="O316" s="7" t="s">
        <v>5701</v>
      </c>
      <c r="Q316" s="7" t="str">
        <f>IFERROR(VLOOKUP($D316,'CLIENTES NUEVA ID ZONA'!$A$1:$R$669,17,0),"NO")</f>
        <v>NO</v>
      </c>
    </row>
    <row r="317" spans="1:17">
      <c r="A317" s="7" t="s">
        <v>3889</v>
      </c>
      <c r="B317" s="8" t="s">
        <v>80</v>
      </c>
      <c r="C317" s="7" t="s">
        <v>5937</v>
      </c>
      <c r="D317" s="7" t="s">
        <v>514</v>
      </c>
      <c r="E317" s="8">
        <v>21</v>
      </c>
      <c r="F317" s="65" t="str">
        <f>+IFERROR(VLOOKUP(D317,Tabla3[[Número de cliente]:[CONVENIO]],13,0),0)</f>
        <v>50</v>
      </c>
      <c r="G317" s="8">
        <f t="shared" si="4"/>
        <v>-29</v>
      </c>
      <c r="H317" s="7" t="s">
        <v>5938</v>
      </c>
      <c r="I317" s="7" t="s">
        <v>4436</v>
      </c>
      <c r="J317" s="7" t="s">
        <v>4437</v>
      </c>
      <c r="K317" s="7" t="s">
        <v>4438</v>
      </c>
      <c r="L317" s="10">
        <v>43010</v>
      </c>
      <c r="M317" s="7" t="s">
        <v>5700</v>
      </c>
      <c r="N317" s="7" t="s">
        <v>1440</v>
      </c>
      <c r="O317" s="7" t="s">
        <v>5701</v>
      </c>
      <c r="Q317" s="7" t="str">
        <f>IFERROR(VLOOKUP($D317,'CLIENTES NUEVA ID ZONA'!$A$1:$R$669,17,0),"NO")</f>
        <v>OFICINA</v>
      </c>
    </row>
    <row r="318" spans="1:17">
      <c r="A318" s="7" t="s">
        <v>3889</v>
      </c>
      <c r="B318" s="8" t="s">
        <v>4511</v>
      </c>
      <c r="C318" s="7" t="s">
        <v>1203</v>
      </c>
      <c r="D318" s="7" t="s">
        <v>1202</v>
      </c>
      <c r="E318" s="8">
        <v>21</v>
      </c>
      <c r="F318" s="8" t="str">
        <f>+IFERROR(VLOOKUP(D318,Tabla3[[Número de cliente]:[CONVENIO]],13,0),0)</f>
        <v>21</v>
      </c>
      <c r="G318" s="8">
        <f t="shared" si="4"/>
        <v>0</v>
      </c>
      <c r="H318" s="7" t="s">
        <v>5939</v>
      </c>
      <c r="I318" s="7" t="s">
        <v>4436</v>
      </c>
      <c r="J318" s="7" t="s">
        <v>4437</v>
      </c>
      <c r="K318" s="7" t="s">
        <v>4438</v>
      </c>
      <c r="L318" s="10">
        <v>43010</v>
      </c>
      <c r="M318" s="7" t="s">
        <v>5700</v>
      </c>
      <c r="N318" s="7" t="s">
        <v>1581</v>
      </c>
      <c r="O318" s="7" t="s">
        <v>5701</v>
      </c>
      <c r="Q318" s="7" t="str">
        <f>IFERROR(VLOOKUP($D318,'CLIENTES NUEVA ID ZONA'!$A$1:$R$669,17,0),"NO")</f>
        <v>NO</v>
      </c>
    </row>
    <row r="319" spans="1:17">
      <c r="A319" s="7" t="s">
        <v>3889</v>
      </c>
      <c r="B319" s="8" t="s">
        <v>4433</v>
      </c>
      <c r="C319" s="7" t="s">
        <v>549</v>
      </c>
      <c r="D319" s="7" t="s">
        <v>548</v>
      </c>
      <c r="E319" s="8" t="s">
        <v>2278</v>
      </c>
      <c r="F319" s="65" t="str">
        <f>+IFERROR(VLOOKUP(D319,'Convenio Clientes'!D320:F1302,3,0),0)</f>
        <v>26</v>
      </c>
      <c r="G319" s="8">
        <f t="shared" si="4"/>
        <v>-20</v>
      </c>
      <c r="H319" s="7" t="s">
        <v>5940</v>
      </c>
      <c r="I319" s="7" t="s">
        <v>4436</v>
      </c>
      <c r="J319" s="7" t="s">
        <v>4437</v>
      </c>
      <c r="K319" s="7" t="s">
        <v>4438</v>
      </c>
      <c r="L319" s="10">
        <v>43010</v>
      </c>
      <c r="M319" s="7" t="s">
        <v>5700</v>
      </c>
      <c r="N319" s="7" t="s">
        <v>1581</v>
      </c>
      <c r="O319" s="7" t="s">
        <v>5701</v>
      </c>
      <c r="Q319" s="7" t="str">
        <f>IFERROR(VLOOKUP($D319,'CLIENTES NUEVA ID ZONA'!$A$1:$R$669,17,0),"NO")</f>
        <v>SI</v>
      </c>
    </row>
    <row r="320" spans="1:17">
      <c r="A320" s="7" t="s">
        <v>3889</v>
      </c>
      <c r="B320" s="8" t="s">
        <v>3794</v>
      </c>
      <c r="C320" s="7" t="s">
        <v>572</v>
      </c>
      <c r="D320" s="7" t="s">
        <v>571</v>
      </c>
      <c r="E320" s="8" t="s">
        <v>3623</v>
      </c>
      <c r="F320" s="8" t="str">
        <f>+IFERROR(VLOOKUP(D320,'Convenio Clientes'!D321:F1303,3,0),0)</f>
        <v>26</v>
      </c>
      <c r="G320" s="8">
        <f t="shared" si="4"/>
        <v>-5</v>
      </c>
      <c r="H320" s="7" t="s">
        <v>5941</v>
      </c>
      <c r="I320" s="7" t="s">
        <v>4436</v>
      </c>
      <c r="J320" s="7" t="s">
        <v>4688</v>
      </c>
      <c r="K320" s="7" t="s">
        <v>4438</v>
      </c>
      <c r="L320" s="10">
        <v>43010</v>
      </c>
      <c r="M320" s="7" t="s">
        <v>5700</v>
      </c>
      <c r="N320" s="7" t="s">
        <v>1581</v>
      </c>
      <c r="O320" s="7" t="s">
        <v>5701</v>
      </c>
      <c r="Q320" s="7" t="str">
        <f>IFERROR(VLOOKUP($D320,'CLIENTES NUEVA ID ZONA'!$A$1:$R$669,17,0),"NO")</f>
        <v>SI</v>
      </c>
    </row>
    <row r="321" spans="1:17">
      <c r="A321" s="7" t="s">
        <v>3889</v>
      </c>
      <c r="B321" s="8" t="s">
        <v>4535</v>
      </c>
      <c r="C321" s="7" t="s">
        <v>5942</v>
      </c>
      <c r="D321" s="7" t="s">
        <v>521</v>
      </c>
      <c r="E321" s="8" t="s">
        <v>2253</v>
      </c>
      <c r="F321" s="8" t="str">
        <f>+IFERROR(VLOOKUP(D321,'Convenio Clientes'!D322:F1304,3,0),0)</f>
        <v>01</v>
      </c>
      <c r="G321" s="8">
        <f t="shared" si="4"/>
        <v>0</v>
      </c>
      <c r="H321" s="7" t="s">
        <v>5943</v>
      </c>
      <c r="I321" s="7" t="s">
        <v>4436</v>
      </c>
      <c r="J321" s="7" t="s">
        <v>4444</v>
      </c>
      <c r="K321" s="7" t="s">
        <v>4448</v>
      </c>
      <c r="L321" s="10">
        <v>43010</v>
      </c>
      <c r="M321" s="7" t="s">
        <v>5700</v>
      </c>
      <c r="N321" s="7" t="s">
        <v>1581</v>
      </c>
      <c r="O321" s="7" t="s">
        <v>5701</v>
      </c>
      <c r="Q321" s="7" t="str">
        <f>IFERROR(VLOOKUP($D321,'CLIENTES NUEVA ID ZONA'!$A$1:$R$669,17,0),"NO")</f>
        <v>NO</v>
      </c>
    </row>
    <row r="322" spans="1:17">
      <c r="A322" s="7" t="s">
        <v>3889</v>
      </c>
      <c r="B322" s="8" t="s">
        <v>3794</v>
      </c>
      <c r="C322" s="7" t="s">
        <v>5944</v>
      </c>
      <c r="D322" s="7" t="s">
        <v>575</v>
      </c>
      <c r="E322" s="8" t="s">
        <v>3618</v>
      </c>
      <c r="F322" s="65" t="str">
        <f>+IFERROR(VLOOKUP(D322,'Convenio Clientes'!D323:F1305,3,0),0)</f>
        <v>26</v>
      </c>
      <c r="G322" s="8">
        <f t="shared" si="4"/>
        <v>0</v>
      </c>
      <c r="H322" s="7" t="s">
        <v>5945</v>
      </c>
      <c r="I322" s="9" t="s">
        <v>4436</v>
      </c>
      <c r="J322" s="7" t="s">
        <v>4437</v>
      </c>
      <c r="K322" s="7" t="s">
        <v>4438</v>
      </c>
      <c r="L322" s="10">
        <v>43010</v>
      </c>
      <c r="M322" s="7" t="s">
        <v>5700</v>
      </c>
      <c r="N322" s="7" t="s">
        <v>1581</v>
      </c>
      <c r="O322" s="7" t="s">
        <v>5701</v>
      </c>
      <c r="Q322" s="7" t="str">
        <f>IFERROR(VLOOKUP($D322,'CLIENTES NUEVA ID ZONA'!$A$1:$R$669,17,0),"NO")</f>
        <v>SI</v>
      </c>
    </row>
    <row r="323" spans="1:17">
      <c r="A323" s="7" t="s">
        <v>3889</v>
      </c>
      <c r="B323" s="8" t="s">
        <v>4535</v>
      </c>
      <c r="C323" s="7" t="s">
        <v>472</v>
      </c>
      <c r="D323" s="7" t="s">
        <v>471</v>
      </c>
      <c r="E323" s="8" t="s">
        <v>2253</v>
      </c>
      <c r="F323" s="8" t="str">
        <f>+IFERROR(VLOOKUP(D323,'Convenio Clientes'!D324:F1306,3,0),0)</f>
        <v>01</v>
      </c>
      <c r="G323" s="8">
        <f t="shared" ref="G323:G340" si="5">+E323-F323</f>
        <v>0</v>
      </c>
      <c r="H323" s="7" t="s">
        <v>5946</v>
      </c>
      <c r="I323" s="9" t="s">
        <v>4436</v>
      </c>
      <c r="J323" s="7" t="s">
        <v>4444</v>
      </c>
      <c r="K323" s="7" t="s">
        <v>4448</v>
      </c>
      <c r="L323" s="10">
        <v>43010</v>
      </c>
      <c r="M323" s="7" t="s">
        <v>5700</v>
      </c>
      <c r="N323" s="7" t="s">
        <v>1581</v>
      </c>
      <c r="O323" s="7" t="s">
        <v>5701</v>
      </c>
      <c r="Q323" s="7" t="str">
        <f>IFERROR(VLOOKUP($D323,'CLIENTES NUEVA ID ZONA'!$A$1:$R$669,17,0),"NO")</f>
        <v>NO</v>
      </c>
    </row>
    <row r="324" spans="1:17">
      <c r="A324" s="7" t="s">
        <v>3889</v>
      </c>
      <c r="B324" s="8" t="s">
        <v>4535</v>
      </c>
      <c r="C324" s="7" t="s">
        <v>1064</v>
      </c>
      <c r="D324" s="7" t="s">
        <v>1063</v>
      </c>
      <c r="E324" s="8" t="s">
        <v>2253</v>
      </c>
      <c r="F324" s="8">
        <f>+IFERROR(VLOOKUP(D324,'Convenio Clientes'!D325:F1307,3,0),0)</f>
        <v>0</v>
      </c>
      <c r="G324" s="8">
        <f t="shared" si="5"/>
        <v>1</v>
      </c>
      <c r="H324" s="7" t="s">
        <v>5947</v>
      </c>
      <c r="I324" s="9" t="s">
        <v>4436</v>
      </c>
      <c r="J324" s="7" t="s">
        <v>4454</v>
      </c>
      <c r="K324" s="7" t="s">
        <v>4448</v>
      </c>
      <c r="L324" s="10">
        <v>43010</v>
      </c>
      <c r="M324" s="7" t="s">
        <v>4441</v>
      </c>
      <c r="N324" s="7" t="s">
        <v>4411</v>
      </c>
      <c r="O324" s="7" t="s">
        <v>5701</v>
      </c>
      <c r="Q324" s="7" t="str">
        <f>IFERROR(VLOOKUP($D324,'CLIENTES NUEVA ID ZONA'!$A$1:$R$669,17,0),"NO")</f>
        <v>NO</v>
      </c>
    </row>
    <row r="325" spans="1:17">
      <c r="A325" s="7" t="s">
        <v>3889</v>
      </c>
      <c r="B325" s="8" t="s">
        <v>4535</v>
      </c>
      <c r="C325" s="7" t="s">
        <v>5948</v>
      </c>
      <c r="D325" s="7" t="s">
        <v>5949</v>
      </c>
      <c r="E325" s="8" t="s">
        <v>4441</v>
      </c>
      <c r="F325" s="8">
        <f>+IFERROR(VLOOKUP(D325,'Convenio Clientes'!D326:F1308,3,0),0)</f>
        <v>0</v>
      </c>
      <c r="G325" s="8" t="e">
        <f t="shared" si="5"/>
        <v>#VALUE!</v>
      </c>
      <c r="H325" s="7" t="s">
        <v>5950</v>
      </c>
      <c r="I325" s="7" t="s">
        <v>4436</v>
      </c>
      <c r="J325" s="7" t="s">
        <v>4688</v>
      </c>
      <c r="K325" s="7" t="s">
        <v>4438</v>
      </c>
      <c r="L325" s="10">
        <v>43010</v>
      </c>
      <c r="M325" s="7" t="s">
        <v>5700</v>
      </c>
      <c r="N325" s="7" t="s">
        <v>1440</v>
      </c>
      <c r="O325" s="7" t="s">
        <v>5701</v>
      </c>
      <c r="Q325" s="7" t="str">
        <f>IFERROR(VLOOKUP($D325,'CLIENTES NUEVA ID ZONA'!$A$1:$R$669,17,0),"NO")</f>
        <v>NO</v>
      </c>
    </row>
    <row r="326" spans="1:17">
      <c r="A326" s="7" t="s">
        <v>3889</v>
      </c>
      <c r="B326" s="8" t="s">
        <v>4535</v>
      </c>
      <c r="C326" s="7" t="s">
        <v>133</v>
      </c>
      <c r="D326" s="7" t="s">
        <v>132</v>
      </c>
      <c r="E326" s="8" t="s">
        <v>2253</v>
      </c>
      <c r="F326" s="8">
        <f>+IFERROR(VLOOKUP(D326,'Convenio Clientes'!D327:F1309,3,0),0)</f>
        <v>0</v>
      </c>
      <c r="G326" s="8">
        <f t="shared" si="5"/>
        <v>1</v>
      </c>
      <c r="H326" s="7" t="s">
        <v>5951</v>
      </c>
      <c r="I326" s="7" t="s">
        <v>4436</v>
      </c>
      <c r="J326" s="7" t="s">
        <v>4454</v>
      </c>
      <c r="K326" s="7" t="s">
        <v>4448</v>
      </c>
      <c r="L326" s="10">
        <v>43010</v>
      </c>
      <c r="M326" s="7" t="s">
        <v>4441</v>
      </c>
      <c r="N326" s="7" t="s">
        <v>4411</v>
      </c>
      <c r="O326" s="7" t="s">
        <v>5701</v>
      </c>
      <c r="Q326" s="7" t="str">
        <f>IFERROR(VLOOKUP($D326,'CLIENTES NUEVA ID ZONA'!$A$1:$R$669,17,0),"NO")</f>
        <v>NO</v>
      </c>
    </row>
    <row r="327" spans="1:17">
      <c r="A327" s="7" t="s">
        <v>3889</v>
      </c>
      <c r="B327" s="8" t="s">
        <v>4535</v>
      </c>
      <c r="C327" s="7" t="s">
        <v>598</v>
      </c>
      <c r="D327" s="7" t="s">
        <v>597</v>
      </c>
      <c r="E327" s="8" t="s">
        <v>2253</v>
      </c>
      <c r="F327" s="8" t="str">
        <f>+IFERROR(VLOOKUP(D327,'Convenio Clientes'!D328:F1310,3,0),0)</f>
        <v>01</v>
      </c>
      <c r="G327" s="8">
        <f t="shared" si="5"/>
        <v>0</v>
      </c>
      <c r="H327" s="7" t="s">
        <v>5268</v>
      </c>
      <c r="I327" s="7" t="s">
        <v>4436</v>
      </c>
      <c r="J327" s="7" t="s">
        <v>4454</v>
      </c>
      <c r="K327" s="7" t="s">
        <v>4448</v>
      </c>
      <c r="L327" s="10">
        <v>43010</v>
      </c>
      <c r="M327" s="7" t="s">
        <v>4441</v>
      </c>
      <c r="N327" s="7" t="s">
        <v>4411</v>
      </c>
      <c r="O327" s="7" t="s">
        <v>5701</v>
      </c>
      <c r="Q327" s="7" t="str">
        <f>IFERROR(VLOOKUP($D327,'CLIENTES NUEVA ID ZONA'!$A$1:$R$669,17,0),"NO")</f>
        <v>NO</v>
      </c>
    </row>
    <row r="328" spans="1:17">
      <c r="A328" s="7" t="s">
        <v>3889</v>
      </c>
      <c r="B328" s="8" t="s">
        <v>4535</v>
      </c>
      <c r="C328" s="7" t="s">
        <v>782</v>
      </c>
      <c r="D328" s="7" t="s">
        <v>781</v>
      </c>
      <c r="E328" s="8" t="s">
        <v>2253</v>
      </c>
      <c r="F328" s="8" t="str">
        <f>+IFERROR(VLOOKUP(D328,'Convenio Clientes'!D329:F1311,3,0),0)</f>
        <v>01</v>
      </c>
      <c r="G328" s="8">
        <f t="shared" si="5"/>
        <v>0</v>
      </c>
      <c r="H328" s="7" t="s">
        <v>5952</v>
      </c>
      <c r="I328" s="7" t="s">
        <v>4436</v>
      </c>
      <c r="J328" s="7" t="s">
        <v>4454</v>
      </c>
      <c r="K328" s="7" t="s">
        <v>4448</v>
      </c>
      <c r="L328" s="10">
        <v>43010</v>
      </c>
      <c r="M328" s="7" t="s">
        <v>4441</v>
      </c>
      <c r="N328" s="7" t="s">
        <v>4411</v>
      </c>
      <c r="O328" s="7" t="s">
        <v>5701</v>
      </c>
      <c r="Q328" s="7" t="str">
        <f>IFERROR(VLOOKUP($D328,'CLIENTES NUEVA ID ZONA'!$A$1:$R$669,17,0),"NO")</f>
        <v>NO</v>
      </c>
    </row>
    <row r="329" spans="1:17">
      <c r="A329" s="7" t="s">
        <v>3889</v>
      </c>
      <c r="B329" s="8" t="s">
        <v>4535</v>
      </c>
      <c r="C329" s="7" t="s">
        <v>818</v>
      </c>
      <c r="D329" s="7" t="s">
        <v>817</v>
      </c>
      <c r="E329" s="8" t="s">
        <v>2253</v>
      </c>
      <c r="F329" s="8" t="str">
        <f>+IFERROR(VLOOKUP(D329,'Convenio Clientes'!D330:F1312,3,0),0)</f>
        <v>01</v>
      </c>
      <c r="G329" s="8">
        <f t="shared" si="5"/>
        <v>0</v>
      </c>
      <c r="H329" s="7" t="s">
        <v>5953</v>
      </c>
      <c r="I329" s="9" t="s">
        <v>4436</v>
      </c>
      <c r="J329" s="7" t="s">
        <v>4454</v>
      </c>
      <c r="K329" s="7" t="s">
        <v>4448</v>
      </c>
      <c r="L329" s="10">
        <v>43010</v>
      </c>
      <c r="M329" s="7" t="s">
        <v>4441</v>
      </c>
      <c r="N329" s="7" t="s">
        <v>4411</v>
      </c>
      <c r="O329" s="7" t="s">
        <v>5701</v>
      </c>
      <c r="Q329" s="7" t="str">
        <f>IFERROR(VLOOKUP($D329,'CLIENTES NUEVA ID ZONA'!$A$1:$R$669,17,0),"NO")</f>
        <v>NO</v>
      </c>
    </row>
    <row r="330" spans="1:17">
      <c r="A330" s="7" t="s">
        <v>3889</v>
      </c>
      <c r="B330" s="8" t="s">
        <v>4535</v>
      </c>
      <c r="C330" s="7" t="s">
        <v>116</v>
      </c>
      <c r="D330" s="7" t="s">
        <v>115</v>
      </c>
      <c r="E330" s="8" t="s">
        <v>2253</v>
      </c>
      <c r="F330" s="8" t="str">
        <f>+IFERROR(VLOOKUP(D330,'Convenio Clientes'!D331:F1313,3,0),0)</f>
        <v>01</v>
      </c>
      <c r="G330" s="8">
        <f t="shared" si="5"/>
        <v>0</v>
      </c>
      <c r="H330" s="7" t="s">
        <v>5954</v>
      </c>
      <c r="I330" s="9" t="s">
        <v>4436</v>
      </c>
      <c r="J330" s="7" t="s">
        <v>4454</v>
      </c>
      <c r="K330" s="7" t="s">
        <v>4448</v>
      </c>
      <c r="L330" s="10">
        <v>43010</v>
      </c>
      <c r="M330" s="7" t="s">
        <v>4441</v>
      </c>
      <c r="N330" s="7" t="s">
        <v>4411</v>
      </c>
      <c r="O330" s="7" t="s">
        <v>5701</v>
      </c>
      <c r="Q330" s="7" t="str">
        <f>IFERROR(VLOOKUP($D330,'CLIENTES NUEVA ID ZONA'!$A$1:$R$669,17,0),"NO")</f>
        <v>NO</v>
      </c>
    </row>
    <row r="331" spans="1:17">
      <c r="A331" s="7" t="s">
        <v>3889</v>
      </c>
      <c r="B331" s="8" t="s">
        <v>4535</v>
      </c>
      <c r="C331" s="7" t="s">
        <v>1090</v>
      </c>
      <c r="D331" s="7" t="s">
        <v>1089</v>
      </c>
      <c r="E331" s="8" t="s">
        <v>2253</v>
      </c>
      <c r="F331" s="8" t="str">
        <f>+IFERROR(VLOOKUP(D331,'Convenio Clientes'!D332:F1314,3,0),0)</f>
        <v>01</v>
      </c>
      <c r="G331" s="8">
        <f t="shared" si="5"/>
        <v>0</v>
      </c>
      <c r="H331" s="7" t="s">
        <v>5955</v>
      </c>
      <c r="I331" s="9" t="s">
        <v>4436</v>
      </c>
      <c r="J331" s="7" t="s">
        <v>4454</v>
      </c>
      <c r="K331" s="7" t="s">
        <v>4448</v>
      </c>
      <c r="L331" s="10">
        <v>43010</v>
      </c>
      <c r="M331" s="7" t="s">
        <v>4441</v>
      </c>
      <c r="N331" s="7" t="s">
        <v>4411</v>
      </c>
      <c r="O331" s="7" t="s">
        <v>5701</v>
      </c>
      <c r="Q331" s="7" t="str">
        <f>IFERROR(VLOOKUP($D331,'CLIENTES NUEVA ID ZONA'!$A$1:$R$669,17,0),"NO")</f>
        <v>NO</v>
      </c>
    </row>
    <row r="332" spans="1:17">
      <c r="A332" s="7" t="s">
        <v>3889</v>
      </c>
      <c r="B332" s="8" t="s">
        <v>4535</v>
      </c>
      <c r="C332" s="7" t="s">
        <v>160</v>
      </c>
      <c r="D332" s="7" t="s">
        <v>159</v>
      </c>
      <c r="E332" s="8" t="s">
        <v>2253</v>
      </c>
      <c r="F332" s="8" t="str">
        <f>+IFERROR(VLOOKUP(D332,'Convenio Clientes'!D333:F1315,3,0),0)</f>
        <v>01</v>
      </c>
      <c r="G332" s="8">
        <f t="shared" si="5"/>
        <v>0</v>
      </c>
      <c r="H332" s="7" t="s">
        <v>5956</v>
      </c>
      <c r="I332" s="9" t="s">
        <v>4436</v>
      </c>
      <c r="J332" s="7" t="s">
        <v>4454</v>
      </c>
      <c r="K332" s="7" t="s">
        <v>4448</v>
      </c>
      <c r="L332" s="10">
        <v>43010</v>
      </c>
      <c r="M332" s="7" t="s">
        <v>4441</v>
      </c>
      <c r="N332" s="7" t="s">
        <v>4411</v>
      </c>
      <c r="O332" s="7" t="s">
        <v>5701</v>
      </c>
      <c r="Q332" s="7" t="str">
        <f>IFERROR(VLOOKUP($D332,'CLIENTES NUEVA ID ZONA'!$A$1:$R$669,17,0),"NO")</f>
        <v>NO</v>
      </c>
    </row>
    <row r="333" spans="1:17">
      <c r="A333" s="7" t="s">
        <v>3889</v>
      </c>
      <c r="B333" s="8" t="s">
        <v>4535</v>
      </c>
      <c r="C333" s="7" t="s">
        <v>1000</v>
      </c>
      <c r="D333" s="7" t="s">
        <v>999</v>
      </c>
      <c r="E333" s="8" t="s">
        <v>2253</v>
      </c>
      <c r="F333" s="8" t="str">
        <f>+IFERROR(VLOOKUP(D333,'Convenio Clientes'!D334:F1316,3,0),0)</f>
        <v>01</v>
      </c>
      <c r="G333" s="8">
        <f t="shared" si="5"/>
        <v>0</v>
      </c>
      <c r="H333" s="7" t="s">
        <v>5957</v>
      </c>
      <c r="I333" s="9" t="s">
        <v>4436</v>
      </c>
      <c r="J333" s="7" t="s">
        <v>4454</v>
      </c>
      <c r="K333" s="7" t="s">
        <v>4448</v>
      </c>
      <c r="L333" s="10">
        <v>43010</v>
      </c>
      <c r="M333" s="7" t="s">
        <v>4441</v>
      </c>
      <c r="N333" s="7" t="s">
        <v>4411</v>
      </c>
      <c r="O333" s="7" t="s">
        <v>5701</v>
      </c>
      <c r="Q333" s="7" t="str">
        <f>IFERROR(VLOOKUP($D333,'CLIENTES NUEVA ID ZONA'!$A$1:$R$669,17,0),"NO")</f>
        <v>NO</v>
      </c>
    </row>
    <row r="334" spans="1:17">
      <c r="A334" s="7" t="s">
        <v>3889</v>
      </c>
      <c r="B334" s="8" t="s">
        <v>4535</v>
      </c>
      <c r="C334" s="7" t="s">
        <v>334</v>
      </c>
      <c r="D334" s="7" t="s">
        <v>333</v>
      </c>
      <c r="E334" s="8" t="s">
        <v>2253</v>
      </c>
      <c r="F334" s="8" t="str">
        <f>+IFERROR(VLOOKUP(D334,'Convenio Clientes'!D335:F1317,3,0),0)</f>
        <v>01</v>
      </c>
      <c r="G334" s="8">
        <f t="shared" si="5"/>
        <v>0</v>
      </c>
      <c r="H334" s="7" t="s">
        <v>5958</v>
      </c>
      <c r="I334" s="9" t="s">
        <v>4436</v>
      </c>
      <c r="J334" s="7" t="s">
        <v>4454</v>
      </c>
      <c r="K334" s="7" t="s">
        <v>4448</v>
      </c>
      <c r="L334" s="10">
        <v>43010</v>
      </c>
      <c r="M334" s="7" t="s">
        <v>4441</v>
      </c>
      <c r="N334" s="7" t="s">
        <v>4411</v>
      </c>
      <c r="O334" s="7" t="s">
        <v>5701</v>
      </c>
      <c r="Q334" s="7" t="str">
        <f>IFERROR(VLOOKUP($D334,'CLIENTES NUEVA ID ZONA'!$A$1:$R$669,17,0),"NO")</f>
        <v>NO</v>
      </c>
    </row>
    <row r="335" spans="1:17">
      <c r="A335" s="7" t="s">
        <v>3889</v>
      </c>
      <c r="B335" s="8" t="s">
        <v>4535</v>
      </c>
      <c r="C335" s="7" t="s">
        <v>18</v>
      </c>
      <c r="D335" s="7" t="s">
        <v>17</v>
      </c>
      <c r="E335" s="8" t="s">
        <v>2253</v>
      </c>
      <c r="F335" s="8" t="str">
        <f>+IFERROR(VLOOKUP(D335,'Convenio Clientes'!D336:F1318,3,0),0)</f>
        <v>01</v>
      </c>
      <c r="G335" s="8">
        <f t="shared" si="5"/>
        <v>0</v>
      </c>
      <c r="H335" s="7" t="s">
        <v>5959</v>
      </c>
      <c r="I335" s="9" t="s">
        <v>4436</v>
      </c>
      <c r="J335" s="7" t="s">
        <v>4454</v>
      </c>
      <c r="K335" s="7" t="s">
        <v>4448</v>
      </c>
      <c r="L335" s="10">
        <v>43010</v>
      </c>
      <c r="M335" s="7" t="s">
        <v>4441</v>
      </c>
      <c r="N335" s="7" t="s">
        <v>4411</v>
      </c>
      <c r="O335" s="7" t="s">
        <v>5701</v>
      </c>
      <c r="Q335" s="7" t="str">
        <f>IFERROR(VLOOKUP($D335,'CLIENTES NUEVA ID ZONA'!$A$1:$R$669,17,0),"NO")</f>
        <v>NO</v>
      </c>
    </row>
    <row r="336" spans="1:17">
      <c r="A336" s="7" t="s">
        <v>3889</v>
      </c>
      <c r="B336" s="8" t="s">
        <v>4535</v>
      </c>
      <c r="C336" s="7" t="s">
        <v>1177</v>
      </c>
      <c r="D336" s="7" t="s">
        <v>1176</v>
      </c>
      <c r="E336" s="8" t="s">
        <v>2253</v>
      </c>
      <c r="F336" s="8" t="str">
        <f>+IFERROR(VLOOKUP(D336,'Convenio Clientes'!D337:F1319,3,0),0)</f>
        <v>01</v>
      </c>
      <c r="G336" s="8">
        <f t="shared" si="5"/>
        <v>0</v>
      </c>
      <c r="H336" s="7" t="s">
        <v>5960</v>
      </c>
      <c r="I336" s="9" t="s">
        <v>4436</v>
      </c>
      <c r="J336" s="7" t="s">
        <v>4454</v>
      </c>
      <c r="K336" s="7" t="s">
        <v>4448</v>
      </c>
      <c r="L336" s="10">
        <v>43010</v>
      </c>
      <c r="M336" s="7" t="s">
        <v>4441</v>
      </c>
      <c r="N336" s="7" t="s">
        <v>4411</v>
      </c>
      <c r="O336" s="7" t="s">
        <v>5701</v>
      </c>
    </row>
    <row r="337" spans="1:15">
      <c r="A337" s="7" t="s">
        <v>3889</v>
      </c>
      <c r="B337" s="8" t="s">
        <v>4535</v>
      </c>
      <c r="C337" s="7" t="s">
        <v>834</v>
      </c>
      <c r="D337" s="7" t="s">
        <v>833</v>
      </c>
      <c r="E337" s="8" t="s">
        <v>2253</v>
      </c>
      <c r="F337" s="8" t="str">
        <f>+IFERROR(VLOOKUP(D337,'Convenio Clientes'!D338:F1320,3,0),0)</f>
        <v>01</v>
      </c>
      <c r="G337" s="8">
        <f t="shared" si="5"/>
        <v>0</v>
      </c>
      <c r="H337" s="7" t="s">
        <v>5961</v>
      </c>
      <c r="I337" s="9" t="s">
        <v>4436</v>
      </c>
      <c r="J337" s="7" t="s">
        <v>4454</v>
      </c>
      <c r="K337" s="7" t="s">
        <v>4448</v>
      </c>
      <c r="L337" s="10">
        <v>43010</v>
      </c>
      <c r="M337" s="7" t="s">
        <v>4441</v>
      </c>
      <c r="N337" s="7" t="s">
        <v>4411</v>
      </c>
      <c r="O337" s="7" t="s">
        <v>5701</v>
      </c>
    </row>
    <row r="338" spans="1:15">
      <c r="A338" s="7" t="s">
        <v>3889</v>
      </c>
      <c r="B338" s="8" t="s">
        <v>4535</v>
      </c>
      <c r="C338" s="7" t="s">
        <v>327</v>
      </c>
      <c r="D338" s="7" t="s">
        <v>326</v>
      </c>
      <c r="E338" s="8" t="s">
        <v>2253</v>
      </c>
      <c r="F338" s="8" t="str">
        <f>+IFERROR(VLOOKUP(D338,'Convenio Clientes'!D339:F1321,3,0),0)</f>
        <v>01</v>
      </c>
      <c r="G338" s="8">
        <f t="shared" si="5"/>
        <v>0</v>
      </c>
      <c r="H338" s="7" t="s">
        <v>5962</v>
      </c>
      <c r="I338" s="9" t="s">
        <v>4436</v>
      </c>
      <c r="J338" s="7" t="s">
        <v>4454</v>
      </c>
      <c r="K338" s="7" t="s">
        <v>4448</v>
      </c>
      <c r="L338" s="10">
        <v>43010</v>
      </c>
      <c r="M338" s="7" t="s">
        <v>4441</v>
      </c>
      <c r="N338" s="7" t="s">
        <v>4411</v>
      </c>
      <c r="O338" s="7" t="s">
        <v>5701</v>
      </c>
    </row>
    <row r="339" spans="1:15">
      <c r="A339" s="7" t="s">
        <v>3889</v>
      </c>
      <c r="B339" s="8" t="s">
        <v>4535</v>
      </c>
      <c r="C339" s="7" t="s">
        <v>778</v>
      </c>
      <c r="D339" s="7" t="s">
        <v>777</v>
      </c>
      <c r="E339" s="8" t="s">
        <v>2253</v>
      </c>
      <c r="F339" s="8" t="str">
        <f>+IFERROR(VLOOKUP(D339,'Convenio Clientes'!D340:F1322,3,0),0)</f>
        <v>01</v>
      </c>
      <c r="G339" s="8">
        <f t="shared" si="5"/>
        <v>0</v>
      </c>
      <c r="H339" s="7" t="s">
        <v>5963</v>
      </c>
      <c r="I339" s="9" t="s">
        <v>4436</v>
      </c>
      <c r="J339" s="7" t="s">
        <v>4454</v>
      </c>
      <c r="K339" s="7" t="s">
        <v>4448</v>
      </c>
      <c r="L339" s="10">
        <v>43010</v>
      </c>
      <c r="M339" s="7" t="s">
        <v>4441</v>
      </c>
      <c r="N339" s="7" t="s">
        <v>4411</v>
      </c>
      <c r="O339" s="7" t="s">
        <v>5701</v>
      </c>
    </row>
    <row r="340" spans="1:15">
      <c r="A340" s="7" t="s">
        <v>3889</v>
      </c>
      <c r="B340" s="8" t="s">
        <v>4535</v>
      </c>
      <c r="C340" s="7" t="s">
        <v>846</v>
      </c>
      <c r="D340" s="7" t="s">
        <v>845</v>
      </c>
      <c r="E340" s="8" t="s">
        <v>2253</v>
      </c>
      <c r="F340" s="8" t="str">
        <f>+IFERROR(VLOOKUP(D340,'Convenio Clientes'!D341:F1323,3,0),0)</f>
        <v>01</v>
      </c>
      <c r="G340" s="8">
        <f t="shared" si="5"/>
        <v>0</v>
      </c>
      <c r="H340" s="7" t="s">
        <v>5964</v>
      </c>
      <c r="I340" s="9" t="s">
        <v>4436</v>
      </c>
      <c r="J340" s="7" t="s">
        <v>4454</v>
      </c>
      <c r="K340" s="7" t="s">
        <v>4448</v>
      </c>
      <c r="L340" s="10">
        <v>43010</v>
      </c>
      <c r="M340" s="7" t="s">
        <v>4441</v>
      </c>
      <c r="N340" s="7" t="s">
        <v>4411</v>
      </c>
      <c r="O340" s="7" t="s">
        <v>5701</v>
      </c>
    </row>
  </sheetData>
  <autoFilter ref="A1:P340" xr:uid="{00000000-0009-0000-0000-000008000000}"/>
  <sortState xmlns:xlrd2="http://schemas.microsoft.com/office/spreadsheetml/2017/richdata2" ref="A2:W277">
    <sortCondition ref="O2:O277"/>
    <sortCondition ref="N2:N277"/>
    <sortCondition ref="C2:C27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>
    <tabColor rgb="FFFF0000"/>
  </sheetPr>
  <dimension ref="A1:H46"/>
  <sheetViews>
    <sheetView showGridLines="0" workbookViewId="0">
      <pane ySplit="1" topLeftCell="A2" activePane="bottomLeft" state="frozen"/>
      <selection activeCell="L2" sqref="L2"/>
      <selection pane="bottomLeft" activeCell="F10" sqref="F10"/>
    </sheetView>
  </sheetViews>
  <sheetFormatPr baseColWidth="10" defaultColWidth="11" defaultRowHeight="15"/>
  <cols>
    <col min="1" max="1" width="14.7109375" customWidth="1"/>
    <col min="2" max="2" width="20.28515625" customWidth="1"/>
    <col min="3" max="3" width="23" customWidth="1"/>
    <col min="4" max="4" width="14.28515625" customWidth="1"/>
    <col min="5" max="5" width="23" customWidth="1"/>
    <col min="6" max="6" width="23.140625" customWidth="1"/>
    <col min="7" max="7" width="13.5703125" customWidth="1"/>
    <col min="8" max="8" width="16.7109375" customWidth="1"/>
  </cols>
  <sheetData>
    <row r="1" spans="1:8">
      <c r="A1" s="1" t="s">
        <v>5965</v>
      </c>
      <c r="B1" s="1" t="s">
        <v>5966</v>
      </c>
      <c r="C1" s="1" t="s">
        <v>5967</v>
      </c>
      <c r="D1" s="1" t="s">
        <v>5968</v>
      </c>
      <c r="E1" s="1" t="s">
        <v>5969</v>
      </c>
      <c r="F1" s="1" t="s">
        <v>5970</v>
      </c>
      <c r="G1" s="1" t="s">
        <v>5971</v>
      </c>
      <c r="H1" s="1" t="s">
        <v>5972</v>
      </c>
    </row>
    <row r="2" spans="1:8">
      <c r="A2" s="2">
        <v>10</v>
      </c>
      <c r="B2" s="3" t="s">
        <v>3539</v>
      </c>
      <c r="C2" s="2" t="s">
        <v>5973</v>
      </c>
      <c r="D2" s="2">
        <v>1</v>
      </c>
      <c r="E2" s="4" t="s">
        <v>3811</v>
      </c>
      <c r="F2" s="3" t="s">
        <v>3868</v>
      </c>
      <c r="G2" s="5"/>
      <c r="H2" t="s">
        <v>5974</v>
      </c>
    </row>
    <row r="3" spans="1:8">
      <c r="A3" s="2">
        <v>11</v>
      </c>
      <c r="B3" s="3" t="s">
        <v>3539</v>
      </c>
      <c r="C3" s="2" t="s">
        <v>5973</v>
      </c>
      <c r="D3" s="2">
        <v>1</v>
      </c>
      <c r="E3" s="4" t="s">
        <v>5975</v>
      </c>
      <c r="F3" s="3" t="s">
        <v>3868</v>
      </c>
      <c r="G3" s="5"/>
      <c r="H3" t="str">
        <f>+E3</f>
        <v xml:space="preserve">FELICIDAD SOLAR </v>
      </c>
    </row>
    <row r="4" spans="1:8">
      <c r="A4" s="2">
        <v>19</v>
      </c>
      <c r="B4" s="3" t="s">
        <v>3539</v>
      </c>
      <c r="C4" s="2" t="s">
        <v>5973</v>
      </c>
      <c r="D4" s="2">
        <v>1</v>
      </c>
      <c r="E4" s="4" t="s">
        <v>4396</v>
      </c>
      <c r="F4" s="3" t="s">
        <v>3868</v>
      </c>
      <c r="G4" s="5"/>
      <c r="H4" t="s">
        <v>5976</v>
      </c>
    </row>
    <row r="5" spans="1:8">
      <c r="A5" s="2">
        <v>20</v>
      </c>
      <c r="B5" s="3" t="s">
        <v>3556</v>
      </c>
      <c r="C5" s="2" t="s">
        <v>5977</v>
      </c>
      <c r="D5" s="2">
        <v>2</v>
      </c>
      <c r="E5" s="4" t="s">
        <v>3811</v>
      </c>
      <c r="F5" s="3" t="s">
        <v>3853</v>
      </c>
      <c r="G5" s="5"/>
      <c r="H5" t="s">
        <v>3811</v>
      </c>
    </row>
    <row r="6" spans="1:8">
      <c r="A6" s="2">
        <v>21</v>
      </c>
      <c r="B6" s="3" t="s">
        <v>3556</v>
      </c>
      <c r="C6" s="2" t="s">
        <v>5977</v>
      </c>
      <c r="D6" s="2">
        <v>2</v>
      </c>
      <c r="E6" s="4" t="s">
        <v>5978</v>
      </c>
      <c r="F6" s="3" t="s">
        <v>3853</v>
      </c>
      <c r="G6" s="5"/>
      <c r="H6" t="str">
        <f>+E6</f>
        <v>RICHARD GALAVIZ</v>
      </c>
    </row>
    <row r="7" spans="1:8">
      <c r="A7" s="2">
        <v>22</v>
      </c>
      <c r="B7" s="3" t="s">
        <v>3556</v>
      </c>
      <c r="C7" s="2" t="s">
        <v>5977</v>
      </c>
      <c r="D7" s="2">
        <v>2</v>
      </c>
      <c r="E7" s="4" t="s">
        <v>5979</v>
      </c>
      <c r="F7" s="3" t="s">
        <v>3853</v>
      </c>
      <c r="G7" s="5"/>
      <c r="H7" t="s">
        <v>3811</v>
      </c>
    </row>
    <row r="8" spans="1:8">
      <c r="A8" s="2">
        <v>23</v>
      </c>
      <c r="B8" s="3" t="s">
        <v>3556</v>
      </c>
      <c r="C8" s="2" t="s">
        <v>5977</v>
      </c>
      <c r="D8" s="2">
        <v>2</v>
      </c>
      <c r="E8" s="4" t="s">
        <v>3863</v>
      </c>
      <c r="F8" s="3" t="s">
        <v>3853</v>
      </c>
      <c r="G8" s="5"/>
      <c r="H8" t="str">
        <f>+E8</f>
        <v>MARTHA VILORIA</v>
      </c>
    </row>
    <row r="9" spans="1:8">
      <c r="A9" s="2">
        <v>29</v>
      </c>
      <c r="B9" s="3" t="s">
        <v>3556</v>
      </c>
      <c r="C9" s="2" t="s">
        <v>5977</v>
      </c>
      <c r="D9" s="2">
        <v>2</v>
      </c>
      <c r="E9" s="4" t="s">
        <v>3853</v>
      </c>
      <c r="F9" s="3" t="s">
        <v>3853</v>
      </c>
      <c r="G9" s="5"/>
      <c r="H9" t="str">
        <f>+E9</f>
        <v>DANIELA LINARES</v>
      </c>
    </row>
    <row r="10" spans="1:8">
      <c r="A10" s="2">
        <v>50</v>
      </c>
      <c r="B10" s="3" t="s">
        <v>3539</v>
      </c>
      <c r="C10" s="2" t="s">
        <v>5980</v>
      </c>
      <c r="D10" s="2">
        <v>5</v>
      </c>
      <c r="E10" s="4" t="s">
        <v>4342</v>
      </c>
      <c r="F10" s="3" t="s">
        <v>5981</v>
      </c>
      <c r="G10" s="5"/>
      <c r="H10" t="s">
        <v>5982</v>
      </c>
    </row>
    <row r="11" spans="1:8">
      <c r="A11" s="2">
        <v>51</v>
      </c>
      <c r="B11" s="3" t="s">
        <v>3539</v>
      </c>
      <c r="C11" s="2" t="s">
        <v>5980</v>
      </c>
      <c r="D11" s="2">
        <v>5</v>
      </c>
      <c r="E11" s="4" t="s">
        <v>4342</v>
      </c>
      <c r="F11" s="3" t="s">
        <v>5981</v>
      </c>
      <c r="G11" s="5"/>
      <c r="H11" t="s">
        <v>5982</v>
      </c>
    </row>
    <row r="12" spans="1:8">
      <c r="A12" s="2">
        <v>52</v>
      </c>
      <c r="B12" s="3" t="s">
        <v>3539</v>
      </c>
      <c r="C12" s="2" t="s">
        <v>5980</v>
      </c>
      <c r="D12" s="2">
        <v>5</v>
      </c>
      <c r="E12" s="4" t="s">
        <v>5983</v>
      </c>
      <c r="F12" s="3" t="s">
        <v>5981</v>
      </c>
      <c r="G12" s="5"/>
      <c r="H12" t="str">
        <f>+E12</f>
        <v>YUSLERY VILLARROEL</v>
      </c>
    </row>
    <row r="13" spans="1:8">
      <c r="A13" s="2">
        <v>53</v>
      </c>
      <c r="B13" s="3" t="s">
        <v>3539</v>
      </c>
      <c r="C13" s="2" t="s">
        <v>5980</v>
      </c>
      <c r="D13" s="2">
        <v>5</v>
      </c>
      <c r="E13" s="4" t="s">
        <v>4378</v>
      </c>
      <c r="F13" s="3" t="s">
        <v>5981</v>
      </c>
      <c r="G13" s="5"/>
      <c r="H13" t="str">
        <f>+E13</f>
        <v>DIANA DELGADO</v>
      </c>
    </row>
    <row r="14" spans="1:8">
      <c r="A14" s="2">
        <v>54</v>
      </c>
      <c r="B14" s="3" t="s">
        <v>3539</v>
      </c>
      <c r="C14" s="2" t="s">
        <v>5980</v>
      </c>
      <c r="D14" s="2">
        <v>5</v>
      </c>
      <c r="E14" s="4" t="s">
        <v>5984</v>
      </c>
      <c r="F14" s="3" t="s">
        <v>5981</v>
      </c>
      <c r="G14" s="5"/>
    </row>
    <row r="15" spans="1:8">
      <c r="A15" s="2">
        <v>59</v>
      </c>
      <c r="B15" s="3" t="s">
        <v>3539</v>
      </c>
      <c r="C15" s="2" t="s">
        <v>5980</v>
      </c>
      <c r="D15" s="2">
        <v>5</v>
      </c>
      <c r="E15" s="4" t="s">
        <v>5981</v>
      </c>
      <c r="F15" s="3" t="s">
        <v>5981</v>
      </c>
      <c r="G15" s="5"/>
      <c r="H15" t="str">
        <f>+E11</f>
        <v>BETSY CASTRO</v>
      </c>
    </row>
    <row r="16" spans="1:8">
      <c r="A16" s="2">
        <v>60</v>
      </c>
      <c r="B16" s="3" t="s">
        <v>3556</v>
      </c>
      <c r="C16" s="2" t="s">
        <v>5985</v>
      </c>
      <c r="D16" s="2">
        <v>6</v>
      </c>
      <c r="E16" s="4" t="s">
        <v>640</v>
      </c>
      <c r="F16" s="3" t="s">
        <v>3803</v>
      </c>
      <c r="G16" s="5"/>
      <c r="H16" t="str">
        <f>+E16</f>
        <v>ERNESTO LUCAS</v>
      </c>
    </row>
    <row r="17" spans="1:7">
      <c r="A17" s="2">
        <v>61</v>
      </c>
      <c r="B17" s="3" t="s">
        <v>3556</v>
      </c>
      <c r="C17" s="2" t="s">
        <v>5985</v>
      </c>
      <c r="D17" s="2">
        <v>6</v>
      </c>
      <c r="E17" s="4" t="s">
        <v>5986</v>
      </c>
      <c r="F17" s="3" t="s">
        <v>3803</v>
      </c>
      <c r="G17" s="5"/>
    </row>
    <row r="18" spans="1:7">
      <c r="A18" s="2">
        <v>62</v>
      </c>
      <c r="B18" s="3" t="s">
        <v>3556</v>
      </c>
      <c r="C18" s="2" t="s">
        <v>5985</v>
      </c>
      <c r="D18" s="2">
        <v>6</v>
      </c>
      <c r="E18" s="4" t="s">
        <v>3811</v>
      </c>
      <c r="F18" s="3" t="s">
        <v>3803</v>
      </c>
      <c r="G18" s="5"/>
    </row>
    <row r="19" spans="1:7">
      <c r="A19" s="2">
        <v>63</v>
      </c>
      <c r="B19" s="3" t="s">
        <v>3556</v>
      </c>
      <c r="C19" s="2" t="s">
        <v>5985</v>
      </c>
      <c r="D19" s="2">
        <v>6</v>
      </c>
      <c r="E19" s="4" t="s">
        <v>3811</v>
      </c>
      <c r="F19" s="3" t="s">
        <v>3803</v>
      </c>
      <c r="G19" s="5"/>
    </row>
    <row r="20" spans="1:7">
      <c r="A20" s="2">
        <v>64</v>
      </c>
      <c r="B20" s="3" t="s">
        <v>3556</v>
      </c>
      <c r="C20" s="2" t="s">
        <v>5985</v>
      </c>
      <c r="D20" s="2">
        <v>6</v>
      </c>
      <c r="E20" s="4" t="s">
        <v>3811</v>
      </c>
      <c r="F20" s="3" t="s">
        <v>3803</v>
      </c>
      <c r="G20" s="5"/>
    </row>
    <row r="21" spans="1:7">
      <c r="A21" s="2">
        <v>65</v>
      </c>
      <c r="B21" s="3" t="s">
        <v>3556</v>
      </c>
      <c r="C21" s="2" t="s">
        <v>5985</v>
      </c>
      <c r="D21" s="2">
        <v>6</v>
      </c>
      <c r="E21" s="4" t="s">
        <v>5987</v>
      </c>
      <c r="F21" s="3" t="s">
        <v>3803</v>
      </c>
      <c r="G21" s="5"/>
    </row>
    <row r="22" spans="1:7">
      <c r="A22" s="2">
        <v>69</v>
      </c>
      <c r="B22" s="3" t="s">
        <v>3556</v>
      </c>
      <c r="C22" s="2" t="s">
        <v>5985</v>
      </c>
      <c r="D22" s="2">
        <v>6</v>
      </c>
      <c r="E22" s="4" t="s">
        <v>3803</v>
      </c>
      <c r="F22" s="3" t="s">
        <v>3803</v>
      </c>
      <c r="G22" s="5"/>
    </row>
    <row r="23" spans="1:7">
      <c r="A23" s="2">
        <v>70</v>
      </c>
      <c r="B23" s="3" t="s">
        <v>5988</v>
      </c>
      <c r="C23" s="2" t="s">
        <v>5989</v>
      </c>
      <c r="D23" s="2">
        <v>7</v>
      </c>
      <c r="E23" s="4" t="s">
        <v>5988</v>
      </c>
      <c r="F23" s="4" t="s">
        <v>5989</v>
      </c>
      <c r="G23" s="5"/>
    </row>
    <row r="24" spans="1:7">
      <c r="A24" s="2">
        <v>80</v>
      </c>
      <c r="B24" s="3" t="s">
        <v>5990</v>
      </c>
      <c r="C24" s="2" t="s">
        <v>4391</v>
      </c>
      <c r="D24" s="2">
        <v>8</v>
      </c>
      <c r="E24" s="4" t="s">
        <v>5991</v>
      </c>
      <c r="F24" s="4" t="s">
        <v>5991</v>
      </c>
      <c r="G24" s="6" t="s">
        <v>5992</v>
      </c>
    </row>
    <row r="25" spans="1:7">
      <c r="A25" s="2">
        <v>90</v>
      </c>
      <c r="B25" s="3" t="s">
        <v>20</v>
      </c>
      <c r="C25" s="2" t="s">
        <v>325</v>
      </c>
      <c r="D25" s="2">
        <v>9</v>
      </c>
      <c r="E25" s="4" t="s">
        <v>325</v>
      </c>
      <c r="F25" s="4" t="s">
        <v>325</v>
      </c>
      <c r="G25" s="6" t="s">
        <v>5993</v>
      </c>
    </row>
    <row r="26" spans="1:7">
      <c r="A26" s="2">
        <v>91</v>
      </c>
      <c r="B26" s="3" t="s">
        <v>20</v>
      </c>
      <c r="C26" s="2" t="s">
        <v>19</v>
      </c>
      <c r="D26" s="2">
        <v>9</v>
      </c>
      <c r="E26" s="4" t="s">
        <v>19</v>
      </c>
      <c r="F26" s="4" t="s">
        <v>19</v>
      </c>
      <c r="G26" s="6" t="s">
        <v>5994</v>
      </c>
    </row>
    <row r="27" spans="1:7">
      <c r="A27" s="2">
        <v>92</v>
      </c>
      <c r="B27" s="3" t="s">
        <v>20</v>
      </c>
      <c r="C27" s="2" t="s">
        <v>5995</v>
      </c>
      <c r="D27" s="2">
        <v>9</v>
      </c>
      <c r="E27" s="4" t="s">
        <v>5995</v>
      </c>
      <c r="F27" s="4" t="s">
        <v>5995</v>
      </c>
      <c r="G27" s="6" t="s">
        <v>5996</v>
      </c>
    </row>
    <row r="28" spans="1:7">
      <c r="A28" s="2">
        <v>94</v>
      </c>
      <c r="B28" s="3" t="s">
        <v>20</v>
      </c>
      <c r="C28" s="2" t="s">
        <v>5997</v>
      </c>
      <c r="D28" s="2">
        <v>9</v>
      </c>
      <c r="E28" s="4" t="s">
        <v>5997</v>
      </c>
      <c r="F28" s="4" t="s">
        <v>5997</v>
      </c>
      <c r="G28" s="6" t="s">
        <v>5998</v>
      </c>
    </row>
    <row r="29" spans="1:7">
      <c r="A29" s="2">
        <v>95</v>
      </c>
      <c r="B29" s="3" t="s">
        <v>20</v>
      </c>
      <c r="C29" s="2" t="s">
        <v>54</v>
      </c>
      <c r="D29" s="2">
        <v>9</v>
      </c>
      <c r="E29" s="4" t="s">
        <v>54</v>
      </c>
      <c r="F29" s="4" t="s">
        <v>54</v>
      </c>
      <c r="G29" s="6" t="s">
        <v>5999</v>
      </c>
    </row>
    <row r="30" spans="1:7">
      <c r="A30" s="2">
        <v>96</v>
      </c>
      <c r="B30" s="3" t="s">
        <v>20</v>
      </c>
      <c r="C30" s="2" t="s">
        <v>6000</v>
      </c>
      <c r="D30" s="2">
        <v>9</v>
      </c>
      <c r="E30" s="4" t="s">
        <v>6000</v>
      </c>
      <c r="F30" s="4" t="s">
        <v>6000</v>
      </c>
      <c r="G30" s="6" t="s">
        <v>6001</v>
      </c>
    </row>
    <row r="31" spans="1:7">
      <c r="A31" s="2">
        <v>97</v>
      </c>
      <c r="B31" s="3" t="s">
        <v>20</v>
      </c>
      <c r="C31" s="2" t="s">
        <v>4392</v>
      </c>
      <c r="D31" s="2">
        <v>9</v>
      </c>
      <c r="E31" s="4" t="s">
        <v>4392</v>
      </c>
      <c r="F31" s="4" t="s">
        <v>4392</v>
      </c>
      <c r="G31" s="6" t="s">
        <v>6002</v>
      </c>
    </row>
    <row r="32" spans="1:7">
      <c r="A32" s="2">
        <v>98</v>
      </c>
      <c r="B32" s="3" t="s">
        <v>20</v>
      </c>
      <c r="C32" s="2" t="s">
        <v>6003</v>
      </c>
      <c r="D32" s="2">
        <v>9</v>
      </c>
      <c r="E32" s="4" t="s">
        <v>6003</v>
      </c>
      <c r="F32" s="4" t="s">
        <v>6003</v>
      </c>
      <c r="G32" s="6" t="s">
        <v>6004</v>
      </c>
    </row>
    <row r="33" spans="1:6">
      <c r="A33" s="2">
        <v>12</v>
      </c>
      <c r="B33" s="3" t="s">
        <v>20</v>
      </c>
      <c r="C33" s="2" t="s">
        <v>20</v>
      </c>
      <c r="D33" s="2"/>
      <c r="E33" s="4" t="s">
        <v>20</v>
      </c>
      <c r="F33" s="4" t="s">
        <v>20</v>
      </c>
    </row>
    <row r="34" spans="1:6">
      <c r="A34" s="2">
        <v>13</v>
      </c>
      <c r="B34" s="3" t="s">
        <v>20</v>
      </c>
      <c r="C34" s="2" t="s">
        <v>20</v>
      </c>
      <c r="D34" s="2"/>
      <c r="E34" s="4" t="s">
        <v>20</v>
      </c>
      <c r="F34" s="4" t="s">
        <v>20</v>
      </c>
    </row>
    <row r="35" spans="1:6">
      <c r="A35" s="2">
        <v>14</v>
      </c>
      <c r="B35" s="3" t="s">
        <v>20</v>
      </c>
      <c r="C35" s="2" t="s">
        <v>20</v>
      </c>
      <c r="D35" s="2"/>
      <c r="E35" s="4" t="s">
        <v>20</v>
      </c>
      <c r="F35" s="4" t="s">
        <v>20</v>
      </c>
    </row>
    <row r="36" spans="1:6">
      <c r="A36" s="2">
        <v>15</v>
      </c>
      <c r="B36" s="3" t="s">
        <v>20</v>
      </c>
      <c r="C36" s="2" t="s">
        <v>20</v>
      </c>
      <c r="D36" s="2"/>
      <c r="E36" s="4" t="s">
        <v>20</v>
      </c>
      <c r="F36" s="4" t="s">
        <v>20</v>
      </c>
    </row>
    <row r="37" spans="1:6">
      <c r="A37" s="2">
        <v>25</v>
      </c>
      <c r="B37" s="3" t="s">
        <v>20</v>
      </c>
      <c r="C37" s="2" t="s">
        <v>20</v>
      </c>
      <c r="D37" s="2"/>
      <c r="E37" s="4" t="s">
        <v>20</v>
      </c>
      <c r="F37" s="4" t="s">
        <v>20</v>
      </c>
    </row>
    <row r="38" spans="1:6">
      <c r="A38" s="2">
        <v>27</v>
      </c>
      <c r="B38" s="3" t="s">
        <v>20</v>
      </c>
      <c r="C38" s="2" t="s">
        <v>20</v>
      </c>
      <c r="D38" s="2"/>
      <c r="E38" s="4" t="s">
        <v>20</v>
      </c>
      <c r="F38" s="4" t="s">
        <v>20</v>
      </c>
    </row>
    <row r="39" spans="1:6">
      <c r="A39" s="2">
        <v>36</v>
      </c>
      <c r="B39" s="3" t="s">
        <v>20</v>
      </c>
      <c r="C39" s="2" t="s">
        <v>20</v>
      </c>
      <c r="D39" s="2"/>
      <c r="E39" s="4" t="s">
        <v>20</v>
      </c>
      <c r="F39" s="4" t="s">
        <v>20</v>
      </c>
    </row>
    <row r="40" spans="1:6">
      <c r="A40" s="2">
        <v>37</v>
      </c>
      <c r="B40" s="3" t="s">
        <v>20</v>
      </c>
      <c r="C40" s="2" t="s">
        <v>20</v>
      </c>
      <c r="D40" s="2"/>
      <c r="E40" s="4" t="s">
        <v>20</v>
      </c>
      <c r="F40" s="4" t="s">
        <v>20</v>
      </c>
    </row>
    <row r="41" spans="1:6">
      <c r="A41" s="2">
        <v>42</v>
      </c>
      <c r="B41" s="3" t="s">
        <v>20</v>
      </c>
      <c r="C41" s="2" t="s">
        <v>20</v>
      </c>
      <c r="D41" s="2"/>
      <c r="E41" s="4" t="s">
        <v>20</v>
      </c>
      <c r="F41" s="4" t="s">
        <v>20</v>
      </c>
    </row>
    <row r="42" spans="1:6">
      <c r="A42" s="2">
        <v>43</v>
      </c>
      <c r="B42" s="3" t="s">
        <v>20</v>
      </c>
      <c r="C42" s="2" t="s">
        <v>20</v>
      </c>
      <c r="D42" s="2"/>
      <c r="E42" s="4" t="s">
        <v>20</v>
      </c>
      <c r="F42" s="4" t="s">
        <v>20</v>
      </c>
    </row>
    <row r="43" spans="1:6">
      <c r="A43" s="2">
        <v>44</v>
      </c>
      <c r="B43" s="3" t="s">
        <v>20</v>
      </c>
      <c r="C43" s="2" t="s">
        <v>20</v>
      </c>
      <c r="D43" s="2"/>
      <c r="E43" s="4" t="s">
        <v>20</v>
      </c>
      <c r="F43" s="4" t="s">
        <v>20</v>
      </c>
    </row>
    <row r="44" spans="1:6">
      <c r="A44" s="2">
        <v>45</v>
      </c>
      <c r="B44" s="3" t="s">
        <v>20</v>
      </c>
      <c r="C44" s="2" t="s">
        <v>20</v>
      </c>
      <c r="D44" s="2"/>
      <c r="E44" s="4" t="s">
        <v>20</v>
      </c>
      <c r="F44" s="4" t="s">
        <v>20</v>
      </c>
    </row>
    <row r="45" spans="1:6">
      <c r="A45" s="2">
        <v>93</v>
      </c>
      <c r="B45" s="3" t="s">
        <v>20</v>
      </c>
      <c r="C45" s="2" t="s">
        <v>20</v>
      </c>
      <c r="D45" s="2"/>
      <c r="E45" s="4" t="s">
        <v>20</v>
      </c>
      <c r="F45" s="4" t="s">
        <v>20</v>
      </c>
    </row>
    <row r="46" spans="1:6">
      <c r="A46" s="2">
        <v>99</v>
      </c>
      <c r="B46" s="3" t="s">
        <v>20</v>
      </c>
      <c r="C46" s="2" t="s">
        <v>20</v>
      </c>
      <c r="D46" s="2"/>
      <c r="E46" s="4" t="s">
        <v>20</v>
      </c>
      <c r="F46" s="4" t="s">
        <v>20</v>
      </c>
    </row>
  </sheetData>
  <autoFilter ref="A1:G46" xr:uid="{00000000-0009-0000-0000-000009000000}"/>
  <sortState xmlns:xlrd2="http://schemas.microsoft.com/office/spreadsheetml/2017/richdata2" ref="A2:H46">
    <sortCondition ref="A33:A46"/>
  </sortState>
  <conditionalFormatting sqref="A1:G1">
    <cfRule type="duplicateValues" dxfId="1" priority="2"/>
  </conditionalFormatting>
  <conditionalFormatting sqref="H1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FD4000-704C-4E04-AF2B-B232671C92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Clientes</vt:lpstr>
      <vt:lpstr>CLIENTES NUEVA ID ZONA</vt:lpstr>
      <vt:lpstr>Convenio Clientes</vt:lpstr>
      <vt:lpstr>Sucursales</vt:lpstr>
      <vt:lpstr>SKU</vt:lpstr>
      <vt:lpstr>ESTRUCTURA P&amp;B - LP</vt:lpstr>
      <vt:lpstr>Clase de Cliente</vt:lpstr>
      <vt:lpstr>Direcciones de clientes PB</vt:lpstr>
      <vt:lpstr>Direcciones de clientes LP</vt:lpstr>
      <vt:lpstr>Estructura 2018</vt:lpstr>
      <vt:lpstr>'ESTRUCTURA P&amp;B - LP'!Área_de_impresión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 Cova</dc:creator>
  <cp:lastModifiedBy>Nidia Rojas</cp:lastModifiedBy>
  <cp:lastPrinted>2024-11-18T17:04:00Z</cp:lastPrinted>
  <dcterms:created xsi:type="dcterms:W3CDTF">2018-06-04T20:35:00Z</dcterms:created>
  <dcterms:modified xsi:type="dcterms:W3CDTF">2026-04-24T12:42:06Z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334F3792B0814F5D8998F736D19E878D_12</vt:lpwstr>
  </property>
  <property fmtid="{D5CDD505-2E9C-101B-9397-08002B2CF9AE}" pid="3" name="KSOProductBuildVer">
    <vt:lpwstr>2058-12.2.0.20323</vt:lpwstr>
  </property>
  <property fmtid="{D5CDD505-2E9C-101B-9397-08002B2CF9AE}" pid="4" name="KSOReadingLayout">
    <vt:bool>false</vt:bool>
  </property>
</Properties>
</file>