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:\肥料\"/>
    </mc:Choice>
  </mc:AlternateContent>
  <xr:revisionPtr revIDLastSave="0" documentId="13_ncr:1_{066E686D-163B-4626-9A78-3D38DD446A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通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M17" i="1"/>
  <c r="M19" i="1" s="1"/>
  <c r="L17" i="1"/>
  <c r="L19" i="1" s="1"/>
  <c r="K17" i="1"/>
  <c r="K19" i="1" s="1"/>
  <c r="J17" i="1"/>
  <c r="I17" i="1"/>
  <c r="I19" i="1" s="1"/>
  <c r="G17" i="1"/>
  <c r="G19" i="1" s="1"/>
  <c r="F17" i="1"/>
  <c r="F19" i="1" s="1"/>
  <c r="B21" i="1" l="1"/>
  <c r="G18" i="1"/>
  <c r="I18" i="1"/>
  <c r="K18" i="1"/>
  <c r="L18" i="1"/>
  <c r="M18" i="1"/>
  <c r="F18" i="1"/>
  <c r="C17" i="1" l="1"/>
  <c r="B17" i="1"/>
  <c r="D17" i="1" l="1"/>
  <c r="B20" i="1" s="1"/>
</calcChain>
</file>

<file path=xl/sharedStrings.xml><?xml version="1.0" encoding="utf-8"?>
<sst xmlns="http://schemas.openxmlformats.org/spreadsheetml/2006/main" count="56" uniqueCount="42">
  <si>
    <t>元素名</t>
    <phoneticPr fontId="5" type="noConversion"/>
  </si>
  <si>
    <t>氮(N)</t>
    <phoneticPr fontId="5" type="noConversion"/>
  </si>
  <si>
    <t>磷(P)</t>
    <phoneticPr fontId="5" type="noConversion"/>
  </si>
  <si>
    <t>钾(K)</t>
    <phoneticPr fontId="5" type="noConversion"/>
  </si>
  <si>
    <t>钙(Ca)</t>
    <phoneticPr fontId="5" type="noConversion"/>
  </si>
  <si>
    <t>镁(Mg)</t>
    <phoneticPr fontId="5" type="noConversion"/>
  </si>
  <si>
    <t>硫(S)</t>
    <phoneticPr fontId="5" type="noConversion"/>
  </si>
  <si>
    <t>铁(Fe)</t>
    <phoneticPr fontId="5" type="noConversion"/>
  </si>
  <si>
    <t>硼(B)</t>
    <phoneticPr fontId="5" type="noConversion"/>
  </si>
  <si>
    <t>锌(Zn)</t>
    <phoneticPr fontId="5" type="noConversion"/>
  </si>
  <si>
    <t>锰(Mn)</t>
    <phoneticPr fontId="5" type="noConversion"/>
  </si>
  <si>
    <t>铜(Cu)</t>
    <phoneticPr fontId="5" type="noConversion"/>
  </si>
  <si>
    <t>钼(Mo)</t>
    <phoneticPr fontId="5" type="noConversion"/>
  </si>
  <si>
    <t>脲(CH4N2O)</t>
    <phoneticPr fontId="5" type="noConversion"/>
  </si>
  <si>
    <t>磷酸二氢钾(KH2PO4)</t>
    <phoneticPr fontId="5" type="noConversion"/>
  </si>
  <si>
    <t>碳酸钙(CaCO3)</t>
    <phoneticPr fontId="5" type="noConversion"/>
  </si>
  <si>
    <t>试剂</t>
    <phoneticPr fontId="5" type="noConversion"/>
  </si>
  <si>
    <t>N/A</t>
    <phoneticPr fontId="5" type="noConversion"/>
  </si>
  <si>
    <t>有效成分含量</t>
    <phoneticPr fontId="5" type="noConversion"/>
  </si>
  <si>
    <t>七水合硫酸亚铁(FeSO4·7H2O)</t>
    <phoneticPr fontId="5" type="noConversion"/>
  </si>
  <si>
    <t>三氧化二硼(B2O3)</t>
    <phoneticPr fontId="5" type="noConversion"/>
  </si>
  <si>
    <t>七水合硫酸锌(ZnSO4·7H2O)</t>
    <phoneticPr fontId="5" type="noConversion"/>
  </si>
  <si>
    <t>一水合硫酸锰(MnSO4·H2O)</t>
    <phoneticPr fontId="5" type="noConversion"/>
  </si>
  <si>
    <t>五水合硫酸铜(CuSO4·5H2O)</t>
    <phoneticPr fontId="5" type="noConversion"/>
  </si>
  <si>
    <t>四水合钼酸铵((NH4)6Mo7O24·4H2O)</t>
    <phoneticPr fontId="5" type="noConversion"/>
  </si>
  <si>
    <t>硫酸钾
(K2SO4)</t>
    <phoneticPr fontId="5" type="noConversion"/>
  </si>
  <si>
    <t>七水合硫酸镁
(MgSO4·7H2O)</t>
    <phoneticPr fontId="5" type="noConversion"/>
  </si>
  <si>
    <t>N/A</t>
    <phoneticPr fontId="5" type="noConversion"/>
  </si>
  <si>
    <t>硫含量
（微量元素不计入）</t>
    <phoneticPr fontId="5" type="noConversion"/>
  </si>
  <si>
    <t>EDTA用量
（1：1.5摩尔质量）</t>
    <phoneticPr fontId="5" type="noConversion"/>
  </si>
  <si>
    <t>试剂用量(g)</t>
    <phoneticPr fontId="5" type="noConversion"/>
  </si>
  <si>
    <t>Bilibili:LeonBard</t>
    <phoneticPr fontId="5" type="noConversion"/>
  </si>
  <si>
    <t>实际总含硫量(g)</t>
    <phoneticPr fontId="5" type="noConversion"/>
  </si>
  <si>
    <t>Powered by LeonBard</t>
    <phoneticPr fontId="5" type="noConversion"/>
  </si>
  <si>
    <t>分子量</t>
    <phoneticPr fontId="5" type="noConversion"/>
  </si>
  <si>
    <t>EDTA实际消耗量(g)</t>
    <phoneticPr fontId="5" type="noConversion"/>
  </si>
  <si>
    <t>默认配方仅供参考，作者本人不对使用该配方所造成的任何损失负责。</t>
    <phoneticPr fontId="5" type="noConversion"/>
  </si>
  <si>
    <t>输入下料量(元素计/g)</t>
    <phoneticPr fontId="5" type="noConversion"/>
  </si>
  <si>
    <t>全元素螯合液体肥计算器</t>
    <phoneticPr fontId="5" type="noConversion"/>
  </si>
  <si>
    <t>含量(g)</t>
    <phoneticPr fontId="5" type="noConversion"/>
  </si>
  <si>
    <t>默认配方（1Kg用、兑水100~150倍灌根或叶面喷施）</t>
    <phoneticPr fontId="5" type="noConversion"/>
  </si>
  <si>
    <t>EDTA螯合量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</si>
</sst>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00_ "/>
    <numFmt numFmtId="178" formatCode="0.00000000_ "/>
    <numFmt numFmtId="179" formatCode="0.00_ "/>
  </numFmts>
  <fonts count="17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26"/>
      <color theme="1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20"/>
      <color theme="0"/>
      <name val="等线"/>
      <family val="2"/>
      <charset val="134"/>
      <scheme val="minor"/>
    </font>
    <font>
      <sz val="20"/>
      <color theme="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2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64">
    <xf numFmtId="0" fontId="0" fillId="0" borderId="0" xfId="0"/>
    <xf numFmtId="0" fontId="4" fillId="0" borderId="1" xfId="4" applyBorder="1" applyAlignment="1" applyProtection="1">
      <alignment horizontal="center"/>
    </xf>
    <xf numFmtId="0" fontId="4" fillId="0" borderId="4" xfId="4" applyBorder="1" applyAlignment="1" applyProtection="1">
      <alignment horizontal="center"/>
    </xf>
    <xf numFmtId="0" fontId="1" fillId="2" borderId="5" xfId="1" applyBorder="1" applyAlignment="1" applyProtection="1">
      <alignment horizontal="center"/>
    </xf>
    <xf numFmtId="0" fontId="3" fillId="4" borderId="5" xfId="3" applyBorder="1" applyAlignment="1" applyProtection="1">
      <alignment horizontal="center"/>
    </xf>
    <xf numFmtId="0" fontId="2" fillId="3" borderId="5" xfId="2" applyBorder="1" applyAlignment="1" applyProtection="1">
      <alignment horizontal="center"/>
    </xf>
    <xf numFmtId="0" fontId="2" fillId="3" borderId="6" xfId="2" applyBorder="1" applyAlignment="1" applyProtection="1">
      <alignment horizontal="center"/>
    </xf>
    <xf numFmtId="0" fontId="4" fillId="0" borderId="3" xfId="4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2" fillId="3" borderId="8" xfId="2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3" fillId="4" borderId="5" xfId="3" applyBorder="1" applyAlignment="1" applyProtection="1">
      <alignment horizontal="center" wrapText="1"/>
    </xf>
    <xf numFmtId="0" fontId="2" fillId="3" borderId="5" xfId="2" applyBorder="1" applyAlignment="1" applyProtection="1">
      <alignment horizontal="center" wrapText="1"/>
    </xf>
    <xf numFmtId="0" fontId="2" fillId="3" borderId="6" xfId="2" applyBorder="1" applyAlignment="1" applyProtection="1">
      <alignment horizontal="center" wrapText="1"/>
    </xf>
    <xf numFmtId="177" fontId="3" fillId="4" borderId="5" xfId="3" applyNumberFormat="1" applyBorder="1" applyAlignment="1" applyProtection="1">
      <alignment horizontal="center"/>
    </xf>
    <xf numFmtId="177" fontId="2" fillId="3" borderId="8" xfId="2" applyNumberFormat="1" applyBorder="1" applyAlignment="1" applyProtection="1">
      <alignment horizontal="center"/>
    </xf>
    <xf numFmtId="177" fontId="2" fillId="3" borderId="5" xfId="2" applyNumberFormat="1" applyBorder="1" applyAlignment="1" applyProtection="1">
      <alignment horizontal="center"/>
    </xf>
    <xf numFmtId="177" fontId="2" fillId="3" borderId="6" xfId="2" applyNumberFormat="1" applyBorder="1" applyAlignment="1" applyProtection="1">
      <alignment horizontal="center"/>
    </xf>
    <xf numFmtId="0" fontId="4" fillId="0" borderId="4" xfId="4" applyBorder="1" applyAlignment="1" applyProtection="1">
      <alignment horizontal="center" wrapText="1"/>
    </xf>
    <xf numFmtId="0" fontId="0" fillId="0" borderId="14" xfId="0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4" fillId="0" borderId="7" xfId="4" applyBorder="1" applyAlignment="1" applyProtection="1">
      <alignment horizontal="center"/>
    </xf>
    <xf numFmtId="0" fontId="3" fillId="4" borderId="8" xfId="3" applyBorder="1" applyAlignment="1" applyProtection="1">
      <alignment horizontal="center"/>
    </xf>
    <xf numFmtId="0" fontId="2" fillId="3" borderId="9" xfId="2" applyBorder="1" applyAlignment="1" applyProtection="1">
      <alignment horizontal="center"/>
    </xf>
    <xf numFmtId="177" fontId="10" fillId="4" borderId="5" xfId="3" applyNumberFormat="1" applyFont="1" applyBorder="1" applyAlignment="1" applyProtection="1">
      <alignment horizontal="center"/>
    </xf>
    <xf numFmtId="178" fontId="10" fillId="3" borderId="5" xfId="2" applyNumberFormat="1" applyFont="1" applyBorder="1" applyAlignment="1" applyProtection="1">
      <alignment horizontal="center"/>
    </xf>
    <xf numFmtId="178" fontId="10" fillId="3" borderId="6" xfId="2" applyNumberFormat="1" applyFont="1" applyBorder="1" applyAlignment="1" applyProtection="1">
      <alignment horizontal="center"/>
    </xf>
    <xf numFmtId="0" fontId="11" fillId="4" borderId="2" xfId="5" applyFont="1" applyFill="1" applyBorder="1" applyAlignment="1" applyProtection="1">
      <alignment horizontal="center"/>
      <protection locked="0"/>
    </xf>
    <xf numFmtId="0" fontId="11" fillId="3" borderId="2" xfId="5" applyFont="1" applyFill="1" applyBorder="1" applyAlignment="1" applyProtection="1">
      <alignment horizontal="center"/>
      <protection locked="0"/>
    </xf>
    <xf numFmtId="0" fontId="11" fillId="3" borderId="3" xfId="5" applyFont="1" applyFill="1" applyBorder="1" applyAlignment="1" applyProtection="1">
      <alignment horizontal="center"/>
      <protection locked="0"/>
    </xf>
    <xf numFmtId="0" fontId="13" fillId="0" borderId="4" xfId="4" applyFont="1" applyBorder="1" applyAlignment="1" applyProtection="1">
      <alignment horizontal="center"/>
    </xf>
    <xf numFmtId="0" fontId="4" fillId="0" borderId="1" xfId="4" applyBorder="1" applyAlignment="1">
      <alignment horizontal="center"/>
    </xf>
    <xf numFmtId="0" fontId="11" fillId="2" borderId="2" xfId="5" applyFont="1" applyFill="1" applyBorder="1" applyAlignment="1" applyProtection="1">
      <alignment horizontal="center"/>
      <protection locked="0"/>
    </xf>
    <xf numFmtId="179" fontId="10" fillId="2" borderId="5" xfId="1" applyNumberFormat="1" applyFont="1" applyBorder="1" applyAlignment="1" applyProtection="1">
      <alignment horizontal="center"/>
    </xf>
    <xf numFmtId="0" fontId="1" fillId="2" borderId="5" xfId="1" applyBorder="1" applyAlignment="1" applyProtection="1">
      <alignment horizontal="center" wrapText="1"/>
    </xf>
    <xf numFmtId="0" fontId="0" fillId="0" borderId="5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176" fontId="1" fillId="2" borderId="5" xfId="1" applyNumberFormat="1" applyBorder="1" applyAlignment="1" applyProtection="1">
      <alignment horizontal="center"/>
    </xf>
    <xf numFmtId="0" fontId="4" fillId="0" borderId="2" xfId="4" applyBorder="1" applyAlignment="1" applyProtection="1">
      <alignment horizontal="center"/>
    </xf>
    <xf numFmtId="0" fontId="1" fillId="2" borderId="8" xfId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3" borderId="0" xfId="2" applyAlignment="1">
      <alignment horizontal="center"/>
    </xf>
    <xf numFmtId="179" fontId="10" fillId="2" borderId="5" xfId="1" applyNumberFormat="1" applyFont="1" applyBorder="1" applyAlignment="1" applyProtection="1">
      <alignment horizontal="center"/>
    </xf>
    <xf numFmtId="0" fontId="1" fillId="2" borderId="5" xfId="1" applyBorder="1" applyAlignment="1" applyProtection="1">
      <alignment horizontal="center" wrapText="1"/>
    </xf>
    <xf numFmtId="0" fontId="0" fillId="0" borderId="5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5" fillId="5" borderId="12" xfId="6" applyFont="1" applyBorder="1" applyAlignment="1" applyProtection="1">
      <alignment horizontal="center"/>
    </xf>
    <xf numFmtId="0" fontId="16" fillId="5" borderId="12" xfId="6" applyFont="1" applyBorder="1" applyAlignment="1" applyProtection="1">
      <alignment horizontal="center"/>
    </xf>
    <xf numFmtId="0" fontId="12" fillId="0" borderId="13" xfId="0" applyFont="1" applyBorder="1" applyAlignment="1" applyProtection="1">
      <alignment horizontal="center"/>
    </xf>
    <xf numFmtId="176" fontId="1" fillId="2" borderId="5" xfId="1" applyNumberFormat="1" applyBorder="1" applyAlignment="1" applyProtection="1">
      <alignment horizontal="center"/>
    </xf>
    <xf numFmtId="0" fontId="14" fillId="6" borderId="0" xfId="7" applyFont="1" applyAlignment="1" applyProtection="1">
      <alignment horizontal="center" vertical="center"/>
    </xf>
    <xf numFmtId="0" fontId="14" fillId="6" borderId="13" xfId="7" applyFont="1" applyBorder="1" applyAlignment="1" applyProtection="1">
      <alignment horizontal="center"/>
    </xf>
    <xf numFmtId="0" fontId="9" fillId="0" borderId="19" xfId="0" applyFont="1" applyBorder="1" applyAlignment="1" applyProtection="1">
      <alignment horizontal="center"/>
    </xf>
    <xf numFmtId="0" fontId="0" fillId="0" borderId="0" xfId="0" applyProtection="1"/>
    <xf numFmtId="0" fontId="4" fillId="0" borderId="2" xfId="4" applyBorder="1" applyAlignment="1" applyProtection="1">
      <alignment horizontal="center"/>
    </xf>
    <xf numFmtId="0" fontId="1" fillId="2" borderId="8" xfId="1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11" fillId="2" borderId="2" xfId="5" applyFont="1" applyFill="1" applyBorder="1" applyAlignment="1" applyProtection="1">
      <alignment horizontal="center"/>
      <protection locked="0"/>
    </xf>
  </cellXfs>
  <cellStyles count="8">
    <cellStyle name="60% - 着色 2" xfId="7" builtinId="36"/>
    <cellStyle name="差" xfId="2" builtinId="27"/>
    <cellStyle name="常规" xfId="0" builtinId="0"/>
    <cellStyle name="好" xfId="1" builtinId="26"/>
    <cellStyle name="解释性文本" xfId="4" builtinId="53"/>
    <cellStyle name="警告文本" xfId="5" builtinId="11"/>
    <cellStyle name="适中" xfId="3" builtinId="28"/>
    <cellStyle name="着色 2" xfId="6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130" zoomScaleNormal="130" workbookViewId="0">
      <selection activeCell="I13" sqref="I13"/>
    </sheetView>
  </sheetViews>
  <sheetFormatPr defaultRowHeight="14.25" x14ac:dyDescent="0.2"/>
  <cols>
    <col min="1" max="1" width="20.875" style="42" bestFit="1" customWidth="1"/>
    <col min="2" max="2" width="9.625" style="42" customWidth="1"/>
    <col min="3" max="3" width="11" style="42" bestFit="1" customWidth="1"/>
    <col min="4" max="4" width="8.5" style="42" bestFit="1" customWidth="1"/>
    <col min="5" max="5" width="7.5" style="42" bestFit="1" customWidth="1"/>
    <col min="6" max="6" width="9.375" style="42" bestFit="1" customWidth="1"/>
    <col min="7" max="7" width="14" style="42" customWidth="1"/>
    <col min="8" max="8" width="4.875" style="42" bestFit="1" customWidth="1"/>
    <col min="9" max="9" width="15.125" style="42" bestFit="1" customWidth="1"/>
    <col min="10" max="10" width="12" style="42" bestFit="1" customWidth="1"/>
    <col min="11" max="11" width="13.375" style="42" bestFit="1" customWidth="1"/>
    <col min="12" max="12" width="13" style="42" bestFit="1" customWidth="1"/>
    <col min="13" max="13" width="13.375" style="42" bestFit="1" customWidth="1"/>
    <col min="14" max="14" width="21.375" style="42" bestFit="1" customWidth="1"/>
    <col min="15" max="16384" width="9" style="42"/>
  </cols>
  <sheetData>
    <row r="1" spans="1:14" ht="21" thickBot="1" x14ac:dyDescent="0.35">
      <c r="A1" s="51" t="s">
        <v>40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5.75" thickTop="1" thickBot="1" x14ac:dyDescent="0.25">
      <c r="A2" s="1" t="s">
        <v>0</v>
      </c>
      <c r="B2" s="40" t="s">
        <v>1</v>
      </c>
      <c r="C2" s="40" t="s">
        <v>2</v>
      </c>
      <c r="D2" s="57" t="s">
        <v>3</v>
      </c>
      <c r="E2" s="57"/>
      <c r="F2" s="40" t="s">
        <v>4</v>
      </c>
      <c r="G2" s="40" t="s">
        <v>5</v>
      </c>
      <c r="H2" s="40" t="s">
        <v>6</v>
      </c>
      <c r="I2" s="40" t="s">
        <v>7</v>
      </c>
      <c r="J2" s="40" t="s">
        <v>8</v>
      </c>
      <c r="K2" s="40" t="s">
        <v>9</v>
      </c>
      <c r="L2" s="40" t="s">
        <v>10</v>
      </c>
      <c r="M2" s="40" t="s">
        <v>11</v>
      </c>
      <c r="N2" s="7" t="s">
        <v>12</v>
      </c>
    </row>
    <row r="3" spans="1:14" ht="15" thickBot="1" x14ac:dyDescent="0.25">
      <c r="A3" s="23" t="s">
        <v>39</v>
      </c>
      <c r="B3" s="41">
        <v>25</v>
      </c>
      <c r="C3" s="41">
        <v>10</v>
      </c>
      <c r="D3" s="58">
        <v>15</v>
      </c>
      <c r="E3" s="58"/>
      <c r="F3" s="24">
        <v>1.5</v>
      </c>
      <c r="G3" s="24">
        <v>0.8</v>
      </c>
      <c r="H3" s="24">
        <v>2</v>
      </c>
      <c r="I3" s="10">
        <v>0.15</v>
      </c>
      <c r="J3" s="10">
        <v>0.1</v>
      </c>
      <c r="K3" s="10">
        <v>0.1</v>
      </c>
      <c r="L3" s="10">
        <v>0.05</v>
      </c>
      <c r="M3" s="10">
        <v>5.0000000000000001E-3</v>
      </c>
      <c r="N3" s="25">
        <v>5.0000000000000001E-3</v>
      </c>
    </row>
    <row r="4" spans="1:14" ht="15" hidden="1" thickBot="1" x14ac:dyDescent="0.25">
      <c r="A4" s="20"/>
      <c r="B4" s="21"/>
      <c r="C4" s="21"/>
      <c r="D4" s="59"/>
      <c r="E4" s="60"/>
      <c r="F4" s="21"/>
      <c r="G4" s="21"/>
      <c r="H4" s="21"/>
      <c r="I4" s="21"/>
      <c r="J4" s="21"/>
      <c r="K4" s="21"/>
      <c r="L4" s="21"/>
      <c r="M4" s="21"/>
      <c r="N4" s="22"/>
    </row>
    <row r="5" spans="1:14" ht="15" hidden="1" thickBot="1" x14ac:dyDescent="0.25">
      <c r="A5" s="8"/>
      <c r="B5" s="37"/>
      <c r="C5" s="37"/>
      <c r="D5" s="61"/>
      <c r="E5" s="62"/>
      <c r="F5" s="37"/>
      <c r="G5" s="37"/>
      <c r="H5" s="37"/>
      <c r="I5" s="37"/>
      <c r="J5" s="37"/>
      <c r="K5" s="37"/>
      <c r="L5" s="37"/>
      <c r="M5" s="37"/>
      <c r="N5" s="9"/>
    </row>
    <row r="6" spans="1:14" ht="15" hidden="1" thickTop="1" x14ac:dyDescent="0.2">
      <c r="A6" s="43"/>
      <c r="B6" s="43"/>
      <c r="C6" s="43"/>
      <c r="D6" s="56"/>
      <c r="E6" s="56"/>
      <c r="F6" s="43"/>
      <c r="G6" s="43"/>
      <c r="H6" s="43"/>
      <c r="I6" s="43"/>
      <c r="J6" s="43"/>
      <c r="K6" s="43"/>
      <c r="L6" s="43"/>
      <c r="M6" s="43"/>
      <c r="N6" s="43"/>
    </row>
    <row r="7" spans="1:14" hidden="1" x14ac:dyDescent="0.2">
      <c r="A7" s="43"/>
      <c r="B7" s="43"/>
      <c r="C7" s="43"/>
      <c r="D7" s="56"/>
      <c r="E7" s="56"/>
      <c r="F7" s="43"/>
      <c r="G7" s="43"/>
      <c r="H7" s="43"/>
      <c r="I7" s="43"/>
      <c r="J7" s="43"/>
      <c r="K7" s="43"/>
      <c r="L7" s="43"/>
      <c r="M7" s="43"/>
      <c r="N7" s="43"/>
    </row>
    <row r="8" spans="1:14" hidden="1" x14ac:dyDescent="0.2">
      <c r="A8" s="43"/>
      <c r="B8" s="43"/>
      <c r="C8" s="43"/>
      <c r="D8" s="56"/>
      <c r="E8" s="56"/>
      <c r="F8" s="43"/>
      <c r="G8" s="43"/>
      <c r="H8" s="43"/>
      <c r="I8" s="43"/>
      <c r="J8" s="43"/>
      <c r="K8" s="43"/>
      <c r="L8" s="43"/>
      <c r="M8" s="43"/>
      <c r="N8" s="43"/>
    </row>
    <row r="9" spans="1:14" ht="18.75" thickTop="1" x14ac:dyDescent="0.2">
      <c r="A9" s="53" t="s">
        <v>33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</row>
    <row r="10" spans="1:14" ht="18.75" thickBot="1" x14ac:dyDescent="0.3">
      <c r="A10" s="54" t="s">
        <v>31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</row>
    <row r="11" spans="1:14" ht="34.5" thickTop="1" thickBot="1" x14ac:dyDescent="0.5">
      <c r="A11" s="55" t="s">
        <v>38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4" ht="15.75" thickTop="1" thickBot="1" x14ac:dyDescent="0.25">
      <c r="A12" s="33" t="s">
        <v>37</v>
      </c>
      <c r="B12" s="34">
        <v>25</v>
      </c>
      <c r="C12" s="34">
        <v>10</v>
      </c>
      <c r="D12" s="63">
        <v>15</v>
      </c>
      <c r="E12" s="63"/>
      <c r="F12" s="29">
        <v>1.5</v>
      </c>
      <c r="G12" s="29">
        <v>0.8</v>
      </c>
      <c r="H12" s="29">
        <v>2</v>
      </c>
      <c r="I12" s="30">
        <v>0.15</v>
      </c>
      <c r="J12" s="30">
        <v>0.1</v>
      </c>
      <c r="K12" s="30">
        <v>0.1</v>
      </c>
      <c r="L12" s="30">
        <v>0.05</v>
      </c>
      <c r="M12" s="30">
        <v>5.0000000000000001E-3</v>
      </c>
      <c r="N12" s="31">
        <v>5.0000000000000001E-3</v>
      </c>
    </row>
    <row r="13" spans="1:14" ht="29.25" thickBot="1" x14ac:dyDescent="0.25">
      <c r="A13" s="2" t="s">
        <v>16</v>
      </c>
      <c r="B13" s="36" t="s">
        <v>13</v>
      </c>
      <c r="C13" s="36" t="s">
        <v>14</v>
      </c>
      <c r="D13" s="46" t="s">
        <v>25</v>
      </c>
      <c r="E13" s="46"/>
      <c r="F13" s="12" t="s">
        <v>15</v>
      </c>
      <c r="G13" s="12" t="s">
        <v>26</v>
      </c>
      <c r="H13" s="12" t="s">
        <v>17</v>
      </c>
      <c r="I13" s="13" t="s">
        <v>19</v>
      </c>
      <c r="J13" s="13" t="s">
        <v>20</v>
      </c>
      <c r="K13" s="13" t="s">
        <v>21</v>
      </c>
      <c r="L13" s="13" t="s">
        <v>22</v>
      </c>
      <c r="M13" s="13" t="s">
        <v>23</v>
      </c>
      <c r="N13" s="14" t="s">
        <v>24</v>
      </c>
    </row>
    <row r="14" spans="1:14" ht="15" thickBot="1" x14ac:dyDescent="0.25">
      <c r="A14" s="2" t="s">
        <v>34</v>
      </c>
      <c r="B14" s="36">
        <v>60.054900000000004</v>
      </c>
      <c r="C14" s="36">
        <v>136.08600000000001</v>
      </c>
      <c r="D14" s="46">
        <v>174.255</v>
      </c>
      <c r="E14" s="46"/>
      <c r="F14" s="12">
        <v>100.089</v>
      </c>
      <c r="G14" s="12">
        <v>246.46899999999999</v>
      </c>
      <c r="H14" s="12"/>
      <c r="I14" s="13">
        <v>278.01</v>
      </c>
      <c r="J14" s="13">
        <v>69.617999999999995</v>
      </c>
      <c r="K14" s="13">
        <v>287.54399999999998</v>
      </c>
      <c r="L14" s="13">
        <v>169.01</v>
      </c>
      <c r="M14" s="13">
        <v>249.68</v>
      </c>
      <c r="N14" s="14">
        <v>1235.857</v>
      </c>
    </row>
    <row r="15" spans="1:14" ht="15" hidden="1" thickBot="1" x14ac:dyDescent="0.25">
      <c r="A15" s="2" t="s">
        <v>18</v>
      </c>
      <c r="B15" s="3">
        <v>0.46645999999999999</v>
      </c>
      <c r="C15" s="3">
        <v>0.22761000000000001</v>
      </c>
      <c r="D15" s="3">
        <v>0.44874999999999998</v>
      </c>
      <c r="E15" s="3">
        <v>0.2873</v>
      </c>
      <c r="F15" s="4">
        <v>0.40044000000000002</v>
      </c>
      <c r="G15" s="4">
        <v>9.8610000000000003E-2</v>
      </c>
      <c r="H15" s="4" t="s">
        <v>17</v>
      </c>
      <c r="I15" s="5">
        <v>0.20088</v>
      </c>
      <c r="J15" s="5">
        <v>0.31054999999999999</v>
      </c>
      <c r="K15" s="5">
        <v>0.22736999999999999</v>
      </c>
      <c r="L15" s="5">
        <v>0.32506000000000002</v>
      </c>
      <c r="M15" s="5">
        <v>0.25451000000000001</v>
      </c>
      <c r="N15" s="6">
        <v>0.54340999999999995</v>
      </c>
    </row>
    <row r="16" spans="1:14" ht="29.25" hidden="1" thickBot="1" x14ac:dyDescent="0.25">
      <c r="A16" s="19" t="s">
        <v>28</v>
      </c>
      <c r="B16" s="3">
        <v>0</v>
      </c>
      <c r="C16" s="3">
        <v>0</v>
      </c>
      <c r="D16" s="3">
        <v>0.18398</v>
      </c>
      <c r="E16" s="3">
        <v>0</v>
      </c>
      <c r="F16" s="4">
        <v>0</v>
      </c>
      <c r="G16" s="4">
        <v>0.13008</v>
      </c>
      <c r="H16" s="4" t="s">
        <v>17</v>
      </c>
      <c r="I16" s="5">
        <v>0.11532000000000001</v>
      </c>
      <c r="J16" s="5">
        <v>0</v>
      </c>
      <c r="K16" s="5">
        <v>0.1115</v>
      </c>
      <c r="L16" s="5">
        <v>0.18969</v>
      </c>
      <c r="M16" s="5">
        <v>0.12839999999999999</v>
      </c>
      <c r="N16" s="6">
        <v>0</v>
      </c>
    </row>
    <row r="17" spans="1:14" ht="15" thickBot="1" x14ac:dyDescent="0.25">
      <c r="A17" s="32" t="s">
        <v>30</v>
      </c>
      <c r="B17" s="35">
        <f>B12/B15</f>
        <v>53.595163572439226</v>
      </c>
      <c r="C17" s="35">
        <f>C12/C15</f>
        <v>43.934800755678573</v>
      </c>
      <c r="D17" s="45">
        <f>(D12-(C17*E15))/D15</f>
        <v>5.2981208755287916</v>
      </c>
      <c r="E17" s="45"/>
      <c r="F17" s="26">
        <f>F12/F15</f>
        <v>3.745879532514234</v>
      </c>
      <c r="G17" s="26">
        <f>G12/G15</f>
        <v>8.1127674678024544</v>
      </c>
      <c r="H17" s="4" t="s">
        <v>17</v>
      </c>
      <c r="I17" s="27">
        <f t="shared" ref="I17:N17" si="0">I12/I15</f>
        <v>0.74671445639187572</v>
      </c>
      <c r="J17" s="27">
        <f t="shared" si="0"/>
        <v>0.32200933827080985</v>
      </c>
      <c r="K17" s="27">
        <f t="shared" si="0"/>
        <v>0.43981176056647758</v>
      </c>
      <c r="L17" s="27">
        <f t="shared" si="0"/>
        <v>0.15381775672183598</v>
      </c>
      <c r="M17" s="27">
        <f t="shared" si="0"/>
        <v>1.9645593493379434E-2</v>
      </c>
      <c r="N17" s="28">
        <f t="shared" si="0"/>
        <v>9.201155665151544E-3</v>
      </c>
    </row>
    <row r="18" spans="1:14" ht="29.25" thickBot="1" x14ac:dyDescent="0.25">
      <c r="A18" s="19" t="s">
        <v>29</v>
      </c>
      <c r="B18" s="39" t="s">
        <v>27</v>
      </c>
      <c r="C18" s="39" t="s">
        <v>27</v>
      </c>
      <c r="D18" s="52" t="s">
        <v>27</v>
      </c>
      <c r="E18" s="52"/>
      <c r="F18" s="15">
        <f>F17/F14*1.5*292.24</f>
        <v>16.405836324400681</v>
      </c>
      <c r="G18" s="15">
        <f t="shared" ref="G18:M18" si="1">G17/G14*1.5*292.24</f>
        <v>14.42904684640212</v>
      </c>
      <c r="H18" s="15" t="s">
        <v>27</v>
      </c>
      <c r="I18" s="17">
        <f t="shared" si="1"/>
        <v>1.1774027880433895</v>
      </c>
      <c r="J18" s="17" t="s">
        <v>27</v>
      </c>
      <c r="K18" s="17">
        <f t="shared" si="1"/>
        <v>0.67049176251954878</v>
      </c>
      <c r="L18" s="17">
        <f t="shared" si="1"/>
        <v>0.39895598980287572</v>
      </c>
      <c r="M18" s="17">
        <f t="shared" si="1"/>
        <v>3.4491518598837749E-2</v>
      </c>
      <c r="N18" s="18" t="s">
        <v>27</v>
      </c>
    </row>
    <row r="19" spans="1:14" ht="15" hidden="1" thickBot="1" x14ac:dyDescent="0.25">
      <c r="A19" s="19" t="s">
        <v>41</v>
      </c>
      <c r="B19" s="39" t="s">
        <v>17</v>
      </c>
      <c r="C19" s="39" t="s">
        <v>17</v>
      </c>
      <c r="D19" s="52" t="s">
        <v>17</v>
      </c>
      <c r="E19" s="52"/>
      <c r="F19" s="15">
        <f>(F17/F14)*292.24</f>
        <v>10.93722421626712</v>
      </c>
      <c r="G19" s="15">
        <f t="shared" ref="G19:M19" si="2">(G17/G14)*292.24</f>
        <v>9.6193645642680803</v>
      </c>
      <c r="H19" s="15" t="s">
        <v>17</v>
      </c>
      <c r="I19" s="17">
        <f t="shared" si="2"/>
        <v>0.78493519202892625</v>
      </c>
      <c r="J19" s="17" t="s">
        <v>17</v>
      </c>
      <c r="K19" s="17">
        <f t="shared" si="2"/>
        <v>0.44699450834636589</v>
      </c>
      <c r="L19" s="17">
        <f t="shared" si="2"/>
        <v>0.26597065986858381</v>
      </c>
      <c r="M19" s="17">
        <f t="shared" si="2"/>
        <v>2.2994345732558499E-2</v>
      </c>
      <c r="N19" s="18" t="s">
        <v>17</v>
      </c>
    </row>
    <row r="20" spans="1:14" ht="15" thickBot="1" x14ac:dyDescent="0.25">
      <c r="A20" s="2" t="s">
        <v>32</v>
      </c>
      <c r="B20" s="44">
        <f>ABS(D17*D16)+ABS(G17*G16)+ABS(I17*I16)+ABS(K17*K16)+ABS(L17*L16)+ABS(M17*M16)</f>
        <v>2.1969073777829191</v>
      </c>
      <c r="C20" s="37"/>
      <c r="D20" s="47"/>
      <c r="E20" s="47"/>
      <c r="F20" s="37"/>
      <c r="G20" s="37"/>
      <c r="H20" s="37"/>
      <c r="I20" s="37"/>
      <c r="J20" s="37"/>
      <c r="K20" s="37"/>
      <c r="L20" s="37"/>
      <c r="M20" s="37"/>
      <c r="N20" s="9"/>
    </row>
    <row r="21" spans="1:14" ht="15" thickBot="1" x14ac:dyDescent="0.25">
      <c r="A21" s="23" t="s">
        <v>35</v>
      </c>
      <c r="B21" s="16">
        <f>F19+G19+I19+K19+L19+M19</f>
        <v>22.077483486511632</v>
      </c>
      <c r="C21" s="38"/>
      <c r="D21" s="48"/>
      <c r="E21" s="48"/>
      <c r="F21" s="38"/>
      <c r="G21" s="38"/>
      <c r="H21" s="38"/>
      <c r="I21" s="38"/>
      <c r="J21" s="38"/>
      <c r="K21" s="38"/>
      <c r="L21" s="38"/>
      <c r="M21" s="38"/>
      <c r="N21" s="11"/>
    </row>
    <row r="22" spans="1:14" ht="26.25" thickTop="1" x14ac:dyDescent="0.35">
      <c r="A22" s="49" t="s">
        <v>36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</row>
  </sheetData>
  <sheetProtection algorithmName="SHA-512" hashValue="fYTshHA9FhVslfjO+lZY40mOuC780c3pxEc+hB0YNgjfeLk0IELw3pltIzkpmqoFAzcWIIaT94feNqbR8B1ueA==" saltValue="nAxldAkWpu86SkXCQ+HqWA==" spinCount="100000" sheet="1" objects="1" scenarios="1"/>
  <mergeCells count="20">
    <mergeCell ref="A22:N22"/>
    <mergeCell ref="A1:N1"/>
    <mergeCell ref="D19:E19"/>
    <mergeCell ref="A9:N9"/>
    <mergeCell ref="A10:N10"/>
    <mergeCell ref="A11:N11"/>
    <mergeCell ref="D7:E7"/>
    <mergeCell ref="D18:E18"/>
    <mergeCell ref="D2:E2"/>
    <mergeCell ref="D3:E3"/>
    <mergeCell ref="D4:E4"/>
    <mergeCell ref="D5:E5"/>
    <mergeCell ref="D6:E6"/>
    <mergeCell ref="D8:E8"/>
    <mergeCell ref="D12:E12"/>
    <mergeCell ref="D17:E17"/>
    <mergeCell ref="D13:E13"/>
    <mergeCell ref="D14:E14"/>
    <mergeCell ref="D20:E20"/>
    <mergeCell ref="D21:E2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虞翔</dc:creator>
  <cp:lastModifiedBy>虞翔</cp:lastModifiedBy>
  <dcterms:created xsi:type="dcterms:W3CDTF">2015-06-05T18:19:34Z</dcterms:created>
  <dcterms:modified xsi:type="dcterms:W3CDTF">2020-02-25T04:31:27Z</dcterms:modified>
</cp:coreProperties>
</file>