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A49EE8E-2E2A-410C-8A33-207BF73F80BB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Equipment" sheetId="1" r:id="rId1"/>
  </sheets>
  <definedNames>
    <definedName name="Category">Equipment!$E$4:$E$62</definedName>
    <definedName name="Cost_Each">Equipment!$C$4:$C$62</definedName>
    <definedName name="_xlnm.Print_Titles" localSheetId="0">Equipment!$3:$3</definedName>
    <definedName name="Type">Equipment!$D$4:$D$62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9" i="1" l="1"/>
  <c r="G68" i="1"/>
  <c r="G67" i="1"/>
  <c r="D63" i="1"/>
  <c r="G66" i="1"/>
  <c r="C65" i="1"/>
  <c r="C64" i="1"/>
  <c r="G6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4" i="1"/>
</calcChain>
</file>

<file path=xl/sharedStrings.xml><?xml version="1.0" encoding="utf-8"?>
<sst xmlns="http://schemas.openxmlformats.org/spreadsheetml/2006/main" count="195" uniqueCount="96">
  <si>
    <t>Quantity in Stock</t>
  </si>
  <si>
    <t>Item</t>
  </si>
  <si>
    <t>Cost Each</t>
  </si>
  <si>
    <t>Type</t>
  </si>
  <si>
    <t>Category</t>
  </si>
  <si>
    <t>Stock Level</t>
  </si>
  <si>
    <t>Coil Headphones</t>
  </si>
  <si>
    <t>Radio</t>
  </si>
  <si>
    <t>Communication</t>
  </si>
  <si>
    <t>Radio Strap/Holder</t>
  </si>
  <si>
    <t>Retractable Mic Keeper</t>
  </si>
  <si>
    <t>Leather Radio Holder</t>
  </si>
  <si>
    <t>10" Zipper Boots</t>
  </si>
  <si>
    <t>Boots</t>
  </si>
  <si>
    <t>Footwear</t>
  </si>
  <si>
    <t>Leather Fire Boots</t>
  </si>
  <si>
    <t>Rubber Lug Boot</t>
  </si>
  <si>
    <t>Rubber Fire Boots</t>
  </si>
  <si>
    <t>Rubber Bunker Boots</t>
  </si>
  <si>
    <t>Hazmat Boot</t>
  </si>
  <si>
    <t>Fire Gloves</t>
  </si>
  <si>
    <t>Gloves</t>
  </si>
  <si>
    <t>Outerwear</t>
  </si>
  <si>
    <t>Proximity Gear Gloves</t>
  </si>
  <si>
    <t>Extrication Gear</t>
  </si>
  <si>
    <t>Rescue Glove Liners</t>
  </si>
  <si>
    <t>Coat</t>
  </si>
  <si>
    <t>Pants</t>
  </si>
  <si>
    <t>Coveralls</t>
  </si>
  <si>
    <t>Gas Mask</t>
  </si>
  <si>
    <t>Safety</t>
  </si>
  <si>
    <t>Safety Equipment</t>
  </si>
  <si>
    <t>Gas Mask Pouch</t>
  </si>
  <si>
    <t>Respirator</t>
  </si>
  <si>
    <t>Coverall with Hood</t>
  </si>
  <si>
    <t>Disaster Safe Bag</t>
  </si>
  <si>
    <t>Chemical Overboot</t>
  </si>
  <si>
    <t>Haz-Mat Boots</t>
  </si>
  <si>
    <t>Disaster Kit</t>
  </si>
  <si>
    <t>Helmet</t>
  </si>
  <si>
    <t>Structural Fire Helmet</t>
  </si>
  <si>
    <t>Helmet with Eye Shield</t>
  </si>
  <si>
    <t>Shield</t>
  </si>
  <si>
    <t>Megaphone</t>
  </si>
  <si>
    <t>Barrier Tape</t>
  </si>
  <si>
    <t>Tape</t>
  </si>
  <si>
    <t>Traffic</t>
  </si>
  <si>
    <t>Fire Pants</t>
  </si>
  <si>
    <t>Fire Coat</t>
  </si>
  <si>
    <t>Proximity Coat</t>
  </si>
  <si>
    <t>Proximity Pants</t>
  </si>
  <si>
    <t>Radio Chest Harness</t>
  </si>
  <si>
    <t>Rope Gloves</t>
  </si>
  <si>
    <t>Safety Harness</t>
  </si>
  <si>
    <t>Chest Harness</t>
  </si>
  <si>
    <t>EMS Jacket</t>
  </si>
  <si>
    <t>EMS Pants</t>
  </si>
  <si>
    <t>Breakaway Vest</t>
  </si>
  <si>
    <t>Vest</t>
  </si>
  <si>
    <t>Mesh Vest</t>
  </si>
  <si>
    <t>Mesh Traffic Vest</t>
  </si>
  <si>
    <t>Reflective Nylon Vest</t>
  </si>
  <si>
    <t>Handheld Remote Siren</t>
  </si>
  <si>
    <t>Siren</t>
  </si>
  <si>
    <t>Flare Beacon Kit</t>
  </si>
  <si>
    <t>Light</t>
  </si>
  <si>
    <t>Flares with Stands</t>
  </si>
  <si>
    <t>Traffic Flashlight</t>
  </si>
  <si>
    <t>Night Barrier Tape</t>
  </si>
  <si>
    <t>Water Rescue Kit</t>
  </si>
  <si>
    <t>Water Rescue</t>
  </si>
  <si>
    <t>Water Rescue Vest</t>
  </si>
  <si>
    <t>Water Tether System</t>
  </si>
  <si>
    <t>Full-Brim Helmet</t>
  </si>
  <si>
    <t>Firefighting Goggles</t>
  </si>
  <si>
    <t>Water Throw Bag</t>
  </si>
  <si>
    <t>Dry Bag</t>
  </si>
  <si>
    <t>Extrication Gloves</t>
  </si>
  <si>
    <t>Extrication Coat</t>
  </si>
  <si>
    <t>Extrication Pants</t>
  </si>
  <si>
    <t>Extrication Coveralls</t>
  </si>
  <si>
    <t>Traffic Baton</t>
  </si>
  <si>
    <t>Baton</t>
  </si>
  <si>
    <t>Emergency Equipment</t>
  </si>
  <si>
    <t xml:space="preserve">Inventory </t>
  </si>
  <si>
    <t>Total</t>
  </si>
  <si>
    <t>Highest Cost</t>
  </si>
  <si>
    <t>Lowest Cost</t>
  </si>
  <si>
    <t>Average Cost</t>
  </si>
  <si>
    <t>Total Orders</t>
  </si>
  <si>
    <t>Orders Count</t>
  </si>
  <si>
    <t>Item ID</t>
  </si>
  <si>
    <t>Inventory Cost</t>
  </si>
  <si>
    <t>Helmet Wildfire</t>
  </si>
  <si>
    <t>Average No Order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</si>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</sst>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8">
    <xf numFmtId="0" fontId="0" fillId="0" borderId="0"/>
    <xf numFmtId="0" fontId="1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4">
    <xf numFmtId="0" fontId="0" fillId="0" borderId="0" xfId="0"/>
    <xf numFmtId="0" fontId="3" fillId="2" borderId="0" xfId="6" applyFont="1" applyFill="1" applyAlignment="1">
      <alignment horizontal="center"/>
    </xf>
    <xf numFmtId="0" fontId="4" fillId="2" borderId="0" xfId="7" applyFont="1" applyFill="1" applyAlignment="1">
      <alignment horizontal="center"/>
    </xf>
    <xf numFmtId="0" fontId="1" fillId="0" borderId="0" xfId="8" applyNumberFormat="1" applyFont="1"/>
    <xf numFmtId="164" fontId="0" fillId="0" borderId="0" xfId="9" applyNumberFormat="1" applyFont="1" applyFill="1"/>
    <xf numFmtId="0" fontId="1" fillId="2" borderId="0" xfId="10" applyFill="1"/>
    <xf numFmtId="0" fontId="1" fillId="0" borderId="0" xfId="11" applyFont="1" applyFill="1" applyBorder="1" applyAlignment="1">
      <alignment horizontal="center"/>
    </xf>
    <xf numFmtId="0" fontId="2" fillId="0" borderId="1" xfId="12" applyAlignment="1">
      <alignment horizontal="center" vertical="center"/>
    </xf>
    <xf numFmtId="0" fontId="2" fillId="0" borderId="1" xfId="13" applyAlignment="1">
      <alignment horizontal="center" vertical="center" wrapText="1"/>
    </xf>
    <xf numFmtId="0" fontId="2" fillId="0" borderId="1" xfId="14" applyFont="1" applyFill="1" applyBorder="1" applyAlignment="1">
      <alignment horizontal="center" vertical="center"/>
    </xf>
    <xf numFmtId="0" fontId="0" fillId="2" borderId="0" xfId="15" applyNumberFormat="1" applyFont="1" applyFill="1" applyBorder="1"/>
    <xf numFmtId="44" fontId="1" fillId="2" borderId="0" xfId="16" applyFill="1"/>
    <xf numFmtId="0" fontId="1" fillId="2" borderId="0" xfId="17" applyNumberFormat="1"/>
    <xf numFmtId="164" fontId="0" fillId="0" borderId="0" xfId="0" applyNumberFormat="1"/>
  </cellXfs>
  <cellStyles count="18">
    <cellStyle name="3cA7xb9yaWfIU48SFyoow8B5ZzXLgmmB7zXnSJqErkUdAbs+FhdO3BvW92+H2+RGQBPIY7qNNS/XIkz46mU9sS7QIdXjYyR2-~9NQFUrLiZUYq7NfAG4UmGQ==" xfId="16" xr:uid="{00000000-0005-0000-0000-00000D000000}"/>
    <cellStyle name="9c1DYTv5jX6tToReY8RJbChWC/cgczOPR3PiNpS7xUJrGLNd4DQXe97ayotnBnNnNF+vxY1gOVeoeiWbeIAFkfh4bF5ULmWl-~ZgQXVkvAZLhpJ1jP9bt/Tg==" xfId="17" xr:uid="{00000000-0005-0000-0000-00000E000000}"/>
    <cellStyle name="AVjV/f+LFMCavnM9zEIuq76C3T+m9+yOdPuioKHJnMMd0QoTwhNC8ZmSoz1vC8a/J+BVqAOwPOlo7s3CFiG6riODRrh29JxT-~1VoD8L+IUU4lbBs1MCrqhQ==" xfId="14" xr:uid="{00000000-0005-0000-0000-00000A000000}"/>
    <cellStyle name="BTa5ezMfDlF+4EeSyLzI9RB7/gNzBdwvRwa4Riiqn8kU4h3IB9XmWQ8tTG1vc7OTy5A14nJYTQgk6EbOcjcl1dWTBsrTMYW0-~vYj13EsxOxfPhCQR291m8A==" xfId="11" xr:uid="{00000000-0005-0000-0000-00000D000000}"/>
    <cellStyle name="CSzAFBEjCgcE8G2yEExhFwWN+N6+ajYiI7zc9VCOxWKBn7SCyIfMUdA8flZwmECxQN8hs0O3m6qDmH9xXNJDtzKgSj+dgT2q-~bPbFK/GwdrxJio0e6RWZAQ==" xfId="8" xr:uid="{00000000-0005-0000-0000-000004000000}"/>
    <cellStyle name="Custom Style 1" xfId="1" xr:uid="{00000000-0005-0000-0000-000004000000}"/>
    <cellStyle name="Custom Style 2" xfId="3" xr:uid="{00000000-0005-0000-0000-00000D000000}"/>
    <cellStyle name="Custom Style 3" xfId="4" xr:uid="{00000000-0005-0000-0000-00000E000000}"/>
    <cellStyle name="Custom Style 4" xfId="2" xr:uid="{00000000-0005-0000-0000-00000A000000}"/>
    <cellStyle name="e6w9+fKHrcvin88uDs/RltPYRRu9o6KPfaXGBVJyCtXYqSif575PwTt189fJb3ZuZW3yRcJTSrOlWT7oVGy9Zm+8kbm0HNMe-~aRpUVHCi3yAw1yCb+wRawQ==" xfId="12" xr:uid="{00000000-0005-0000-0000-000004000000}"/>
    <cellStyle name="Gd2x1b38eB16YHhd97g4gl8bynj92OJaQ/uMdpCLjdDKpH4+dCJrEneqx0Xmw/5fwhpvKEayfPAcx77eTS6/kXU7f0Hw44EO-~LIJdq/ou9Maxqs/sTqP0JA==" xfId="13" xr:uid="{00000000-0005-0000-0000-00000A000000}"/>
    <cellStyle name="Normal" xfId="0" builtinId="0"/>
    <cellStyle name="Q66Q58kU/2f1UMPbqr9glO/MWUFOALu43SCeln/j03riixhl8+gc4DNoJWL3Id1UG22aA3E9jz3sBLggHjFRgewc/op/eYet-~JbivDvOy/rZxoPUjtK08sQ==" xfId="10" xr:uid="{00000000-0005-0000-0000-00000E000000}"/>
    <cellStyle name="sFuyqr5usWSy67OYVpDVGvhiGW4p7LwpZfqX6oNVUeJ9Rux3PlwGRW3hFHPJlFBekNIM3TQYbnqSt6PAyO02Jk1R81w6mYQ0-~CPHUkoKPkzmg6tpk9Zj1QQ==" xfId="15" xr:uid="{00000000-0005-0000-0000-00000A000000}"/>
    <cellStyle name="sR1jOYshiLaVttvdkOKfIMFu3M+nmid30G3JwawGinrFunhBOChVPXwUMIwYu9Kei8Oj8dCVtFfCWQz6OfuTU/mtXGnvPlBZ-~YUtDaprNtjd3+92vEEkBWA==" xfId="5" xr:uid="{00000000-0005-0000-0000-000005000000}"/>
    <cellStyle name="VVQGSycTbBUU5rY9rUECum9bzE17EtZX6ureRklyIK1B1IdFFvwfLXT/rUXSFNCTvB8YnajTKWMLbLx1EfEBCCI+h4QWWJVo-~PQUtO7SZGikN8mcnWILNUg==" xfId="6" xr:uid="{00000000-0005-0000-0000-00000D000000}"/>
    <cellStyle name="wy7vVZQYntwih1zBfdBvfRFao0fn7zbrfmwByqHZw5+4PvOYIj7PATk9HJmOailJANalu+CbyP8HFFProM95FIVyLqM/Rh+O-~IEXbdS7FnoRRqF065QX0Pw==" xfId="9" xr:uid="{00000000-0005-0000-0000-000004000000}"/>
    <cellStyle name="zQRv+RD+yPeKMpbWy+2hFoSIablhkS6RgOaA9IBTVjzZiugfPoc8nQHwywDmDJIa0qTggM8de5MnyvyJKJe4ytM2opn18+jn-~nONVIMLHusT+eFMjy8OFPw==" xfId="7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workbookViewId="0">
      <selection activeCell="O51" sqref="O51"/>
    </sheetView>
  </sheetViews>
  <sheetFormatPr defaultColWidth="8.875" defaultRowHeight="16.5" x14ac:dyDescent="0.3"/>
  <cols>
    <col min="1" max="1" width="19.125" customWidth="1"/>
    <col min="2" max="2" width="21.375" customWidth="1"/>
    <col min="3" max="3" width="10.375" customWidth="1"/>
    <col min="4" max="4" width="11.625" customWidth="1"/>
    <col min="5" max="5" width="17.625" customWidth="1"/>
    <col min="6" max="6" width="11.625" customWidth="1"/>
    <col min="7" max="7" width="14" bestFit="1" customWidth="1"/>
    <col min="8" max="8" width="13.375" bestFit="1" customWidth="1"/>
  </cols>
  <sheetData>
    <row r="1" spans="1:11" ht="18.75" x14ac:dyDescent="0.3">
      <c r="A1" s="2" t="s">
        <v>83</v>
      </c>
      <c r="B1" s="2"/>
      <c r="C1" s="2"/>
      <c r="D1" s="2"/>
      <c r="E1" s="2"/>
      <c r="F1" s="2"/>
      <c r="G1" s="2"/>
      <c r="H1" s="2"/>
    </row>
    <row r="2" spans="1:11" x14ac:dyDescent="0.3">
      <c r="A2" s="1" t="s">
        <v>84</v>
      </c>
      <c r="B2" s="1"/>
      <c r="C2" s="1"/>
      <c r="D2" s="1"/>
      <c r="E2" s="1"/>
      <c r="F2" s="1"/>
      <c r="G2" s="1"/>
      <c r="H2" s="1"/>
    </row>
    <row r="3" spans="1:11" ht="29.25" thickBot="1" x14ac:dyDescent="0.3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8" t="s">
        <v>92</v>
      </c>
      <c r="H3" s="9" t="s">
        <v>91</v>
      </c>
    </row>
    <row r="4" spans="1:11" x14ac:dyDescent="0.3">
      <c r="A4" s="3">
        <v>53</v>
      </c>
      <c r="B4" s="3" t="s">
        <v>6</v>
      </c>
      <c r="C4" s="4">
        <v>29</v>
      </c>
      <c r="D4" s="3" t="s">
        <v>7</v>
      </c>
      <c r="E4" s="3" t="s">
        <v>8</v>
      </c>
      <c r="F4" s="6" t="str">
        <f>IF(A4&lt;15,"Order","No Order")</f>
        <v>No Order</v>
      </c>
      <c r="G4" s="13">
        <f>C4*A4</f>
        <v>1537</v>
      </c>
      <c r="H4" t="str">
        <f>I4 &amp; J4 &amp; K4 &amp; C4</f>
        <v>NesraOM29</v>
      </c>
      <c r="I4" t="str">
        <f>PROPER(RIGHT(B4,3))</f>
        <v>Nes</v>
      </c>
      <c r="J4" t="str">
        <f>LOWER(LEFT(D4,2))</f>
        <v>ra</v>
      </c>
      <c r="K4" t="str">
        <f>UPPER(MID(E4,2,2))</f>
        <v>OM</v>
      </c>
    </row>
    <row r="5" spans="1:11" ht="15" customHeight="1" x14ac:dyDescent="0.3">
      <c r="A5" s="3">
        <v>40</v>
      </c>
      <c r="B5" s="3" t="s">
        <v>9</v>
      </c>
      <c r="C5" s="4">
        <v>44</v>
      </c>
      <c r="D5" s="3" t="s">
        <v>7</v>
      </c>
      <c r="E5" s="3" t="s">
        <v>8</v>
      </c>
      <c r="F5" s="6" t="str">
        <f t="shared" ref="F5:F62" si="0">IF(A5&lt;15,"Order","No Order")</f>
        <v>No Order</v>
      </c>
      <c r="G5" s="13">
        <f t="shared" ref="G5:G62" si="1">C5*A5</f>
        <v>1760</v>
      </c>
      <c r="H5" t="str">
        <f t="shared" ref="H5:H62" si="2">I5 &amp; J5 &amp; K5 &amp; C5</f>
        <v>DerraOM44</v>
      </c>
      <c r="I5" t="str">
        <f>PROPER(RIGHT(B5,3))</f>
        <v>Der</v>
      </c>
      <c r="J5" t="str">
        <f t="shared" ref="J5:J62" si="3">LOWER(LEFT(D5,2))</f>
        <v>ra</v>
      </c>
      <c r="K5" t="str">
        <f t="shared" ref="K5:K62" si="4">UPPER(MID(E5,2,2))</f>
        <v>OM</v>
      </c>
    </row>
    <row r="6" spans="1:11" ht="15" customHeight="1" x14ac:dyDescent="0.3">
      <c r="A6" s="3">
        <v>3</v>
      </c>
      <c r="B6" s="3" t="s">
        <v>10</v>
      </c>
      <c r="C6" s="4">
        <v>19</v>
      </c>
      <c r="D6" s="3" t="s">
        <v>7</v>
      </c>
      <c r="E6" s="3" t="s">
        <v>8</v>
      </c>
      <c r="F6" s="6" t="str">
        <f t="shared" si="0"/>
        <v>Order</v>
      </c>
      <c r="G6" s="13">
        <f t="shared" si="1"/>
        <v>57</v>
      </c>
      <c r="H6" t="str">
        <f t="shared" si="2"/>
        <v>PerraOM19</v>
      </c>
      <c r="I6" t="str">
        <f>PROPER(RIGHT(B6,3))</f>
        <v>Per</v>
      </c>
      <c r="J6" t="str">
        <f t="shared" si="3"/>
        <v>ra</v>
      </c>
      <c r="K6" t="str">
        <f t="shared" si="4"/>
        <v>OM</v>
      </c>
    </row>
    <row r="7" spans="1:11" ht="15" customHeight="1" x14ac:dyDescent="0.3">
      <c r="A7" s="3">
        <v>41</v>
      </c>
      <c r="B7" s="3" t="s">
        <v>11</v>
      </c>
      <c r="C7" s="4">
        <v>24</v>
      </c>
      <c r="D7" s="3" t="s">
        <v>7</v>
      </c>
      <c r="E7" s="3" t="s">
        <v>8</v>
      </c>
      <c r="F7" s="6" t="str">
        <f t="shared" si="0"/>
        <v>No Order</v>
      </c>
      <c r="G7" s="13">
        <f t="shared" si="1"/>
        <v>984</v>
      </c>
      <c r="H7" t="str">
        <f t="shared" si="2"/>
        <v>DerraOM24</v>
      </c>
      <c r="I7" t="str">
        <f>PROPER(RIGHT(B7,3))</f>
        <v>Der</v>
      </c>
      <c r="J7" t="str">
        <f t="shared" si="3"/>
        <v>ra</v>
      </c>
      <c r="K7" t="str">
        <f t="shared" si="4"/>
        <v>OM</v>
      </c>
    </row>
    <row r="8" spans="1:11" ht="15" customHeight="1" x14ac:dyDescent="0.3">
      <c r="A8" s="3">
        <v>20</v>
      </c>
      <c r="B8" s="3" t="s">
        <v>12</v>
      </c>
      <c r="C8" s="4">
        <v>319</v>
      </c>
      <c r="D8" s="3" t="s">
        <v>13</v>
      </c>
      <c r="E8" s="3" t="s">
        <v>14</v>
      </c>
      <c r="F8" s="6" t="str">
        <f t="shared" si="0"/>
        <v>No Order</v>
      </c>
      <c r="G8" s="13">
        <f t="shared" si="1"/>
        <v>6380</v>
      </c>
      <c r="H8" t="str">
        <f t="shared" si="2"/>
        <v>OtsboOO319</v>
      </c>
      <c r="I8" t="str">
        <f>PROPER(RIGHT(B8,3))</f>
        <v>Ots</v>
      </c>
      <c r="J8" t="str">
        <f t="shared" si="3"/>
        <v>bo</v>
      </c>
      <c r="K8" t="str">
        <f t="shared" si="4"/>
        <v>OO</v>
      </c>
    </row>
    <row r="9" spans="1:11" ht="15" customHeight="1" x14ac:dyDescent="0.3">
      <c r="A9" s="3">
        <v>21</v>
      </c>
      <c r="B9" s="3" t="s">
        <v>15</v>
      </c>
      <c r="C9" s="4">
        <v>340</v>
      </c>
      <c r="D9" s="3" t="s">
        <v>13</v>
      </c>
      <c r="E9" s="3" t="s">
        <v>14</v>
      </c>
      <c r="F9" s="6" t="str">
        <f t="shared" si="0"/>
        <v>No Order</v>
      </c>
      <c r="G9" s="13">
        <f t="shared" si="1"/>
        <v>7140</v>
      </c>
      <c r="H9" t="str">
        <f t="shared" si="2"/>
        <v>OtsboOO340</v>
      </c>
      <c r="I9" t="str">
        <f>PROPER(RIGHT(B9,3))</f>
        <v>Ots</v>
      </c>
      <c r="J9" t="str">
        <f t="shared" si="3"/>
        <v>bo</v>
      </c>
      <c r="K9" t="str">
        <f t="shared" si="4"/>
        <v>OO</v>
      </c>
    </row>
    <row r="10" spans="1:11" ht="15" customHeight="1" x14ac:dyDescent="0.3">
      <c r="A10" s="3">
        <v>26</v>
      </c>
      <c r="B10" s="3" t="s">
        <v>16</v>
      </c>
      <c r="C10" s="4">
        <v>109</v>
      </c>
      <c r="D10" s="3" t="s">
        <v>13</v>
      </c>
      <c r="E10" s="3" t="s">
        <v>14</v>
      </c>
      <c r="F10" s="6" t="str">
        <f t="shared" si="0"/>
        <v>No Order</v>
      </c>
      <c r="G10" s="13">
        <f t="shared" si="1"/>
        <v>2834</v>
      </c>
      <c r="H10" t="str">
        <f t="shared" si="2"/>
        <v>OotboOO109</v>
      </c>
      <c r="I10" t="str">
        <f>PROPER(RIGHT(B10,3))</f>
        <v>Oot</v>
      </c>
      <c r="J10" t="str">
        <f t="shared" si="3"/>
        <v>bo</v>
      </c>
      <c r="K10" t="str">
        <f t="shared" si="4"/>
        <v>OO</v>
      </c>
    </row>
    <row r="11" spans="1:11" ht="15" customHeight="1" x14ac:dyDescent="0.3">
      <c r="A11" s="3">
        <v>27</v>
      </c>
      <c r="B11" s="3" t="s">
        <v>17</v>
      </c>
      <c r="C11" s="4">
        <v>169</v>
      </c>
      <c r="D11" s="3" t="s">
        <v>13</v>
      </c>
      <c r="E11" s="3" t="s">
        <v>14</v>
      </c>
      <c r="F11" s="6" t="str">
        <f t="shared" si="0"/>
        <v>No Order</v>
      </c>
      <c r="G11" s="13">
        <f t="shared" si="1"/>
        <v>4563</v>
      </c>
      <c r="H11" t="str">
        <f t="shared" si="2"/>
        <v>OtsboOO169</v>
      </c>
      <c r="I11" t="str">
        <f>PROPER(RIGHT(B11,3))</f>
        <v>Ots</v>
      </c>
      <c r="J11" t="str">
        <f t="shared" si="3"/>
        <v>bo</v>
      </c>
      <c r="K11" t="str">
        <f t="shared" si="4"/>
        <v>OO</v>
      </c>
    </row>
    <row r="12" spans="1:11" ht="15" customHeight="1" x14ac:dyDescent="0.3">
      <c r="A12" s="3">
        <v>28</v>
      </c>
      <c r="B12" s="3" t="s">
        <v>18</v>
      </c>
      <c r="C12" s="4">
        <v>129</v>
      </c>
      <c r="D12" s="3" t="s">
        <v>13</v>
      </c>
      <c r="E12" s="3" t="s">
        <v>14</v>
      </c>
      <c r="F12" s="6" t="str">
        <f t="shared" si="0"/>
        <v>No Order</v>
      </c>
      <c r="G12" s="13">
        <f t="shared" si="1"/>
        <v>3612</v>
      </c>
      <c r="H12" t="str">
        <f t="shared" si="2"/>
        <v>OtsboOO129</v>
      </c>
      <c r="I12" t="str">
        <f>PROPER(RIGHT(B12,3))</f>
        <v>Ots</v>
      </c>
      <c r="J12" t="str">
        <f t="shared" si="3"/>
        <v>bo</v>
      </c>
      <c r="K12" t="str">
        <f t="shared" si="4"/>
        <v>OO</v>
      </c>
    </row>
    <row r="13" spans="1:11" ht="15" customHeight="1" x14ac:dyDescent="0.3">
      <c r="A13" s="3">
        <v>10</v>
      </c>
      <c r="B13" s="3" t="s">
        <v>19</v>
      </c>
      <c r="C13" s="4">
        <v>149</v>
      </c>
      <c r="D13" s="3" t="s">
        <v>13</v>
      </c>
      <c r="E13" s="3" t="s">
        <v>14</v>
      </c>
      <c r="F13" s="6" t="str">
        <f t="shared" si="0"/>
        <v>Order</v>
      </c>
      <c r="G13" s="13">
        <f t="shared" si="1"/>
        <v>1490</v>
      </c>
      <c r="H13" t="str">
        <f t="shared" si="2"/>
        <v>OotboOO149</v>
      </c>
      <c r="I13" t="str">
        <f>PROPER(RIGHT(B13,3))</f>
        <v>Oot</v>
      </c>
      <c r="J13" t="str">
        <f t="shared" si="3"/>
        <v>bo</v>
      </c>
      <c r="K13" t="str">
        <f t="shared" si="4"/>
        <v>OO</v>
      </c>
    </row>
    <row r="14" spans="1:11" ht="15" customHeight="1" x14ac:dyDescent="0.3">
      <c r="A14" s="3">
        <v>25</v>
      </c>
      <c r="B14" s="3" t="s">
        <v>20</v>
      </c>
      <c r="C14" s="4">
        <v>89</v>
      </c>
      <c r="D14" s="3" t="s">
        <v>21</v>
      </c>
      <c r="E14" s="3" t="s">
        <v>22</v>
      </c>
      <c r="F14" s="6" t="str">
        <f t="shared" si="0"/>
        <v>No Order</v>
      </c>
      <c r="G14" s="13">
        <f t="shared" si="1"/>
        <v>2225</v>
      </c>
      <c r="H14" t="str">
        <f t="shared" si="2"/>
        <v>VesglUT89</v>
      </c>
      <c r="I14" t="str">
        <f>PROPER(RIGHT(B14,3))</f>
        <v>Ves</v>
      </c>
      <c r="J14" t="str">
        <f t="shared" si="3"/>
        <v>gl</v>
      </c>
      <c r="K14" t="str">
        <f t="shared" si="4"/>
        <v>UT</v>
      </c>
    </row>
    <row r="15" spans="1:11" ht="15" customHeight="1" x14ac:dyDescent="0.3">
      <c r="A15" s="3">
        <v>27</v>
      </c>
      <c r="B15" s="3" t="s">
        <v>23</v>
      </c>
      <c r="C15" s="4">
        <v>124</v>
      </c>
      <c r="D15" s="3" t="s">
        <v>21</v>
      </c>
      <c r="E15" s="3" t="s">
        <v>22</v>
      </c>
      <c r="F15" s="6" t="str">
        <f t="shared" si="0"/>
        <v>No Order</v>
      </c>
      <c r="G15" s="13">
        <f t="shared" si="1"/>
        <v>3348</v>
      </c>
      <c r="H15" t="str">
        <f t="shared" si="2"/>
        <v>VesglUT124</v>
      </c>
      <c r="I15" t="str">
        <f>PROPER(RIGHT(B15,3))</f>
        <v>Ves</v>
      </c>
      <c r="J15" t="str">
        <f t="shared" si="3"/>
        <v>gl</v>
      </c>
      <c r="K15" t="str">
        <f t="shared" si="4"/>
        <v>UT</v>
      </c>
    </row>
    <row r="16" spans="1:11" ht="15" customHeight="1" x14ac:dyDescent="0.3">
      <c r="A16" s="3">
        <v>9</v>
      </c>
      <c r="B16" s="3" t="s">
        <v>77</v>
      </c>
      <c r="C16" s="4">
        <v>77</v>
      </c>
      <c r="D16" s="3" t="s">
        <v>21</v>
      </c>
      <c r="E16" s="3" t="s">
        <v>24</v>
      </c>
      <c r="F16" s="6" t="str">
        <f t="shared" si="0"/>
        <v>Order</v>
      </c>
      <c r="G16" s="13">
        <f t="shared" si="1"/>
        <v>693</v>
      </c>
      <c r="H16" t="str">
        <f t="shared" si="2"/>
        <v>VesglXT77</v>
      </c>
      <c r="I16" t="str">
        <f>PROPER(RIGHT(B16,3))</f>
        <v>Ves</v>
      </c>
      <c r="J16" t="str">
        <f t="shared" si="3"/>
        <v>gl</v>
      </c>
      <c r="K16" t="str">
        <f t="shared" si="4"/>
        <v>XT</v>
      </c>
    </row>
    <row r="17" spans="1:11" ht="15" customHeight="1" x14ac:dyDescent="0.3">
      <c r="A17" s="3">
        <v>34</v>
      </c>
      <c r="B17" s="3" t="s">
        <v>25</v>
      </c>
      <c r="C17" s="4">
        <v>39</v>
      </c>
      <c r="D17" s="3" t="s">
        <v>21</v>
      </c>
      <c r="E17" s="3" t="s">
        <v>22</v>
      </c>
      <c r="F17" s="6" t="str">
        <f t="shared" si="0"/>
        <v>No Order</v>
      </c>
      <c r="G17" s="13">
        <f t="shared" si="1"/>
        <v>1326</v>
      </c>
      <c r="H17" t="str">
        <f t="shared" si="2"/>
        <v>ErsglUT39</v>
      </c>
      <c r="I17" t="str">
        <f>PROPER(RIGHT(B17,3))</f>
        <v>Ers</v>
      </c>
      <c r="J17" t="str">
        <f t="shared" si="3"/>
        <v>gl</v>
      </c>
      <c r="K17" t="str">
        <f t="shared" si="4"/>
        <v>UT</v>
      </c>
    </row>
    <row r="18" spans="1:11" ht="15" customHeight="1" x14ac:dyDescent="0.3">
      <c r="A18" s="3">
        <v>17</v>
      </c>
      <c r="B18" s="3" t="s">
        <v>78</v>
      </c>
      <c r="C18" s="4">
        <v>223</v>
      </c>
      <c r="D18" s="3" t="s">
        <v>26</v>
      </c>
      <c r="E18" s="3" t="s">
        <v>24</v>
      </c>
      <c r="F18" s="6" t="str">
        <f t="shared" si="0"/>
        <v>No Order</v>
      </c>
      <c r="G18" s="13">
        <f t="shared" si="1"/>
        <v>3791</v>
      </c>
      <c r="H18" t="str">
        <f t="shared" si="2"/>
        <v>OatcoXT223</v>
      </c>
      <c r="I18" t="str">
        <f>PROPER(RIGHT(B18,3))</f>
        <v>Oat</v>
      </c>
      <c r="J18" t="str">
        <f t="shared" si="3"/>
        <v>co</v>
      </c>
      <c r="K18" t="str">
        <f t="shared" si="4"/>
        <v>XT</v>
      </c>
    </row>
    <row r="19" spans="1:11" ht="15" customHeight="1" x14ac:dyDescent="0.3">
      <c r="A19" s="3">
        <v>14</v>
      </c>
      <c r="B19" s="3" t="s">
        <v>79</v>
      </c>
      <c r="C19" s="4">
        <v>189</v>
      </c>
      <c r="D19" s="3" t="s">
        <v>27</v>
      </c>
      <c r="E19" s="3" t="s">
        <v>24</v>
      </c>
      <c r="F19" s="6" t="str">
        <f t="shared" si="0"/>
        <v>Order</v>
      </c>
      <c r="G19" s="13">
        <f t="shared" si="1"/>
        <v>2646</v>
      </c>
      <c r="H19" t="str">
        <f t="shared" si="2"/>
        <v>NtspaXT189</v>
      </c>
      <c r="I19" t="str">
        <f>PROPER(RIGHT(B19,3))</f>
        <v>Nts</v>
      </c>
      <c r="J19" t="str">
        <f t="shared" si="3"/>
        <v>pa</v>
      </c>
      <c r="K19" t="str">
        <f t="shared" si="4"/>
        <v>XT</v>
      </c>
    </row>
    <row r="20" spans="1:11" ht="15" customHeight="1" x14ac:dyDescent="0.3">
      <c r="A20" s="3">
        <v>11</v>
      </c>
      <c r="B20" s="3" t="s">
        <v>80</v>
      </c>
      <c r="C20" s="4">
        <v>359</v>
      </c>
      <c r="D20" s="3" t="s">
        <v>28</v>
      </c>
      <c r="E20" s="3" t="s">
        <v>24</v>
      </c>
      <c r="F20" s="6" t="str">
        <f t="shared" si="0"/>
        <v>Order</v>
      </c>
      <c r="G20" s="13">
        <f t="shared" si="1"/>
        <v>3949</v>
      </c>
      <c r="H20" t="str">
        <f t="shared" si="2"/>
        <v>LlscoXT359</v>
      </c>
      <c r="I20" t="str">
        <f>PROPER(RIGHT(B20,3))</f>
        <v>Lls</v>
      </c>
      <c r="J20" t="str">
        <f t="shared" si="3"/>
        <v>co</v>
      </c>
      <c r="K20" t="str">
        <f t="shared" si="4"/>
        <v>XT</v>
      </c>
    </row>
    <row r="21" spans="1:11" ht="15" customHeight="1" x14ac:dyDescent="0.3">
      <c r="A21" s="3">
        <v>9</v>
      </c>
      <c r="B21" s="3" t="s">
        <v>29</v>
      </c>
      <c r="C21" s="4">
        <v>259</v>
      </c>
      <c r="D21" s="3" t="s">
        <v>30</v>
      </c>
      <c r="E21" s="3" t="s">
        <v>31</v>
      </c>
      <c r="F21" s="6" t="str">
        <f t="shared" si="0"/>
        <v>Order</v>
      </c>
      <c r="G21" s="13">
        <f t="shared" si="1"/>
        <v>2331</v>
      </c>
      <c r="H21" t="str">
        <f t="shared" si="2"/>
        <v>AsksaAF259</v>
      </c>
      <c r="I21" t="str">
        <f>PROPER(RIGHT(B21,3))</f>
        <v>Ask</v>
      </c>
      <c r="J21" t="str">
        <f t="shared" si="3"/>
        <v>sa</v>
      </c>
      <c r="K21" t="str">
        <f t="shared" si="4"/>
        <v>AF</v>
      </c>
    </row>
    <row r="22" spans="1:11" ht="15" customHeight="1" x14ac:dyDescent="0.3">
      <c r="A22" s="3">
        <v>9</v>
      </c>
      <c r="B22" s="3" t="s">
        <v>32</v>
      </c>
      <c r="C22" s="4">
        <v>35</v>
      </c>
      <c r="D22" s="3" t="s">
        <v>30</v>
      </c>
      <c r="E22" s="3" t="s">
        <v>31</v>
      </c>
      <c r="F22" s="6" t="str">
        <f t="shared" si="0"/>
        <v>Order</v>
      </c>
      <c r="G22" s="13">
        <f t="shared" si="1"/>
        <v>315</v>
      </c>
      <c r="H22" t="str">
        <f t="shared" si="2"/>
        <v>UchsaAF35</v>
      </c>
      <c r="I22" t="str">
        <f>PROPER(RIGHT(B22,3))</f>
        <v>Uch</v>
      </c>
      <c r="J22" t="str">
        <f t="shared" si="3"/>
        <v>sa</v>
      </c>
      <c r="K22" t="str">
        <f t="shared" si="4"/>
        <v>AF</v>
      </c>
    </row>
    <row r="23" spans="1:11" ht="15" customHeight="1" x14ac:dyDescent="0.3">
      <c r="A23" s="3">
        <v>13</v>
      </c>
      <c r="B23" s="3" t="s">
        <v>33</v>
      </c>
      <c r="C23" s="4">
        <v>369</v>
      </c>
      <c r="D23" s="3" t="s">
        <v>30</v>
      </c>
      <c r="E23" s="3" t="s">
        <v>31</v>
      </c>
      <c r="F23" s="6" t="str">
        <f t="shared" si="0"/>
        <v>Order</v>
      </c>
      <c r="G23" s="13">
        <f t="shared" si="1"/>
        <v>4797</v>
      </c>
      <c r="H23" t="str">
        <f t="shared" si="2"/>
        <v>TorsaAF369</v>
      </c>
      <c r="I23" t="str">
        <f>PROPER(RIGHT(B23,3))</f>
        <v>Tor</v>
      </c>
      <c r="J23" t="str">
        <f t="shared" si="3"/>
        <v>sa</v>
      </c>
      <c r="K23" t="str">
        <f t="shared" si="4"/>
        <v>AF</v>
      </c>
    </row>
    <row r="24" spans="1:11" ht="15" customHeight="1" x14ac:dyDescent="0.3">
      <c r="A24" s="3">
        <v>19</v>
      </c>
      <c r="B24" s="3" t="s">
        <v>34</v>
      </c>
      <c r="C24" s="4">
        <v>159</v>
      </c>
      <c r="D24" s="3" t="s">
        <v>28</v>
      </c>
      <c r="E24" s="3" t="s">
        <v>22</v>
      </c>
      <c r="F24" s="6" t="str">
        <f t="shared" si="0"/>
        <v>No Order</v>
      </c>
      <c r="G24" s="13">
        <f t="shared" si="1"/>
        <v>3021</v>
      </c>
      <c r="H24" t="str">
        <f t="shared" si="2"/>
        <v>OodcoUT159</v>
      </c>
      <c r="I24" t="str">
        <f>PROPER(RIGHT(B24,3))</f>
        <v>Ood</v>
      </c>
      <c r="J24" t="str">
        <f t="shared" si="3"/>
        <v>co</v>
      </c>
      <c r="K24" t="str">
        <f t="shared" si="4"/>
        <v>UT</v>
      </c>
    </row>
    <row r="25" spans="1:11" ht="15" customHeight="1" x14ac:dyDescent="0.3">
      <c r="A25" s="3">
        <v>45</v>
      </c>
      <c r="B25" s="3" t="s">
        <v>35</v>
      </c>
      <c r="C25" s="4">
        <v>13</v>
      </c>
      <c r="D25" s="3" t="s">
        <v>30</v>
      </c>
      <c r="E25" s="3" t="s">
        <v>31</v>
      </c>
      <c r="F25" s="6" t="str">
        <f t="shared" si="0"/>
        <v>No Order</v>
      </c>
      <c r="G25" s="13">
        <f t="shared" si="1"/>
        <v>585</v>
      </c>
      <c r="H25" t="str">
        <f t="shared" si="2"/>
        <v>BagsaAF13</v>
      </c>
      <c r="I25" t="str">
        <f>PROPER(RIGHT(B25,3))</f>
        <v>Bag</v>
      </c>
      <c r="J25" t="str">
        <f t="shared" si="3"/>
        <v>sa</v>
      </c>
      <c r="K25" t="str">
        <f t="shared" si="4"/>
        <v>AF</v>
      </c>
    </row>
    <row r="26" spans="1:11" ht="15" customHeight="1" x14ac:dyDescent="0.3">
      <c r="A26" s="3">
        <v>10</v>
      </c>
      <c r="B26" s="3" t="s">
        <v>36</v>
      </c>
      <c r="C26" s="4">
        <v>52</v>
      </c>
      <c r="D26" s="3" t="s">
        <v>13</v>
      </c>
      <c r="E26" s="3" t="s">
        <v>14</v>
      </c>
      <c r="F26" s="6" t="str">
        <f t="shared" si="0"/>
        <v>Order</v>
      </c>
      <c r="G26" s="13">
        <f t="shared" si="1"/>
        <v>520</v>
      </c>
      <c r="H26" t="str">
        <f t="shared" si="2"/>
        <v>OotboOO52</v>
      </c>
      <c r="I26" t="str">
        <f>PROPER(RIGHT(B26,3))</f>
        <v>Oot</v>
      </c>
      <c r="J26" t="str">
        <f t="shared" si="3"/>
        <v>bo</v>
      </c>
      <c r="K26" t="str">
        <f t="shared" si="4"/>
        <v>OO</v>
      </c>
    </row>
    <row r="27" spans="1:11" ht="15" customHeight="1" x14ac:dyDescent="0.3">
      <c r="A27" s="3">
        <v>10</v>
      </c>
      <c r="B27" s="3" t="s">
        <v>37</v>
      </c>
      <c r="C27" s="4">
        <v>89</v>
      </c>
      <c r="D27" s="3" t="s">
        <v>13</v>
      </c>
      <c r="E27" s="3" t="s">
        <v>14</v>
      </c>
      <c r="F27" s="6" t="str">
        <f t="shared" si="0"/>
        <v>Order</v>
      </c>
      <c r="G27" s="13">
        <f t="shared" si="1"/>
        <v>890</v>
      </c>
      <c r="H27" t="str">
        <f t="shared" si="2"/>
        <v>OtsboOO89</v>
      </c>
      <c r="I27" t="str">
        <f>PROPER(RIGHT(B27,3))</f>
        <v>Ots</v>
      </c>
      <c r="J27" t="str">
        <f t="shared" si="3"/>
        <v>bo</v>
      </c>
      <c r="K27" t="str">
        <f t="shared" si="4"/>
        <v>OO</v>
      </c>
    </row>
    <row r="28" spans="1:11" ht="15" customHeight="1" x14ac:dyDescent="0.3">
      <c r="A28" s="3">
        <v>57</v>
      </c>
      <c r="B28" s="3" t="s">
        <v>38</v>
      </c>
      <c r="C28" s="4">
        <v>99</v>
      </c>
      <c r="D28" s="3" t="s">
        <v>30</v>
      </c>
      <c r="E28" s="3" t="s">
        <v>31</v>
      </c>
      <c r="F28" s="6" t="str">
        <f t="shared" si="0"/>
        <v>No Order</v>
      </c>
      <c r="G28" s="13">
        <f t="shared" si="1"/>
        <v>5643</v>
      </c>
      <c r="H28" t="str">
        <f t="shared" si="2"/>
        <v>KitsaAF99</v>
      </c>
      <c r="I28" t="str">
        <f>PROPER(RIGHT(B28,3))</f>
        <v>Kit</v>
      </c>
      <c r="J28" t="str">
        <f t="shared" si="3"/>
        <v>sa</v>
      </c>
      <c r="K28" t="str">
        <f t="shared" si="4"/>
        <v>AF</v>
      </c>
    </row>
    <row r="29" spans="1:11" ht="15" customHeight="1" x14ac:dyDescent="0.3">
      <c r="A29" s="3">
        <v>10</v>
      </c>
      <c r="B29" s="3" t="s">
        <v>39</v>
      </c>
      <c r="C29" s="4">
        <v>229</v>
      </c>
      <c r="D29" s="3" t="s">
        <v>39</v>
      </c>
      <c r="E29" s="3" t="s">
        <v>22</v>
      </c>
      <c r="F29" s="6" t="str">
        <f t="shared" si="0"/>
        <v>Order</v>
      </c>
      <c r="G29" s="13">
        <f t="shared" si="1"/>
        <v>2290</v>
      </c>
      <c r="H29" t="str">
        <f t="shared" si="2"/>
        <v>MetheUT229</v>
      </c>
      <c r="I29" t="str">
        <f>PROPER(RIGHT(B29,3))</f>
        <v>Met</v>
      </c>
      <c r="J29" t="str">
        <f t="shared" si="3"/>
        <v>he</v>
      </c>
      <c r="K29" t="str">
        <f t="shared" si="4"/>
        <v>UT</v>
      </c>
    </row>
    <row r="30" spans="1:11" ht="15" customHeight="1" x14ac:dyDescent="0.3">
      <c r="A30" s="3">
        <v>51</v>
      </c>
      <c r="B30" s="3" t="s">
        <v>40</v>
      </c>
      <c r="C30" s="4">
        <v>179</v>
      </c>
      <c r="D30" s="3" t="s">
        <v>39</v>
      </c>
      <c r="E30" s="3" t="s">
        <v>22</v>
      </c>
      <c r="F30" s="6" t="str">
        <f t="shared" si="0"/>
        <v>No Order</v>
      </c>
      <c r="G30" s="13">
        <f t="shared" si="1"/>
        <v>9129</v>
      </c>
      <c r="H30" t="str">
        <f t="shared" si="2"/>
        <v>MetheUT179</v>
      </c>
      <c r="I30" t="str">
        <f>PROPER(RIGHT(B30,3))</f>
        <v>Met</v>
      </c>
      <c r="J30" t="str">
        <f t="shared" si="3"/>
        <v>he</v>
      </c>
      <c r="K30" t="str">
        <f t="shared" si="4"/>
        <v>UT</v>
      </c>
    </row>
    <row r="31" spans="1:11" ht="15" customHeight="1" x14ac:dyDescent="0.3">
      <c r="A31" s="3">
        <v>25</v>
      </c>
      <c r="B31" s="3" t="s">
        <v>41</v>
      </c>
      <c r="C31" s="4">
        <v>339</v>
      </c>
      <c r="D31" s="3" t="s">
        <v>42</v>
      </c>
      <c r="E31" s="3" t="s">
        <v>31</v>
      </c>
      <c r="F31" s="6" t="str">
        <f t="shared" si="0"/>
        <v>No Order</v>
      </c>
      <c r="G31" s="13">
        <f t="shared" si="1"/>
        <v>8475</v>
      </c>
      <c r="H31" t="str">
        <f t="shared" si="2"/>
        <v>EldshAF339</v>
      </c>
      <c r="I31" t="str">
        <f>PROPER(RIGHT(B31,3))</f>
        <v>Eld</v>
      </c>
      <c r="J31" t="str">
        <f t="shared" si="3"/>
        <v>sh</v>
      </c>
      <c r="K31" t="str">
        <f t="shared" si="4"/>
        <v>AF</v>
      </c>
    </row>
    <row r="32" spans="1:11" ht="15" customHeight="1" x14ac:dyDescent="0.3">
      <c r="A32" s="3">
        <v>8</v>
      </c>
      <c r="B32" s="3" t="s">
        <v>43</v>
      </c>
      <c r="C32" s="4">
        <v>79</v>
      </c>
      <c r="D32" s="3" t="s">
        <v>43</v>
      </c>
      <c r="E32" s="3" t="s">
        <v>8</v>
      </c>
      <c r="F32" s="6" t="str">
        <f t="shared" si="0"/>
        <v>Order</v>
      </c>
      <c r="G32" s="13">
        <f t="shared" si="1"/>
        <v>632</v>
      </c>
      <c r="H32" t="str">
        <f t="shared" si="2"/>
        <v>OnemeOM79</v>
      </c>
      <c r="I32" t="str">
        <f>PROPER(RIGHT(B32,3))</f>
        <v>One</v>
      </c>
      <c r="J32" t="str">
        <f t="shared" si="3"/>
        <v>me</v>
      </c>
      <c r="K32" t="str">
        <f t="shared" si="4"/>
        <v>OM</v>
      </c>
    </row>
    <row r="33" spans="1:11" ht="15" customHeight="1" x14ac:dyDescent="0.3">
      <c r="A33" s="3">
        <v>53</v>
      </c>
      <c r="B33" s="3" t="s">
        <v>44</v>
      </c>
      <c r="C33" s="4">
        <v>12</v>
      </c>
      <c r="D33" s="3" t="s">
        <v>45</v>
      </c>
      <c r="E33" s="3" t="s">
        <v>46</v>
      </c>
      <c r="F33" s="6" t="str">
        <f t="shared" si="0"/>
        <v>No Order</v>
      </c>
      <c r="G33" s="13">
        <f t="shared" si="1"/>
        <v>636</v>
      </c>
      <c r="H33" t="str">
        <f t="shared" si="2"/>
        <v>ApetaRA12</v>
      </c>
      <c r="I33" t="str">
        <f>PROPER(RIGHT(B33,3))</f>
        <v>Ape</v>
      </c>
      <c r="J33" t="str">
        <f t="shared" si="3"/>
        <v>ta</v>
      </c>
      <c r="K33" t="str">
        <f t="shared" si="4"/>
        <v>RA</v>
      </c>
    </row>
    <row r="34" spans="1:11" ht="15" customHeight="1" x14ac:dyDescent="0.3">
      <c r="A34" s="3">
        <v>18</v>
      </c>
      <c r="B34" s="3" t="s">
        <v>47</v>
      </c>
      <c r="C34" s="4">
        <v>649</v>
      </c>
      <c r="D34" s="3" t="s">
        <v>27</v>
      </c>
      <c r="E34" s="3" t="s">
        <v>22</v>
      </c>
      <c r="F34" s="6" t="str">
        <f t="shared" si="0"/>
        <v>No Order</v>
      </c>
      <c r="G34" s="13">
        <f t="shared" si="1"/>
        <v>11682</v>
      </c>
      <c r="H34" t="str">
        <f t="shared" si="2"/>
        <v>NtspaUT649</v>
      </c>
      <c r="I34" t="str">
        <f>PROPER(RIGHT(B34,3))</f>
        <v>Nts</v>
      </c>
      <c r="J34" t="str">
        <f t="shared" si="3"/>
        <v>pa</v>
      </c>
      <c r="K34" t="str">
        <f t="shared" si="4"/>
        <v>UT</v>
      </c>
    </row>
    <row r="35" spans="1:11" ht="15" customHeight="1" x14ac:dyDescent="0.3">
      <c r="A35" s="3">
        <v>19</v>
      </c>
      <c r="B35" s="3" t="s">
        <v>48</v>
      </c>
      <c r="C35" s="4">
        <v>989</v>
      </c>
      <c r="D35" s="3" t="s">
        <v>26</v>
      </c>
      <c r="E35" s="3" t="s">
        <v>22</v>
      </c>
      <c r="F35" s="6" t="str">
        <f t="shared" si="0"/>
        <v>No Order</v>
      </c>
      <c r="G35" s="13">
        <f t="shared" si="1"/>
        <v>18791</v>
      </c>
      <c r="H35" t="str">
        <f t="shared" si="2"/>
        <v>OatcoUT989</v>
      </c>
      <c r="I35" t="str">
        <f>PROPER(RIGHT(B35,3))</f>
        <v>Oat</v>
      </c>
      <c r="J35" t="str">
        <f t="shared" si="3"/>
        <v>co</v>
      </c>
      <c r="K35" t="str">
        <f t="shared" si="4"/>
        <v>UT</v>
      </c>
    </row>
    <row r="36" spans="1:11" ht="15" customHeight="1" x14ac:dyDescent="0.3">
      <c r="A36" s="3">
        <v>25</v>
      </c>
      <c r="B36" s="3" t="s">
        <v>49</v>
      </c>
      <c r="C36" s="4">
        <v>1299</v>
      </c>
      <c r="D36" s="3" t="s">
        <v>26</v>
      </c>
      <c r="E36" s="3" t="s">
        <v>22</v>
      </c>
      <c r="F36" s="6" t="str">
        <f t="shared" si="0"/>
        <v>No Order</v>
      </c>
      <c r="G36" s="13">
        <f t="shared" si="1"/>
        <v>32475</v>
      </c>
      <c r="H36" t="str">
        <f t="shared" si="2"/>
        <v>OatcoUT1299</v>
      </c>
      <c r="I36" t="str">
        <f>PROPER(RIGHT(B36,3))</f>
        <v>Oat</v>
      </c>
      <c r="J36" t="str">
        <f t="shared" si="3"/>
        <v>co</v>
      </c>
      <c r="K36" t="str">
        <f t="shared" si="4"/>
        <v>UT</v>
      </c>
    </row>
    <row r="37" spans="1:11" ht="15" customHeight="1" x14ac:dyDescent="0.3">
      <c r="A37" s="3">
        <v>17</v>
      </c>
      <c r="B37" s="3" t="s">
        <v>50</v>
      </c>
      <c r="C37" s="4">
        <v>1059</v>
      </c>
      <c r="D37" s="3" t="s">
        <v>27</v>
      </c>
      <c r="E37" s="3" t="s">
        <v>22</v>
      </c>
      <c r="F37" s="6" t="str">
        <f t="shared" si="0"/>
        <v>No Order</v>
      </c>
      <c r="G37" s="13">
        <f t="shared" si="1"/>
        <v>18003</v>
      </c>
      <c r="H37" t="str">
        <f t="shared" si="2"/>
        <v>NtspaUT1059</v>
      </c>
      <c r="I37" t="str">
        <f>PROPER(RIGHT(B37,3))</f>
        <v>Nts</v>
      </c>
      <c r="J37" t="str">
        <f t="shared" si="3"/>
        <v>pa</v>
      </c>
      <c r="K37" t="str">
        <f t="shared" si="4"/>
        <v>UT</v>
      </c>
    </row>
    <row r="38" spans="1:11" ht="15" customHeight="1" x14ac:dyDescent="0.3">
      <c r="A38" s="3">
        <v>11</v>
      </c>
      <c r="B38" s="3" t="s">
        <v>51</v>
      </c>
      <c r="C38" s="4">
        <v>35</v>
      </c>
      <c r="D38" s="3" t="s">
        <v>30</v>
      </c>
      <c r="E38" s="3" t="s">
        <v>31</v>
      </c>
      <c r="F38" s="6" t="str">
        <f t="shared" si="0"/>
        <v>Order</v>
      </c>
      <c r="G38" s="13">
        <f t="shared" si="1"/>
        <v>385</v>
      </c>
      <c r="H38" t="str">
        <f t="shared" si="2"/>
        <v>EsssaAF35</v>
      </c>
      <c r="I38" t="str">
        <f>PROPER(RIGHT(B38,3))</f>
        <v>Ess</v>
      </c>
      <c r="J38" t="str">
        <f t="shared" si="3"/>
        <v>sa</v>
      </c>
      <c r="K38" t="str">
        <f t="shared" si="4"/>
        <v>AF</v>
      </c>
    </row>
    <row r="39" spans="1:11" ht="15" customHeight="1" x14ac:dyDescent="0.3">
      <c r="A39" s="3">
        <v>87</v>
      </c>
      <c r="B39" s="3" t="s">
        <v>52</v>
      </c>
      <c r="C39" s="4">
        <v>32</v>
      </c>
      <c r="D39" s="3" t="s">
        <v>21</v>
      </c>
      <c r="E39" s="3" t="s">
        <v>22</v>
      </c>
      <c r="F39" s="6" t="str">
        <f t="shared" si="0"/>
        <v>No Order</v>
      </c>
      <c r="G39" s="13">
        <f t="shared" si="1"/>
        <v>2784</v>
      </c>
      <c r="H39" t="str">
        <f t="shared" si="2"/>
        <v>VesglUT32</v>
      </c>
      <c r="I39" t="str">
        <f>PROPER(RIGHT(B39,3))</f>
        <v>Ves</v>
      </c>
      <c r="J39" t="str">
        <f t="shared" si="3"/>
        <v>gl</v>
      </c>
      <c r="K39" t="str">
        <f t="shared" si="4"/>
        <v>UT</v>
      </c>
    </row>
    <row r="40" spans="1:11" ht="15" customHeight="1" x14ac:dyDescent="0.3">
      <c r="A40" s="3">
        <v>28</v>
      </c>
      <c r="B40" s="3" t="s">
        <v>53</v>
      </c>
      <c r="C40" s="4">
        <v>199</v>
      </c>
      <c r="D40" s="3" t="s">
        <v>30</v>
      </c>
      <c r="E40" s="3" t="s">
        <v>31</v>
      </c>
      <c r="F40" s="6" t="str">
        <f t="shared" si="0"/>
        <v>No Order</v>
      </c>
      <c r="G40" s="13">
        <f t="shared" si="1"/>
        <v>5572</v>
      </c>
      <c r="H40" t="str">
        <f t="shared" si="2"/>
        <v>EsssaAF199</v>
      </c>
      <c r="I40" t="str">
        <f>PROPER(RIGHT(B40,3))</f>
        <v>Ess</v>
      </c>
      <c r="J40" t="str">
        <f t="shared" si="3"/>
        <v>sa</v>
      </c>
      <c r="K40" t="str">
        <f t="shared" si="4"/>
        <v>AF</v>
      </c>
    </row>
    <row r="41" spans="1:11" ht="15" customHeight="1" x14ac:dyDescent="0.3">
      <c r="A41" s="3">
        <v>29</v>
      </c>
      <c r="B41" s="3" t="s">
        <v>54</v>
      </c>
      <c r="C41" s="4">
        <v>99</v>
      </c>
      <c r="D41" s="3" t="s">
        <v>30</v>
      </c>
      <c r="E41" s="3" t="s">
        <v>31</v>
      </c>
      <c r="F41" s="6" t="str">
        <f t="shared" si="0"/>
        <v>No Order</v>
      </c>
      <c r="G41" s="13">
        <f t="shared" si="1"/>
        <v>2871</v>
      </c>
      <c r="H41" t="str">
        <f t="shared" si="2"/>
        <v>EsssaAF99</v>
      </c>
      <c r="I41" t="str">
        <f>PROPER(RIGHT(B41,3))</f>
        <v>Ess</v>
      </c>
      <c r="J41" t="str">
        <f t="shared" si="3"/>
        <v>sa</v>
      </c>
      <c r="K41" t="str">
        <f t="shared" si="4"/>
        <v>AF</v>
      </c>
    </row>
    <row r="42" spans="1:11" ht="15" customHeight="1" x14ac:dyDescent="0.3">
      <c r="A42" s="3">
        <v>35</v>
      </c>
      <c r="B42" s="3" t="s">
        <v>55</v>
      </c>
      <c r="C42" s="4">
        <v>399</v>
      </c>
      <c r="D42" s="3" t="s">
        <v>26</v>
      </c>
      <c r="E42" s="3" t="s">
        <v>22</v>
      </c>
      <c r="F42" s="6" t="str">
        <f t="shared" si="0"/>
        <v>No Order</v>
      </c>
      <c r="G42" s="13">
        <f t="shared" si="1"/>
        <v>13965</v>
      </c>
      <c r="H42" t="str">
        <f t="shared" si="2"/>
        <v>KetcoUT399</v>
      </c>
      <c r="I42" t="str">
        <f>PROPER(RIGHT(B42,3))</f>
        <v>Ket</v>
      </c>
      <c r="J42" t="str">
        <f t="shared" si="3"/>
        <v>co</v>
      </c>
      <c r="K42" t="str">
        <f t="shared" si="4"/>
        <v>UT</v>
      </c>
    </row>
    <row r="43" spans="1:11" ht="15" customHeight="1" x14ac:dyDescent="0.3">
      <c r="A43" s="3">
        <v>47</v>
      </c>
      <c r="B43" s="3" t="s">
        <v>56</v>
      </c>
      <c r="C43" s="4">
        <v>289</v>
      </c>
      <c r="D43" s="3" t="s">
        <v>27</v>
      </c>
      <c r="E43" s="3" t="s">
        <v>22</v>
      </c>
      <c r="F43" s="6" t="str">
        <f t="shared" si="0"/>
        <v>No Order</v>
      </c>
      <c r="G43" s="13">
        <f t="shared" si="1"/>
        <v>13583</v>
      </c>
      <c r="H43" t="str">
        <f t="shared" si="2"/>
        <v>NtspaUT289</v>
      </c>
      <c r="I43" t="str">
        <f>PROPER(RIGHT(B43,3))</f>
        <v>Nts</v>
      </c>
      <c r="J43" t="str">
        <f t="shared" si="3"/>
        <v>pa</v>
      </c>
      <c r="K43" t="str">
        <f t="shared" si="4"/>
        <v>UT</v>
      </c>
    </row>
    <row r="44" spans="1:11" ht="15" customHeight="1" x14ac:dyDescent="0.3">
      <c r="A44" s="3">
        <v>89</v>
      </c>
      <c r="B44" s="3" t="s">
        <v>57</v>
      </c>
      <c r="C44" s="4">
        <v>29</v>
      </c>
      <c r="D44" s="3" t="s">
        <v>58</v>
      </c>
      <c r="E44" s="3" t="s">
        <v>22</v>
      </c>
      <c r="F44" s="6" t="str">
        <f t="shared" si="0"/>
        <v>No Order</v>
      </c>
      <c r="G44" s="13">
        <f t="shared" si="1"/>
        <v>2581</v>
      </c>
      <c r="H44" t="str">
        <f t="shared" si="2"/>
        <v>EstveUT29</v>
      </c>
      <c r="I44" t="str">
        <f>PROPER(RIGHT(B44,3))</f>
        <v>Est</v>
      </c>
      <c r="J44" t="str">
        <f t="shared" si="3"/>
        <v>ve</v>
      </c>
      <c r="K44" t="str">
        <f t="shared" si="4"/>
        <v>UT</v>
      </c>
    </row>
    <row r="45" spans="1:11" ht="15" customHeight="1" x14ac:dyDescent="0.3">
      <c r="A45" s="3">
        <v>15</v>
      </c>
      <c r="B45" s="3" t="s">
        <v>59</v>
      </c>
      <c r="C45" s="4">
        <v>17</v>
      </c>
      <c r="D45" s="3" t="s">
        <v>58</v>
      </c>
      <c r="E45" s="3" t="s">
        <v>22</v>
      </c>
      <c r="F45" s="6" t="str">
        <f t="shared" si="0"/>
        <v>No Order</v>
      </c>
      <c r="G45" s="13">
        <f t="shared" si="1"/>
        <v>255</v>
      </c>
      <c r="H45" t="str">
        <f t="shared" si="2"/>
        <v>EstveUT17</v>
      </c>
      <c r="I45" t="str">
        <f>PROPER(RIGHT(B45,3))</f>
        <v>Est</v>
      </c>
      <c r="J45" t="str">
        <f t="shared" si="3"/>
        <v>ve</v>
      </c>
      <c r="K45" t="str">
        <f t="shared" si="4"/>
        <v>UT</v>
      </c>
    </row>
    <row r="46" spans="1:11" ht="15" customHeight="1" x14ac:dyDescent="0.3">
      <c r="A46" s="3">
        <v>25</v>
      </c>
      <c r="B46" s="3" t="s">
        <v>60</v>
      </c>
      <c r="C46" s="4">
        <v>28</v>
      </c>
      <c r="D46" s="3" t="s">
        <v>58</v>
      </c>
      <c r="E46" s="3" t="s">
        <v>22</v>
      </c>
      <c r="F46" s="6" t="str">
        <f t="shared" si="0"/>
        <v>No Order</v>
      </c>
      <c r="G46" s="13">
        <f t="shared" si="1"/>
        <v>700</v>
      </c>
      <c r="H46" t="str">
        <f t="shared" si="2"/>
        <v>EstveUT28</v>
      </c>
      <c r="I46" t="str">
        <f>PROPER(RIGHT(B46,3))</f>
        <v>Est</v>
      </c>
      <c r="J46" t="str">
        <f t="shared" si="3"/>
        <v>ve</v>
      </c>
      <c r="K46" t="str">
        <f t="shared" si="4"/>
        <v>UT</v>
      </c>
    </row>
    <row r="47" spans="1:11" ht="15" customHeight="1" x14ac:dyDescent="0.3">
      <c r="A47" s="3">
        <v>89</v>
      </c>
      <c r="B47" s="3" t="s">
        <v>61</v>
      </c>
      <c r="C47" s="4">
        <v>11</v>
      </c>
      <c r="D47" s="3" t="s">
        <v>58</v>
      </c>
      <c r="E47" s="3" t="s">
        <v>22</v>
      </c>
      <c r="F47" s="6" t="str">
        <f t="shared" si="0"/>
        <v>No Order</v>
      </c>
      <c r="G47" s="13">
        <f t="shared" si="1"/>
        <v>979</v>
      </c>
      <c r="H47" t="str">
        <f t="shared" si="2"/>
        <v>EstveUT11</v>
      </c>
      <c r="I47" t="str">
        <f>PROPER(RIGHT(B47,3))</f>
        <v>Est</v>
      </c>
      <c r="J47" t="str">
        <f t="shared" si="3"/>
        <v>ve</v>
      </c>
      <c r="K47" t="str">
        <f t="shared" si="4"/>
        <v>UT</v>
      </c>
    </row>
    <row r="48" spans="1:11" ht="15" customHeight="1" x14ac:dyDescent="0.3">
      <c r="A48" s="3">
        <v>16</v>
      </c>
      <c r="B48" s="3" t="s">
        <v>62</v>
      </c>
      <c r="C48" s="4">
        <v>289</v>
      </c>
      <c r="D48" s="3" t="s">
        <v>63</v>
      </c>
      <c r="E48" s="3" t="s">
        <v>46</v>
      </c>
      <c r="F48" s="6" t="str">
        <f t="shared" si="0"/>
        <v>No Order</v>
      </c>
      <c r="G48" s="13">
        <f t="shared" si="1"/>
        <v>4624</v>
      </c>
      <c r="H48" t="str">
        <f t="shared" si="2"/>
        <v>RensiRA289</v>
      </c>
      <c r="I48" t="str">
        <f>PROPER(RIGHT(B48,3))</f>
        <v>Ren</v>
      </c>
      <c r="J48" t="str">
        <f t="shared" si="3"/>
        <v>si</v>
      </c>
      <c r="K48" t="str">
        <f t="shared" si="4"/>
        <v>RA</v>
      </c>
    </row>
    <row r="49" spans="1:11" ht="15" customHeight="1" x14ac:dyDescent="0.3">
      <c r="A49" s="3">
        <v>19</v>
      </c>
      <c r="B49" s="3" t="s">
        <v>63</v>
      </c>
      <c r="C49" s="4">
        <v>189</v>
      </c>
      <c r="D49" s="3" t="s">
        <v>63</v>
      </c>
      <c r="E49" s="3" t="s">
        <v>46</v>
      </c>
      <c r="F49" s="6" t="str">
        <f t="shared" si="0"/>
        <v>No Order</v>
      </c>
      <c r="G49" s="13">
        <f t="shared" si="1"/>
        <v>3591</v>
      </c>
      <c r="H49" t="str">
        <f t="shared" si="2"/>
        <v>RensiRA189</v>
      </c>
      <c r="I49" t="str">
        <f>PROPER(RIGHT(B49,3))</f>
        <v>Ren</v>
      </c>
      <c r="J49" t="str">
        <f t="shared" si="3"/>
        <v>si</v>
      </c>
      <c r="K49" t="str">
        <f t="shared" si="4"/>
        <v>RA</v>
      </c>
    </row>
    <row r="50" spans="1:11" ht="15" customHeight="1" x14ac:dyDescent="0.3">
      <c r="A50" s="3">
        <v>27</v>
      </c>
      <c r="B50" s="3" t="s">
        <v>81</v>
      </c>
      <c r="C50" s="4">
        <v>19</v>
      </c>
      <c r="D50" s="3" t="s">
        <v>82</v>
      </c>
      <c r="E50" s="3" t="s">
        <v>46</v>
      </c>
      <c r="F50" s="6" t="str">
        <f t="shared" si="0"/>
        <v>No Order</v>
      </c>
      <c r="G50" s="13">
        <f t="shared" si="1"/>
        <v>513</v>
      </c>
      <c r="H50" t="str">
        <f t="shared" si="2"/>
        <v>TonbaRA19</v>
      </c>
      <c r="I50" t="str">
        <f>PROPER(RIGHT(B50,3))</f>
        <v>Ton</v>
      </c>
      <c r="J50" t="str">
        <f t="shared" si="3"/>
        <v>ba</v>
      </c>
      <c r="K50" t="str">
        <f t="shared" si="4"/>
        <v>RA</v>
      </c>
    </row>
    <row r="51" spans="1:11" ht="15" customHeight="1" x14ac:dyDescent="0.3">
      <c r="A51" s="3">
        <v>37</v>
      </c>
      <c r="B51" s="3" t="s">
        <v>64</v>
      </c>
      <c r="C51" s="4">
        <v>305</v>
      </c>
      <c r="D51" s="3" t="s">
        <v>65</v>
      </c>
      <c r="E51" s="3" t="s">
        <v>46</v>
      </c>
      <c r="F51" s="6" t="str">
        <f t="shared" si="0"/>
        <v>No Order</v>
      </c>
      <c r="G51" s="13">
        <f t="shared" si="1"/>
        <v>11285</v>
      </c>
      <c r="H51" t="str">
        <f t="shared" si="2"/>
        <v>KitliRA305</v>
      </c>
      <c r="I51" t="str">
        <f>PROPER(RIGHT(B51,3))</f>
        <v>Kit</v>
      </c>
      <c r="J51" t="str">
        <f t="shared" si="3"/>
        <v>li</v>
      </c>
      <c r="K51" t="str">
        <f t="shared" si="4"/>
        <v>RA</v>
      </c>
    </row>
    <row r="52" spans="1:11" ht="15" customHeight="1" x14ac:dyDescent="0.3">
      <c r="A52" s="3">
        <v>90</v>
      </c>
      <c r="B52" s="3" t="s">
        <v>66</v>
      </c>
      <c r="C52" s="4">
        <v>99</v>
      </c>
      <c r="D52" s="3" t="s">
        <v>65</v>
      </c>
      <c r="E52" s="3" t="s">
        <v>46</v>
      </c>
      <c r="F52" s="6" t="str">
        <f t="shared" si="0"/>
        <v>No Order</v>
      </c>
      <c r="G52" s="13">
        <f t="shared" si="1"/>
        <v>8910</v>
      </c>
      <c r="H52" t="str">
        <f t="shared" si="2"/>
        <v>NdsliRA99</v>
      </c>
      <c r="I52" t="str">
        <f>PROPER(RIGHT(B52,3))</f>
        <v>Nds</v>
      </c>
      <c r="J52" t="str">
        <f t="shared" si="3"/>
        <v>li</v>
      </c>
      <c r="K52" t="str">
        <f t="shared" si="4"/>
        <v>RA</v>
      </c>
    </row>
    <row r="53" spans="1:11" ht="15" customHeight="1" x14ac:dyDescent="0.3">
      <c r="A53" s="3">
        <v>26</v>
      </c>
      <c r="B53" s="3" t="s">
        <v>67</v>
      </c>
      <c r="C53" s="4">
        <v>18</v>
      </c>
      <c r="D53" s="3" t="s">
        <v>65</v>
      </c>
      <c r="E53" s="3" t="s">
        <v>46</v>
      </c>
      <c r="F53" s="6" t="str">
        <f t="shared" si="0"/>
        <v>No Order</v>
      </c>
      <c r="G53" s="13">
        <f t="shared" si="1"/>
        <v>468</v>
      </c>
      <c r="H53" t="str">
        <f t="shared" si="2"/>
        <v>GhtliRA18</v>
      </c>
      <c r="I53" t="str">
        <f>PROPER(RIGHT(B53,3))</f>
        <v>Ght</v>
      </c>
      <c r="J53" t="str">
        <f t="shared" si="3"/>
        <v>li</v>
      </c>
      <c r="K53" t="str">
        <f t="shared" si="4"/>
        <v>RA</v>
      </c>
    </row>
    <row r="54" spans="1:11" ht="15" customHeight="1" x14ac:dyDescent="0.3">
      <c r="A54" s="3">
        <v>56</v>
      </c>
      <c r="B54" s="3" t="s">
        <v>68</v>
      </c>
      <c r="C54" s="4">
        <v>15</v>
      </c>
      <c r="D54" s="3" t="s">
        <v>45</v>
      </c>
      <c r="E54" s="3" t="s">
        <v>46</v>
      </c>
      <c r="F54" s="6" t="str">
        <f t="shared" si="0"/>
        <v>No Order</v>
      </c>
      <c r="G54" s="13">
        <f t="shared" si="1"/>
        <v>840</v>
      </c>
      <c r="H54" t="str">
        <f t="shared" si="2"/>
        <v>ApetaRA15</v>
      </c>
      <c r="I54" t="str">
        <f>PROPER(RIGHT(B54,3))</f>
        <v>Ape</v>
      </c>
      <c r="J54" t="str">
        <f t="shared" si="3"/>
        <v>ta</v>
      </c>
      <c r="K54" t="str">
        <f t="shared" si="4"/>
        <v>RA</v>
      </c>
    </row>
    <row r="55" spans="1:11" ht="15" customHeight="1" x14ac:dyDescent="0.3">
      <c r="A55" s="3">
        <v>17</v>
      </c>
      <c r="B55" s="3" t="s">
        <v>69</v>
      </c>
      <c r="C55" s="4">
        <v>119</v>
      </c>
      <c r="D55" s="3" t="s">
        <v>30</v>
      </c>
      <c r="E55" s="3" t="s">
        <v>70</v>
      </c>
      <c r="F55" s="6" t="str">
        <f t="shared" si="0"/>
        <v>No Order</v>
      </c>
      <c r="G55" s="13">
        <f t="shared" si="1"/>
        <v>2023</v>
      </c>
      <c r="H55" t="str">
        <f t="shared" si="2"/>
        <v>KitsaAT119</v>
      </c>
      <c r="I55" t="str">
        <f>PROPER(RIGHT(B55,3))</f>
        <v>Kit</v>
      </c>
      <c r="J55" t="str">
        <f t="shared" si="3"/>
        <v>sa</v>
      </c>
      <c r="K55" t="str">
        <f t="shared" si="4"/>
        <v>AT</v>
      </c>
    </row>
    <row r="56" spans="1:11" ht="15" customHeight="1" x14ac:dyDescent="0.3">
      <c r="A56" s="3">
        <v>38</v>
      </c>
      <c r="B56" s="3" t="s">
        <v>71</v>
      </c>
      <c r="C56" s="4">
        <v>99</v>
      </c>
      <c r="D56" s="3" t="s">
        <v>30</v>
      </c>
      <c r="E56" s="3" t="s">
        <v>70</v>
      </c>
      <c r="F56" s="6" t="str">
        <f t="shared" si="0"/>
        <v>No Order</v>
      </c>
      <c r="G56" s="13">
        <f t="shared" si="1"/>
        <v>3762</v>
      </c>
      <c r="H56" t="str">
        <f t="shared" si="2"/>
        <v>EstsaAT99</v>
      </c>
      <c r="I56" t="str">
        <f>PROPER(RIGHT(B56,3))</f>
        <v>Est</v>
      </c>
      <c r="J56" t="str">
        <f t="shared" si="3"/>
        <v>sa</v>
      </c>
      <c r="K56" t="str">
        <f t="shared" si="4"/>
        <v>AT</v>
      </c>
    </row>
    <row r="57" spans="1:11" ht="15" customHeight="1" x14ac:dyDescent="0.3">
      <c r="A57" s="3">
        <v>4</v>
      </c>
      <c r="B57" s="3" t="s">
        <v>72</v>
      </c>
      <c r="C57" s="4">
        <v>59</v>
      </c>
      <c r="D57" s="3" t="s">
        <v>30</v>
      </c>
      <c r="E57" s="3" t="s">
        <v>70</v>
      </c>
      <c r="F57" s="6" t="str">
        <f t="shared" si="0"/>
        <v>Order</v>
      </c>
      <c r="G57" s="13">
        <f t="shared" si="1"/>
        <v>236</v>
      </c>
      <c r="H57" t="str">
        <f t="shared" si="2"/>
        <v>TemsaAT59</v>
      </c>
      <c r="I57" t="str">
        <f>PROPER(RIGHT(B57,3))</f>
        <v>Tem</v>
      </c>
      <c r="J57" t="str">
        <f t="shared" si="3"/>
        <v>sa</v>
      </c>
      <c r="K57" t="str">
        <f t="shared" si="4"/>
        <v>AT</v>
      </c>
    </row>
    <row r="58" spans="1:11" ht="15" customHeight="1" x14ac:dyDescent="0.3">
      <c r="A58" s="3">
        <v>18</v>
      </c>
      <c r="B58" s="3" t="s">
        <v>93</v>
      </c>
      <c r="C58" s="4">
        <v>59</v>
      </c>
      <c r="D58" s="3" t="s">
        <v>39</v>
      </c>
      <c r="E58" s="3" t="s">
        <v>22</v>
      </c>
      <c r="F58" s="6" t="str">
        <f t="shared" si="0"/>
        <v>No Order</v>
      </c>
      <c r="G58" s="13">
        <f t="shared" si="1"/>
        <v>1062</v>
      </c>
      <c r="H58" t="str">
        <f t="shared" si="2"/>
        <v>IreheUT59</v>
      </c>
      <c r="I58" t="str">
        <f>PROPER(RIGHT(B58,3))</f>
        <v>Ire</v>
      </c>
      <c r="J58" t="str">
        <f t="shared" si="3"/>
        <v>he</v>
      </c>
      <c r="K58" t="str">
        <f t="shared" si="4"/>
        <v>UT</v>
      </c>
    </row>
    <row r="59" spans="1:11" ht="15" customHeight="1" x14ac:dyDescent="0.3">
      <c r="A59" s="3">
        <v>17</v>
      </c>
      <c r="B59" s="3" t="s">
        <v>73</v>
      </c>
      <c r="C59" s="4">
        <v>59</v>
      </c>
      <c r="D59" s="3" t="s">
        <v>39</v>
      </c>
      <c r="E59" s="3" t="s">
        <v>22</v>
      </c>
      <c r="F59" s="6" t="str">
        <f t="shared" si="0"/>
        <v>No Order</v>
      </c>
      <c r="G59" s="13">
        <f t="shared" si="1"/>
        <v>1003</v>
      </c>
      <c r="H59" t="str">
        <f t="shared" si="2"/>
        <v>MetheUT59</v>
      </c>
      <c r="I59" t="str">
        <f>PROPER(RIGHT(B59,3))</f>
        <v>Met</v>
      </c>
      <c r="J59" t="str">
        <f t="shared" si="3"/>
        <v>he</v>
      </c>
      <c r="K59" t="str">
        <f t="shared" si="4"/>
        <v>UT</v>
      </c>
    </row>
    <row r="60" spans="1:11" ht="15" customHeight="1" x14ac:dyDescent="0.3">
      <c r="A60" s="3">
        <v>58</v>
      </c>
      <c r="B60" s="3" t="s">
        <v>74</v>
      </c>
      <c r="C60" s="4">
        <v>49</v>
      </c>
      <c r="D60" s="3" t="s">
        <v>39</v>
      </c>
      <c r="E60" s="3" t="s">
        <v>31</v>
      </c>
      <c r="F60" s="6" t="str">
        <f t="shared" si="0"/>
        <v>No Order</v>
      </c>
      <c r="G60" s="13">
        <f t="shared" si="1"/>
        <v>2842</v>
      </c>
      <c r="H60" t="str">
        <f t="shared" si="2"/>
        <v>LesheAF49</v>
      </c>
      <c r="I60" t="str">
        <f>PROPER(RIGHT(B60,3))</f>
        <v>Les</v>
      </c>
      <c r="J60" t="str">
        <f t="shared" si="3"/>
        <v>he</v>
      </c>
      <c r="K60" t="str">
        <f t="shared" si="4"/>
        <v>AF</v>
      </c>
    </row>
    <row r="61" spans="1:11" ht="15" customHeight="1" x14ac:dyDescent="0.3">
      <c r="A61" s="3">
        <v>31</v>
      </c>
      <c r="B61" s="3" t="s">
        <v>75</v>
      </c>
      <c r="C61" s="4">
        <v>59</v>
      </c>
      <c r="D61" s="3" t="s">
        <v>30</v>
      </c>
      <c r="E61" s="3" t="s">
        <v>70</v>
      </c>
      <c r="F61" s="6" t="str">
        <f t="shared" si="0"/>
        <v>No Order</v>
      </c>
      <c r="G61" s="13">
        <f t="shared" si="1"/>
        <v>1829</v>
      </c>
      <c r="H61" t="str">
        <f t="shared" si="2"/>
        <v>BagsaAT59</v>
      </c>
      <c r="I61" t="str">
        <f>PROPER(RIGHT(B61,3))</f>
        <v>Bag</v>
      </c>
      <c r="J61" t="str">
        <f t="shared" si="3"/>
        <v>sa</v>
      </c>
      <c r="K61" t="str">
        <f t="shared" si="4"/>
        <v>AT</v>
      </c>
    </row>
    <row r="62" spans="1:11" ht="15" customHeight="1" x14ac:dyDescent="0.3">
      <c r="A62" s="3">
        <v>32</v>
      </c>
      <c r="B62" s="3" t="s">
        <v>76</v>
      </c>
      <c r="C62" s="4">
        <v>18</v>
      </c>
      <c r="D62" s="3" t="s">
        <v>30</v>
      </c>
      <c r="E62" s="3" t="s">
        <v>70</v>
      </c>
      <c r="F62" s="6" t="str">
        <f t="shared" si="0"/>
        <v>No Order</v>
      </c>
      <c r="G62" s="13">
        <f t="shared" si="1"/>
        <v>576</v>
      </c>
      <c r="H62" t="str">
        <f t="shared" si="2"/>
        <v>BagsaAT18</v>
      </c>
      <c r="I62" t="str">
        <f>PROPER(RIGHT(B62,3))</f>
        <v>Bag</v>
      </c>
      <c r="J62" t="str">
        <f t="shared" si="3"/>
        <v>sa</v>
      </c>
      <c r="K62" t="str">
        <f t="shared" si="4"/>
        <v>AT</v>
      </c>
    </row>
    <row r="63" spans="1:11" ht="15" customHeight="1" x14ac:dyDescent="0.3">
      <c r="A63" s="5" t="s">
        <v>85</v>
      </c>
      <c r="B63" s="5"/>
      <c r="C63" s="5"/>
      <c r="D63" s="5">
        <f>COUNTA(_xlfn.UNIQUE(Type))</f>
        <v>15</v>
      </c>
      <c r="E63" s="5"/>
      <c r="F63" s="5"/>
      <c r="G63" s="11">
        <f>SUM(G4:G62)</f>
        <v>255789</v>
      </c>
    </row>
    <row r="64" spans="1:11" x14ac:dyDescent="0.3">
      <c r="A64" s="5" t="s">
        <v>86</v>
      </c>
      <c r="B64" s="5"/>
      <c r="C64" s="5">
        <f>MAX(Cost_Each)</f>
        <v>1299</v>
      </c>
      <c r="D64" s="5"/>
      <c r="E64" s="5"/>
      <c r="F64" s="5"/>
      <c r="G64" s="12"/>
    </row>
    <row r="65" spans="1:7" x14ac:dyDescent="0.3">
      <c r="A65" s="5" t="s">
        <v>87</v>
      </c>
      <c r="B65" s="5"/>
      <c r="C65" s="5">
        <f>MIN(Cost_Each)</f>
        <v>11</v>
      </c>
      <c r="D65" s="5"/>
      <c r="E65" s="5"/>
      <c r="F65" s="5"/>
      <c r="G65" s="12"/>
    </row>
    <row r="66" spans="1:7" x14ac:dyDescent="0.3">
      <c r="A66" s="5" t="s">
        <v>88</v>
      </c>
      <c r="B66" s="5"/>
      <c r="C66" s="5"/>
      <c r="D66" s="5"/>
      <c r="E66" s="5"/>
      <c r="F66" s="5"/>
      <c r="G66" s="11">
        <f>AVERAGE(G4:G62)</f>
        <v>4335.406779661017</v>
      </c>
    </row>
    <row r="67" spans="1:7" x14ac:dyDescent="0.3">
      <c r="A67" s="5" t="s">
        <v>89</v>
      </c>
      <c r="B67" s="5"/>
      <c r="C67" s="5"/>
      <c r="D67" s="5"/>
      <c r="E67" s="5"/>
      <c r="F67" s="5"/>
      <c r="G67" s="11">
        <f>SUMIF(F4:F62,"Order",G4:G62)</f>
        <v>21231</v>
      </c>
    </row>
    <row r="68" spans="1:7" x14ac:dyDescent="0.3">
      <c r="A68" s="5" t="s">
        <v>90</v>
      </c>
      <c r="B68" s="5"/>
      <c r="C68" s="5"/>
      <c r="D68" s="5"/>
      <c r="E68" s="5"/>
      <c r="F68" s="5"/>
      <c r="G68" s="12">
        <f>COUNTIF(F4:F62,"Order")</f>
        <v>14</v>
      </c>
    </row>
    <row r="69" spans="1:7" x14ac:dyDescent="0.3">
      <c r="A69" s="10" t="s">
        <v>94</v>
      </c>
      <c r="B69" s="5"/>
      <c r="C69" s="5"/>
      <c r="D69" s="5"/>
      <c r="E69" s="5"/>
      <c r="F69" s="5"/>
      <c r="G69" s="11">
        <f>AVERAGEIF(F4:F62,"No Order",G4:G62)</f>
        <v>5212.3999999999996</v>
      </c>
    </row>
    <row r="75" spans="1:7" x14ac:dyDescent="0.3">
      <c r="F75" t="s">
        <v>95</v>
      </c>
    </row>
  </sheetData>
  <mergeCells count="2">
    <mergeCell ref="A1:H1"/>
    <mergeCell ref="A2:H2"/>
  </mergeCells>
  <pageMargins left="0.7" right="0.7" top="0.75" bottom="0.75" header="0.3" footer="0.3"/>
  <pageSetup orientation="landscape" horizontalDpi="4294967293" verticalDpi="0" r:id="rId1"/>
  <headerFoot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N9EJmyPt9/B9CEf0ev50Cip31Px+cIuEJzjqj4BAiP75TSZ/4PHqaTBRBl1/Mvh/9SEwgtHWbX3XpbZz/2xbqNGg+CzSHnbr-~B6o2W47L2jN/FOSBsztZfg==#@#11271702#@#3/27/2023 9:53:13 PM</id>
</project>
</file>

<file path=customXml/itemProps1.xml><?xml version="1.0" encoding="utf-8"?>
<ds:datastoreItem xmlns:ds="http://schemas.openxmlformats.org/officeDocument/2006/customXml" ds:itemID="{C8BEBEA3-B620-4F41-8F0D-BEC24F9470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Equipment</vt:lpstr>
      <vt:lpstr>Category</vt:lpstr>
      <vt:lpstr>Cost_Each</vt:lpstr>
      <vt:lpstr>Equipment!Print_Titles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Skills for Success</dc:creator>
  <cp:lastModifiedBy>George Locklear</cp:lastModifiedBy>
  <cp:lastPrinted>2015-11-25T04:53:35Z</cp:lastPrinted>
  <dcterms:created xsi:type="dcterms:W3CDTF">2015-08-15T14:37:12Z</dcterms:created>
  <dcterms:modified xsi:type="dcterms:W3CDTF">2025-03-31T02:40:19Z</dcterms:modified>
</cp:coreProperties>
</file>