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l/assignment1/"/>
    </mc:Choice>
  </mc:AlternateContent>
  <xr:revisionPtr revIDLastSave="0" documentId="13_ncr:1_{961E5168-3FFD-2D44-98E5-9B76D171692A}" xr6:coauthVersionLast="36" xr6:coauthVersionMax="36" xr10:uidLastSave="{00000000-0000-0000-0000-000000000000}"/>
  <bookViews>
    <workbookView xWindow="5820" yWindow="2120" windowWidth="28240" windowHeight="16000" xr2:uid="{854E756F-8291-D143-9797-64DA6D17BCA2}"/>
  </bookViews>
  <sheets>
    <sheet name="Sheet1" sheetId="1" r:id="rId1"/>
  </sheets>
  <definedNames>
    <definedName name="_xlchart.v1.0" hidden="1">Sheet1!$A$1:$J$1</definedName>
    <definedName name="_xlchart.v1.1" hidden="1">Sheet1!$A$2:$J$2</definedName>
    <definedName name="_xlchart.v1.2" hidden="1">Sheet1!$K$2</definedName>
    <definedName name="_xlchart.v1.3" hidden="1">Sheet1!$A$1:$J$1</definedName>
    <definedName name="_xlchart.v1.4" hidden="1">Sheet1!$A$2:$J$2</definedName>
    <definedName name="_xlchart.v1.5" hidden="1">Sheet1!$K$2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4" i="1"/>
  <c r="I15" i="1"/>
  <c r="I14" i="1"/>
  <c r="H15" i="1"/>
  <c r="H14" i="1"/>
  <c r="G15" i="1"/>
  <c r="G14" i="1"/>
  <c r="F15" i="1"/>
  <c r="F14" i="1"/>
  <c r="E15" i="1"/>
  <c r="E14" i="1"/>
  <c r="D15" i="1"/>
  <c r="D14" i="1"/>
  <c r="C15" i="1"/>
  <c r="C14" i="1"/>
  <c r="B15" i="1"/>
  <c r="B14" i="1"/>
  <c r="A15" i="1"/>
  <c r="A14" i="1"/>
  <c r="J11" i="1"/>
  <c r="J10" i="1"/>
  <c r="J9" i="1"/>
  <c r="I11" i="1"/>
  <c r="I10" i="1"/>
  <c r="I9" i="1"/>
  <c r="H11" i="1"/>
  <c r="H10" i="1"/>
  <c r="H9" i="1"/>
  <c r="G11" i="1"/>
  <c r="G10" i="1"/>
  <c r="G9" i="1"/>
  <c r="F11" i="1"/>
  <c r="F10" i="1"/>
  <c r="F9" i="1"/>
  <c r="E11" i="1"/>
  <c r="E10" i="1"/>
  <c r="E9" i="1"/>
  <c r="D11" i="1"/>
  <c r="D10" i="1"/>
  <c r="D9" i="1"/>
  <c r="C11" i="1"/>
  <c r="C10" i="1"/>
  <c r="C9" i="1"/>
  <c r="B11" i="1"/>
  <c r="B10" i="1"/>
  <c r="B9" i="1"/>
  <c r="A11" i="1"/>
  <c r="A10" i="1"/>
  <c r="A9" i="1"/>
  <c r="J7" i="1"/>
  <c r="J6" i="1"/>
  <c r="J5" i="1"/>
  <c r="I7" i="1"/>
  <c r="I6" i="1"/>
  <c r="I5" i="1"/>
  <c r="H7" i="1"/>
  <c r="H6" i="1"/>
  <c r="H5" i="1"/>
  <c r="G7" i="1"/>
  <c r="G6" i="1"/>
  <c r="G5" i="1"/>
  <c r="F7" i="1"/>
  <c r="F6" i="1"/>
  <c r="F5" i="1"/>
  <c r="E7" i="1"/>
  <c r="E6" i="1"/>
  <c r="E5" i="1"/>
  <c r="D7" i="1"/>
  <c r="D6" i="1"/>
  <c r="D5" i="1"/>
  <c r="C7" i="1"/>
  <c r="C6" i="1"/>
  <c r="C5" i="1"/>
  <c r="B7" i="1"/>
  <c r="B6" i="1"/>
  <c r="B5" i="1"/>
  <c r="A7" i="1"/>
  <c r="A6" i="1"/>
  <c r="A5" i="1"/>
</calcChain>
</file>

<file path=xl/sharedStrings.xml><?xml version="1.0" encoding="utf-8"?>
<sst xmlns="http://schemas.openxmlformats.org/spreadsheetml/2006/main" count="16" uniqueCount="14">
  <si>
    <t>Train</t>
    <phoneticPr fontId="1" type="noConversion"/>
  </si>
  <si>
    <t>CV</t>
    <phoneticPr fontId="1" type="noConversion"/>
  </si>
  <si>
    <t>Test</t>
    <phoneticPr fontId="1" type="noConversion"/>
  </si>
  <si>
    <t>横坐标是training dataset的size</t>
    <phoneticPr fontId="1" type="noConversion"/>
  </si>
  <si>
    <t>纵坐标是 rmse</t>
    <phoneticPr fontId="1" type="noConversion"/>
  </si>
  <si>
    <t>train</t>
    <phoneticPr fontId="1" type="noConversion"/>
  </si>
  <si>
    <t>Incorrectly Classified Instances</t>
  </si>
  <si>
    <t>kNN</t>
    <phoneticPr fontId="1" type="noConversion"/>
  </si>
  <si>
    <t>svm</t>
    <phoneticPr fontId="1" type="noConversion"/>
  </si>
  <si>
    <t xml:space="preserve">census </t>
    <phoneticPr fontId="1" type="noConversion"/>
  </si>
  <si>
    <t>letter</t>
    <phoneticPr fontId="1" type="noConversion"/>
  </si>
  <si>
    <t>NN</t>
    <phoneticPr fontId="1" type="noConversion"/>
  </si>
  <si>
    <t>Letter</t>
    <phoneticPr fontId="1" type="noConversion"/>
  </si>
  <si>
    <t>census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</si>
</sst>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Census Income Decision Tree Curve C = 0.1 Pruning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Sheet1!$A$2:$J$2</c:f>
              <c:numCache>
                <c:formatCode>General</c:formatCode>
                <c:ptCount val="10"/>
                <c:pt idx="0">
                  <c:v>83.090199999999996</c:v>
                </c:pt>
                <c:pt idx="1">
                  <c:v>84.399900000000002</c:v>
                </c:pt>
                <c:pt idx="2">
                  <c:v>85.700100000000006</c:v>
                </c:pt>
                <c:pt idx="3">
                  <c:v>84.765900000000002</c:v>
                </c:pt>
                <c:pt idx="4">
                  <c:v>86.128200000000007</c:v>
                </c:pt>
                <c:pt idx="5">
                  <c:v>86.4011</c:v>
                </c:pt>
                <c:pt idx="6">
                  <c:v>86.524900000000002</c:v>
                </c:pt>
                <c:pt idx="7">
                  <c:v>86.9084</c:v>
                </c:pt>
                <c:pt idx="8">
                  <c:v>86.756799999999998</c:v>
                </c:pt>
                <c:pt idx="9">
                  <c:v>86.960400000000007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5-724E-A5BC-4BBC3CAE4158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CV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Sheet1!$A$3:$J$3</c:f>
              <c:numCache>
                <c:formatCode>General</c:formatCode>
                <c:ptCount val="10"/>
                <c:pt idx="0">
                  <c:v>82.194999999999993</c:v>
                </c:pt>
                <c:pt idx="1">
                  <c:v>84.001999999999995</c:v>
                </c:pt>
                <c:pt idx="2">
                  <c:v>84.650199999999998</c:v>
                </c:pt>
                <c:pt idx="3">
                  <c:v>84.417699999999996</c:v>
                </c:pt>
                <c:pt idx="4">
                  <c:v>84.351200000000006</c:v>
                </c:pt>
                <c:pt idx="5">
                  <c:v>84.853800000000007</c:v>
                </c:pt>
                <c:pt idx="6">
                  <c:v>85.331299999999999</c:v>
                </c:pt>
                <c:pt idx="7">
                  <c:v>85.652699999999996</c:v>
                </c:pt>
                <c:pt idx="8">
                  <c:v>85.817400000000006</c:v>
                </c:pt>
                <c:pt idx="9">
                  <c:v>86.002300000000005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C-3345-724E-A5BC-4BBC3CAE4158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Sheet1!$A$4:$J$4</c:f>
              <c:numCache>
                <c:formatCode>General</c:formatCode>
                <c:ptCount val="10"/>
                <c:pt idx="0">
                  <c:v>81.768000000000001</c:v>
                </c:pt>
                <c:pt idx="1">
                  <c:v>84.751400000000004</c:v>
                </c:pt>
                <c:pt idx="2">
                  <c:v>85.046000000000006</c:v>
                </c:pt>
                <c:pt idx="3">
                  <c:v>83.807699999999997</c:v>
                </c:pt>
                <c:pt idx="4">
                  <c:v>84.416399999999996</c:v>
                </c:pt>
                <c:pt idx="5">
                  <c:v>84.711699999999993</c:v>
                </c:pt>
                <c:pt idx="6">
                  <c:v>85.206800000000001</c:v>
                </c:pt>
                <c:pt idx="7">
                  <c:v>85.716300000000004</c:v>
                </c:pt>
                <c:pt idx="8">
                  <c:v>85.879199999999997</c:v>
                </c:pt>
                <c:pt idx="9">
                  <c:v>85.965299999999999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3345-724E-A5BC-4BBC3CAE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0799"/>
        <c:axId val="167982479"/>
      </c:scatterChart>
      <c:valAx>
        <c:axId val="16798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Train Data</a:t>
                </a:r>
                <a:r>
                  <a:rPr lang="en-US" altLang="zh-CN" baseline="0"/>
                  <a:t>set Size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2479"/>
        <c:crosses val="autoZero"/>
        <c:crossBetween val="midCat"/>
      </c:valAx>
      <c:valAx>
        <c:axId val="167982479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Letter</a:t>
            </a:r>
            <a:r>
              <a:rPr lang="zh-CN" altLang="en-US"/>
              <a:t> </a:t>
            </a:r>
            <a:r>
              <a:rPr lang="en-US" altLang="zh-CN"/>
              <a:t>Recognition Decision Tree Curve C = 0.4 Pruning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Sheet1!$A$5:$J$5</c:f>
              <c:numCache>
                <c:formatCode>General</c:formatCode>
                <c:ptCount val="10"/>
                <c:pt idx="0">
                  <c:v>90.285799999999995</c:v>
                </c:pt>
                <c:pt idx="1">
                  <c:v>92.035700000000006</c:v>
                </c:pt>
                <c:pt idx="2">
                  <c:v>93.166700000000006</c:v>
                </c:pt>
                <c:pt idx="3">
                  <c:v>93.892899999999997</c:v>
                </c:pt>
                <c:pt idx="4">
                  <c:v>94.414299999999997</c:v>
                </c:pt>
                <c:pt idx="5">
                  <c:v>94.797600000000003</c:v>
                </c:pt>
                <c:pt idx="6">
                  <c:v>95.153099999999995</c:v>
                </c:pt>
                <c:pt idx="7">
                  <c:v>95.607100000000003</c:v>
                </c:pt>
                <c:pt idx="8">
                  <c:v>95.738100000000003</c:v>
                </c:pt>
                <c:pt idx="9">
                  <c:v>95.985699999999994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D546-BA39-99AAE48E37FF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CV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Sheet1!$A$6:$J$6</c:f>
              <c:numCache>
                <c:formatCode>#,##0</c:formatCode>
                <c:ptCount val="10"/>
                <c:pt idx="0" formatCode="General">
                  <c:v>66.428600000000003</c:v>
                </c:pt>
                <c:pt idx="1">
                  <c:v>72.535699999999991</c:v>
                </c:pt>
                <c:pt idx="2" formatCode="General">
                  <c:v>76.333300000000008</c:v>
                </c:pt>
                <c:pt idx="3" formatCode="General">
                  <c:v>81.0167</c:v>
                </c:pt>
                <c:pt idx="4" formatCode="General">
                  <c:v>80.871399999999994</c:v>
                </c:pt>
                <c:pt idx="5" formatCode="General">
                  <c:v>82.547600000000003</c:v>
                </c:pt>
                <c:pt idx="6" formatCode="General">
                  <c:v>83.306100000000001</c:v>
                </c:pt>
                <c:pt idx="7" formatCode="General">
                  <c:v>84.75</c:v>
                </c:pt>
                <c:pt idx="8" formatCode="General">
                  <c:v>84.849199999999996</c:v>
                </c:pt>
                <c:pt idx="9" formatCode="General">
                  <c:v>85.971400000000003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44-D546-BA39-99AAE48E37FF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Sheet1!$A$7:$J$7</c:f>
              <c:numCache>
                <c:formatCode>General</c:formatCode>
                <c:ptCount val="10"/>
                <c:pt idx="0">
                  <c:v>66.966700000000003</c:v>
                </c:pt>
                <c:pt idx="1">
                  <c:v>76.05</c:v>
                </c:pt>
                <c:pt idx="2">
                  <c:v>78.567000000000007</c:v>
                </c:pt>
                <c:pt idx="3">
                  <c:v>79.875</c:v>
                </c:pt>
                <c:pt idx="4">
                  <c:v>82.033299999999997</c:v>
                </c:pt>
                <c:pt idx="5">
                  <c:v>83.816699999999997</c:v>
                </c:pt>
                <c:pt idx="6">
                  <c:v>84.866699999999994</c:v>
                </c:pt>
                <c:pt idx="7">
                  <c:v>85.416700000000006</c:v>
                </c:pt>
                <c:pt idx="8">
                  <c:v>86.5167</c:v>
                </c:pt>
                <c:pt idx="9">
                  <c:v>87.5167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D546-BA39-99AAE48E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0799"/>
        <c:axId val="167982479"/>
      </c:scatterChart>
      <c:valAx>
        <c:axId val="16798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Train 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2479"/>
        <c:crosses val="autoZero"/>
        <c:crossBetween val="midCat"/>
      </c:valAx>
      <c:valAx>
        <c:axId val="167982479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Census</a:t>
            </a:r>
            <a:r>
              <a:rPr lang="en-US" altLang="zh-CN" baseline="0"/>
              <a:t> Income</a:t>
            </a:r>
            <a:r>
              <a:rPr lang="en-US" altLang="zh-CN"/>
              <a:t> KNN Curve k = 80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Sheet1!$A$9:$J$9</c:f>
              <c:numCache>
                <c:formatCode>General</c:formatCode>
                <c:ptCount val="10"/>
                <c:pt idx="0">
                  <c:v>82.330600000000004</c:v>
                </c:pt>
                <c:pt idx="1">
                  <c:v>83.045199999999994</c:v>
                </c:pt>
                <c:pt idx="2">
                  <c:v>82.822900000000004</c:v>
                </c:pt>
                <c:pt idx="3">
                  <c:v>82.759</c:v>
                </c:pt>
                <c:pt idx="4">
                  <c:v>82.656099999999995</c:v>
                </c:pt>
                <c:pt idx="5">
                  <c:v>82.617599999999996</c:v>
                </c:pt>
                <c:pt idx="6">
                  <c:v>82.894599999999997</c:v>
                </c:pt>
                <c:pt idx="7">
                  <c:v>83.291899999999998</c:v>
                </c:pt>
                <c:pt idx="8">
                  <c:v>83.396500000000003</c:v>
                </c:pt>
                <c:pt idx="9">
                  <c:v>83.422499999999999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66-E049-BD66-C2590506E3DF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CV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Sheet1!$A$10:$J$10</c:f>
              <c:numCache>
                <c:formatCode>General</c:formatCode>
                <c:ptCount val="10"/>
                <c:pt idx="0">
                  <c:v>82.188500000000005</c:v>
                </c:pt>
                <c:pt idx="1">
                  <c:v>82.500599999999991</c:v>
                </c:pt>
                <c:pt idx="2">
                  <c:v>82.633399999999995</c:v>
                </c:pt>
                <c:pt idx="3">
                  <c:v>82.533999999999992</c:v>
                </c:pt>
                <c:pt idx="4">
                  <c:v>82.390799999999999</c:v>
                </c:pt>
                <c:pt idx="5">
                  <c:v>82.357100000000003</c:v>
                </c:pt>
                <c:pt idx="6">
                  <c:v>82.475099999999998</c:v>
                </c:pt>
                <c:pt idx="7">
                  <c:v>82.788600000000002</c:v>
                </c:pt>
                <c:pt idx="8">
                  <c:v>82.833399999999997</c:v>
                </c:pt>
                <c:pt idx="9">
                  <c:v>82.868400000000008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66-E049-BD66-C2590506E3DF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Sheet1!$A$11:$J$11</c:f>
              <c:numCache>
                <c:formatCode>General</c:formatCode>
                <c:ptCount val="10"/>
                <c:pt idx="0">
                  <c:v>82.362700000000004</c:v>
                </c:pt>
                <c:pt idx="1">
                  <c:v>82.959400000000002</c:v>
                </c:pt>
                <c:pt idx="2">
                  <c:v>82.992599999999996</c:v>
                </c:pt>
                <c:pt idx="3">
                  <c:v>82.837900000000005</c:v>
                </c:pt>
                <c:pt idx="4">
                  <c:v>82.882100000000008</c:v>
                </c:pt>
                <c:pt idx="5" formatCode="#,##0">
                  <c:v>83.026600000000002</c:v>
                </c:pt>
                <c:pt idx="6">
                  <c:v>82.981499999999997</c:v>
                </c:pt>
                <c:pt idx="7">
                  <c:v>83.235700000000008</c:v>
                </c:pt>
                <c:pt idx="8">
                  <c:v>83.180499999999995</c:v>
                </c:pt>
                <c:pt idx="9">
                  <c:v>83.235700000000008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66-E049-BD66-C2590506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0799"/>
        <c:axId val="167982479"/>
      </c:scatterChart>
      <c:valAx>
        <c:axId val="16798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Train 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2479"/>
        <c:crosses val="autoZero"/>
        <c:crossBetween val="midCat"/>
      </c:valAx>
      <c:valAx>
        <c:axId val="167982479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Letter Income</a:t>
            </a:r>
            <a:r>
              <a:rPr lang="en-US" altLang="zh-CN"/>
              <a:t> KNN Curve k = 80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Sheet1!$A$13:$J$13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89-D04A-8F87-B62C446DE636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CV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Sheet1!$A$14:$J$14</c:f>
              <c:numCache>
                <c:formatCode>General</c:formatCode>
                <c:ptCount val="10"/>
                <c:pt idx="0">
                  <c:v>83.55</c:v>
                </c:pt>
                <c:pt idx="1">
                  <c:v>89.075000000000003</c:v>
                </c:pt>
                <c:pt idx="2">
                  <c:v>91.933300000000003</c:v>
                </c:pt>
                <c:pt idx="3">
                  <c:v>92.962500000000006</c:v>
                </c:pt>
                <c:pt idx="4">
                  <c:v>93.98</c:v>
                </c:pt>
                <c:pt idx="5">
                  <c:v>94.65</c:v>
                </c:pt>
                <c:pt idx="6">
                  <c:v>94.9071</c:v>
                </c:pt>
                <c:pt idx="7">
                  <c:v>95.15</c:v>
                </c:pt>
                <c:pt idx="8">
                  <c:v>95.66</c:v>
                </c:pt>
                <c:pt idx="9">
                  <c:v>96.004999999999995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89-D04A-8F87-B62C446DE636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Sheet1!$A$15:$J$15</c:f>
              <c:numCache>
                <c:formatCode>General</c:formatCode>
                <c:ptCount val="10"/>
                <c:pt idx="0">
                  <c:v>82</c:v>
                </c:pt>
                <c:pt idx="1">
                  <c:v>88.166700000000006</c:v>
                </c:pt>
                <c:pt idx="2">
                  <c:v>91.055599999999998</c:v>
                </c:pt>
                <c:pt idx="3">
                  <c:v>91.916700000000006</c:v>
                </c:pt>
                <c:pt idx="4">
                  <c:v>92.966700000000003</c:v>
                </c:pt>
                <c:pt idx="5">
                  <c:v>93.861099999999993</c:v>
                </c:pt>
                <c:pt idx="6">
                  <c:v>93.904799999999994</c:v>
                </c:pt>
                <c:pt idx="7">
                  <c:v>94.5</c:v>
                </c:pt>
                <c:pt idx="8">
                  <c:v>94.592600000000004</c:v>
                </c:pt>
                <c:pt idx="9">
                  <c:v>95.616699999999994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89-D04A-8F87-B62C446DE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0799"/>
        <c:axId val="167982479"/>
      </c:scatterChart>
      <c:valAx>
        <c:axId val="16798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Train 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2479"/>
        <c:crosses val="autoZero"/>
        <c:crossBetween val="midCat"/>
      </c:valAx>
      <c:valAx>
        <c:axId val="167982479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Census</a:t>
            </a:r>
            <a:r>
              <a:rPr lang="en-US" altLang="zh-CN" baseline="0"/>
              <a:t> Income Boosting</a:t>
            </a:r>
            <a:r>
              <a:rPr lang="en-US" altLang="zh-CN"/>
              <a:t> Curve C</a:t>
            </a:r>
            <a:r>
              <a:rPr lang="en-US" altLang="zh-CN" baseline="0"/>
              <a:t> = 0.4 I = 20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Sheet1!$A$17:$J$17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99.9953</c:v>
                </c:pt>
                <c:pt idx="7">
                  <c:v>99.995900000000006</c:v>
                </c:pt>
                <c:pt idx="8">
                  <c:v>99.996300000000005</c:v>
                </c:pt>
                <c:pt idx="9">
                  <c:v>99.996700000000004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3A-8C46-BC4E-CCD86825B729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CV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Sheet1!$A$18:$J$18</c:f>
              <c:numCache>
                <c:formatCode>General</c:formatCode>
                <c:ptCount val="10"/>
                <c:pt idx="0">
                  <c:v>81.929699999999997</c:v>
                </c:pt>
                <c:pt idx="1">
                  <c:v>81.995999999999995</c:v>
                </c:pt>
                <c:pt idx="2">
                  <c:v>82.417900000000003</c:v>
                </c:pt>
                <c:pt idx="3">
                  <c:v>83.0501</c:v>
                </c:pt>
                <c:pt idx="4">
                  <c:v>83.316800000000001</c:v>
                </c:pt>
                <c:pt idx="5">
                  <c:v>83.063500000000005</c:v>
                </c:pt>
                <c:pt idx="6">
                  <c:v>83.422499999999999</c:v>
                </c:pt>
                <c:pt idx="7">
                  <c:v>83.820999999999998</c:v>
                </c:pt>
                <c:pt idx="8">
                  <c:v>83.927700000000002</c:v>
                </c:pt>
                <c:pt idx="9">
                  <c:v>83.800799999999995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3A-8C46-BC4E-CCD86825B729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Sheet1!$A$19:$J$19</c:f>
              <c:numCache>
                <c:formatCode>General</c:formatCode>
                <c:ptCount val="10"/>
                <c:pt idx="0">
                  <c:v>80.441999999999993</c:v>
                </c:pt>
                <c:pt idx="1">
                  <c:v>83.093900000000005</c:v>
                </c:pt>
                <c:pt idx="2">
                  <c:v>82.209900000000005</c:v>
                </c:pt>
                <c:pt idx="3">
                  <c:v>82.674800000000005</c:v>
                </c:pt>
                <c:pt idx="4">
                  <c:v>83.244900000000001</c:v>
                </c:pt>
                <c:pt idx="5">
                  <c:v>81.6357</c:v>
                </c:pt>
                <c:pt idx="6">
                  <c:v>83.201800000000006</c:v>
                </c:pt>
                <c:pt idx="7">
                  <c:v>83.644099999999995</c:v>
                </c:pt>
                <c:pt idx="8">
                  <c:v>83.6935</c:v>
                </c:pt>
                <c:pt idx="9">
                  <c:v>83.953999999999994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3A-8C46-BC4E-CCD86825B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0799"/>
        <c:axId val="167982479"/>
      </c:scatterChart>
      <c:valAx>
        <c:axId val="16798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Train 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2479"/>
        <c:crosses val="autoZero"/>
        <c:crossBetween val="midCat"/>
      </c:valAx>
      <c:valAx>
        <c:axId val="167982479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aseline="0"/>
              <a:t>Letter Reconginition Boosting</a:t>
            </a:r>
            <a:r>
              <a:rPr lang="en-US" altLang="zh-CN"/>
              <a:t> Curve C</a:t>
            </a:r>
            <a:r>
              <a:rPr lang="en-US" altLang="zh-CN" baseline="0"/>
              <a:t> = 0.25 I = 20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Sheet1!$A$21:$J$21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9-994B-832B-93876B482EA0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CV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Sheet1!$A$22:$J$22</c:f>
              <c:numCache>
                <c:formatCode>General</c:formatCode>
                <c:ptCount val="10"/>
                <c:pt idx="0">
                  <c:v>81.599999999999994</c:v>
                </c:pt>
                <c:pt idx="1">
                  <c:v>87.575000000000003</c:v>
                </c:pt>
                <c:pt idx="2">
                  <c:v>90</c:v>
                </c:pt>
                <c:pt idx="3">
                  <c:v>91.924999999999997</c:v>
                </c:pt>
                <c:pt idx="4">
                  <c:v>92.98</c:v>
                </c:pt>
                <c:pt idx="5">
                  <c:v>93.633300000000006</c:v>
                </c:pt>
                <c:pt idx="6">
                  <c:v>94.328599999999994</c:v>
                </c:pt>
                <c:pt idx="7">
                  <c:v>94.9375</c:v>
                </c:pt>
                <c:pt idx="8">
                  <c:v>95.3</c:v>
                </c:pt>
                <c:pt idx="9">
                  <c:v>95.534999999999997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9-994B-832B-93876B482EA0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Sheet1!$A$1:$J$1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Sheet1!$A$23:$J$23</c:f>
              <c:numCache>
                <c:formatCode>General</c:formatCode>
                <c:ptCount val="10"/>
                <c:pt idx="0">
                  <c:v>79</c:v>
                </c:pt>
                <c:pt idx="1">
                  <c:v>85.166700000000006</c:v>
                </c:pt>
                <c:pt idx="2">
                  <c:v>89.444400000000002</c:v>
                </c:pt>
                <c:pt idx="3">
                  <c:v>91.083299999999994</c:v>
                </c:pt>
                <c:pt idx="4">
                  <c:v>91.6</c:v>
                </c:pt>
                <c:pt idx="5">
                  <c:v>92.25</c:v>
                </c:pt>
                <c:pt idx="6">
                  <c:v>93.381</c:v>
                </c:pt>
                <c:pt idx="7">
                  <c:v>93.458299999999994</c:v>
                </c:pt>
                <c:pt idx="8">
                  <c:v>94.425899999999999</c:v>
                </c:pt>
                <c:pt idx="9">
                  <c:v>94.383300000000006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C9-994B-832B-93876B482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80799"/>
        <c:axId val="167982479"/>
      </c:scatterChart>
      <c:valAx>
        <c:axId val="16798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Train 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2479"/>
        <c:crosses val="autoZero"/>
        <c:crossBetween val="midCat"/>
      </c:valAx>
      <c:valAx>
        <c:axId val="167982479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98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374650</xdr:colOff>
      <xdr:row>5</xdr:row>
      <xdr:rowOff>95250</xdr:rowOff>
    </xdr:from>
    <xdr:to>
      <xdr:col>16</xdr:col>
      <xdr:colOff>819150</xdr:colOff>
      <xdr:row>18</xdr:row>
      <xdr:rowOff>196850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6551DFD-50E8-3149-8FF8-513707536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215900</xdr:colOff>
      <xdr:row>30</xdr:row>
      <xdr:rowOff>139700</xdr:rowOff>
    </xdr:from>
    <xdr:to>
      <xdr:col>15</xdr:col>
      <xdr:colOff>660400</xdr:colOff>
      <xdr:row>44</xdr:row>
      <xdr:rowOff>38100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31CB26A-F586-EC4A-8731-6A875B5780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381000</xdr:colOff>
      <xdr:row>48</xdr:row>
      <xdr:rowOff>76200</xdr:rowOff>
    </xdr:from>
    <xdr:to>
      <xdr:col>16</xdr:col>
      <xdr:colOff>0</xdr:colOff>
      <xdr:row>61</xdr:row>
      <xdr:rowOff>177800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79FF1819-2079-7045-A8D8-998DDC2F7F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495300</xdr:colOff>
      <xdr:row>44</xdr:row>
      <xdr:rowOff>114300</xdr:rowOff>
    </xdr:from>
    <xdr:to>
      <xdr:col>6</xdr:col>
      <xdr:colOff>114300</xdr:colOff>
      <xdr:row>58</xdr:row>
      <xdr:rowOff>12700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B49AB2A6-AC1A-FB4E-AC85-C935E805DF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190500</xdr:colOff>
      <xdr:row>19</xdr:row>
      <xdr:rowOff>152400</xdr:rowOff>
    </xdr:from>
    <xdr:to>
      <xdr:col>16</xdr:col>
      <xdr:colOff>635000</xdr:colOff>
      <xdr:row>33</xdr:row>
      <xdr:rowOff>50800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FBF983B2-8F04-8746-A164-66D76908C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558800</xdr:colOff>
      <xdr:row>44</xdr:row>
      <xdr:rowOff>0</xdr:rowOff>
    </xdr:from>
    <xdr:to>
      <xdr:col>12</xdr:col>
      <xdr:colOff>177800</xdr:colOff>
      <xdr:row>57</xdr:row>
      <xdr:rowOff>101600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3F4474C9-DC0D-B646-9477-9C23D4D8B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353-6B18-E84C-8114-0F422C6A65BA}">
  <dimension ref="A1:M40"/>
  <sheetViews>
    <sheetView tabSelected="1" topLeftCell="A10" workbookViewId="0">
      <selection activeCell="B40" sqref="B40"/>
    </sheetView>
  </sheetViews>
  <sheetFormatPr baseColWidth="10" defaultRowHeight="16"/>
  <sheetData>
    <row r="1" spans="1:13">
      <c r="A1" s="1">
        <v>0.1</v>
      </c>
      <c r="B1" s="1">
        <v>0.2</v>
      </c>
      <c r="C1" s="1">
        <v>0.3</v>
      </c>
      <c r="D1" s="1">
        <v>0.4</v>
      </c>
      <c r="E1" s="1">
        <v>0.5</v>
      </c>
      <c r="F1" s="1">
        <v>0.6</v>
      </c>
      <c r="G1" s="1">
        <v>0.7</v>
      </c>
      <c r="H1" s="1">
        <v>0.8</v>
      </c>
      <c r="I1" s="1">
        <v>0.9</v>
      </c>
      <c r="J1" s="1">
        <v>1</v>
      </c>
    </row>
    <row r="2" spans="1:13">
      <c r="A2">
        <v>83.090199999999996</v>
      </c>
      <c r="B2">
        <v>84.399900000000002</v>
      </c>
      <c r="C2">
        <v>85.700100000000006</v>
      </c>
      <c r="D2">
        <v>84.765900000000002</v>
      </c>
      <c r="E2">
        <v>86.128200000000007</v>
      </c>
      <c r="F2">
        <v>86.4011</v>
      </c>
      <c r="G2">
        <v>86.524900000000002</v>
      </c>
      <c r="H2">
        <v>86.9084</v>
      </c>
      <c r="I2">
        <v>86.756799999999998</v>
      </c>
      <c r="J2">
        <v>86.960400000000007</v>
      </c>
      <c r="K2" t="s">
        <v>0</v>
      </c>
    </row>
    <row r="3" spans="1:13">
      <c r="A3">
        <v>82.194999999999993</v>
      </c>
      <c r="B3">
        <v>84.001999999999995</v>
      </c>
      <c r="C3">
        <v>84.650199999999998</v>
      </c>
      <c r="D3">
        <v>84.417699999999996</v>
      </c>
      <c r="E3">
        <v>84.351200000000006</v>
      </c>
      <c r="F3">
        <v>84.853800000000007</v>
      </c>
      <c r="G3">
        <v>85.331299999999999</v>
      </c>
      <c r="H3">
        <v>85.652699999999996</v>
      </c>
      <c r="I3">
        <v>85.817400000000006</v>
      </c>
      <c r="J3">
        <v>86.002300000000005</v>
      </c>
      <c r="K3" t="s">
        <v>1</v>
      </c>
      <c r="M3" t="s">
        <v>6</v>
      </c>
    </row>
    <row r="4" spans="1:13">
      <c r="A4">
        <v>81.768000000000001</v>
      </c>
      <c r="B4">
        <v>84.751400000000004</v>
      </c>
      <c r="C4">
        <v>85.046000000000006</v>
      </c>
      <c r="D4">
        <v>83.807699999999997</v>
      </c>
      <c r="E4">
        <v>84.416399999999996</v>
      </c>
      <c r="F4">
        <v>84.711699999999993</v>
      </c>
      <c r="G4">
        <v>85.206800000000001</v>
      </c>
      <c r="H4">
        <v>85.716300000000004</v>
      </c>
      <c r="I4">
        <v>85.879199999999997</v>
      </c>
      <c r="J4">
        <v>85.965299999999999</v>
      </c>
      <c r="K4" t="s">
        <v>2</v>
      </c>
      <c r="M4" t="s">
        <v>3</v>
      </c>
    </row>
    <row r="5" spans="1:13">
      <c r="A5">
        <f xml:space="preserve"> 100 -9.7142</f>
        <v>90.285799999999995</v>
      </c>
      <c r="B5">
        <f xml:space="preserve"> 100 - 7.9643</f>
        <v>92.035700000000006</v>
      </c>
      <c r="C5">
        <f xml:space="preserve"> 100 - 6.8333</f>
        <v>93.166700000000006</v>
      </c>
      <c r="D5">
        <f xml:space="preserve"> 100 - 6.1071</f>
        <v>93.892899999999997</v>
      </c>
      <c r="E5">
        <f xml:space="preserve"> 100 - 5.5857</f>
        <v>94.414299999999997</v>
      </c>
      <c r="F5">
        <f xml:space="preserve"> 100 - 5.2024</f>
        <v>94.797600000000003</v>
      </c>
      <c r="G5">
        <f xml:space="preserve"> 100 - 4.8469</f>
        <v>95.153099999999995</v>
      </c>
      <c r="H5">
        <f xml:space="preserve"> 100 - 4.3929</f>
        <v>95.607100000000003</v>
      </c>
      <c r="I5">
        <f xml:space="preserve"> 100 - 4.2619</f>
        <v>95.738100000000003</v>
      </c>
      <c r="J5">
        <f>100-4.0143</f>
        <v>95.985699999999994</v>
      </c>
      <c r="K5" t="s">
        <v>5</v>
      </c>
      <c r="M5" t="s">
        <v>4</v>
      </c>
    </row>
    <row r="6" spans="1:13">
      <c r="A6">
        <f xml:space="preserve"> 100 - 33.5714</f>
        <v>66.428600000000003</v>
      </c>
      <c r="B6" s="2">
        <f xml:space="preserve"> 100 - 27.4643</f>
        <v>72.535699999999991</v>
      </c>
      <c r="C6">
        <f xml:space="preserve"> 100 - 23.6667</f>
        <v>76.333300000000008</v>
      </c>
      <c r="D6">
        <f xml:space="preserve"> 100 - 18.9833</f>
        <v>81.0167</v>
      </c>
      <c r="E6">
        <f xml:space="preserve"> 100 - 19.1286</f>
        <v>80.871399999999994</v>
      </c>
      <c r="F6">
        <f xml:space="preserve"> 100 - 17.4524</f>
        <v>82.547600000000003</v>
      </c>
      <c r="G6">
        <f xml:space="preserve"> 100 - 16.6939</f>
        <v>83.306100000000001</v>
      </c>
      <c r="H6">
        <f xml:space="preserve"> 100- 15.25</f>
        <v>84.75</v>
      </c>
      <c r="I6">
        <f xml:space="preserve"> 100 -15.1508</f>
        <v>84.849199999999996</v>
      </c>
      <c r="J6">
        <f>100-14.0286</f>
        <v>85.971400000000003</v>
      </c>
      <c r="K6" t="s">
        <v>1</v>
      </c>
    </row>
    <row r="7" spans="1:13">
      <c r="A7">
        <f xml:space="preserve"> 100 - 33.0333</f>
        <v>66.966700000000003</v>
      </c>
      <c r="B7">
        <f xml:space="preserve"> 100 - 23.95</f>
        <v>76.05</v>
      </c>
      <c r="C7">
        <f xml:space="preserve"> 100 - 21.433</f>
        <v>78.567000000000007</v>
      </c>
      <c r="D7">
        <f xml:space="preserve"> 100 - 20.125</f>
        <v>79.875</v>
      </c>
      <c r="E7">
        <f xml:space="preserve"> 100 - 17.9667</f>
        <v>82.033299999999997</v>
      </c>
      <c r="F7">
        <f xml:space="preserve"> 100 - 16.1833</f>
        <v>83.816699999999997</v>
      </c>
      <c r="G7">
        <f xml:space="preserve"> 100 - 15.1333</f>
        <v>84.866699999999994</v>
      </c>
      <c r="H7">
        <f xml:space="preserve"> 100 - 14.5833</f>
        <v>85.416700000000006</v>
      </c>
      <c r="I7">
        <f xml:space="preserve"> 100 - 13.4833</f>
        <v>86.5167</v>
      </c>
      <c r="J7">
        <f>100-12.4833</f>
        <v>87.5167</v>
      </c>
      <c r="K7" t="s">
        <v>2</v>
      </c>
    </row>
    <row r="9" spans="1:13">
      <c r="A9">
        <f xml:space="preserve"> 100 - 17.6694</f>
        <v>82.330600000000004</v>
      </c>
      <c r="B9">
        <f xml:space="preserve"> 100 - 16.9548</f>
        <v>83.045199999999994</v>
      </c>
      <c r="C9">
        <f xml:space="preserve"> 100 - 17.1771</f>
        <v>82.822900000000004</v>
      </c>
      <c r="D9">
        <f xml:space="preserve"> 100 - 17.241</f>
        <v>82.759</v>
      </c>
      <c r="E9">
        <f xml:space="preserve"> 100 - 17.3439</f>
        <v>82.656099999999995</v>
      </c>
      <c r="F9">
        <f xml:space="preserve"> 100 - 17.3824</f>
        <v>82.617599999999996</v>
      </c>
      <c r="G9">
        <f xml:space="preserve"> 100 - 17.1054</f>
        <v>82.894599999999997</v>
      </c>
      <c r="H9">
        <f xml:space="preserve"> 100 -16.7081</f>
        <v>83.291899999999998</v>
      </c>
      <c r="I9">
        <f>100-16.6035</f>
        <v>83.396500000000003</v>
      </c>
      <c r="J9">
        <f xml:space="preserve"> 100 - 16.5775</f>
        <v>83.422499999999999</v>
      </c>
      <c r="L9" t="s">
        <v>7</v>
      </c>
    </row>
    <row r="10" spans="1:13">
      <c r="A10">
        <f xml:space="preserve"> 100 - 17.8115</f>
        <v>82.188500000000005</v>
      </c>
      <c r="B10">
        <f xml:space="preserve"> 100 - 17.4994</f>
        <v>82.500599999999991</v>
      </c>
      <c r="C10">
        <f xml:space="preserve"> 100 - 17.3666</f>
        <v>82.633399999999995</v>
      </c>
      <c r="D10">
        <f xml:space="preserve"> 100 - 17.466</f>
        <v>82.533999999999992</v>
      </c>
      <c r="E10">
        <f xml:space="preserve"> 100 - 17.6092</f>
        <v>82.390799999999999</v>
      </c>
      <c r="F10">
        <f xml:space="preserve"> 100 - 17.6429</f>
        <v>82.357100000000003</v>
      </c>
      <c r="G10">
        <f xml:space="preserve"> 100 - 17.5249</f>
        <v>82.475099999999998</v>
      </c>
      <c r="H10">
        <f xml:space="preserve"> 100 -17.2114</f>
        <v>82.788600000000002</v>
      </c>
      <c r="I10">
        <f>100 - 17.1666</f>
        <v>82.833399999999997</v>
      </c>
      <c r="J10">
        <f xml:space="preserve"> 100 - 17.1316</f>
        <v>82.868400000000008</v>
      </c>
    </row>
    <row r="11" spans="1:13">
      <c r="A11">
        <f xml:space="preserve"> 100 - 17.6373</f>
        <v>82.362700000000004</v>
      </c>
      <c r="B11">
        <f xml:space="preserve"> 100 - 17.0406</f>
        <v>82.959400000000002</v>
      </c>
      <c r="C11">
        <f xml:space="preserve"> 100 - 17.0074</f>
        <v>82.992599999999996</v>
      </c>
      <c r="D11">
        <f xml:space="preserve"> 100 - 17.1621</f>
        <v>82.837900000000005</v>
      </c>
      <c r="E11">
        <f xml:space="preserve"> 100 - 17.1179</f>
        <v>82.882100000000008</v>
      </c>
      <c r="F11" s="2">
        <f xml:space="preserve"> 100 - 16.9734</f>
        <v>83.026600000000002</v>
      </c>
      <c r="G11">
        <f xml:space="preserve"> 100 - 17.0185</f>
        <v>82.981499999999997</v>
      </c>
      <c r="H11">
        <f xml:space="preserve"> 100 -16.7643</f>
        <v>83.235700000000008</v>
      </c>
      <c r="I11">
        <f xml:space="preserve"> 100 - 16.8195</f>
        <v>83.180499999999995</v>
      </c>
      <c r="J11">
        <f xml:space="preserve"> 100 - 16.7643</f>
        <v>83.235700000000008</v>
      </c>
    </row>
    <row r="13" spans="1:13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3">
      <c r="A14">
        <f xml:space="preserve"> 100 - 16.45</f>
        <v>83.55</v>
      </c>
      <c r="B14">
        <f xml:space="preserve"> 100 - 10.925</f>
        <v>89.075000000000003</v>
      </c>
      <c r="C14">
        <f xml:space="preserve"> 100 - 8.0667</f>
        <v>91.933300000000003</v>
      </c>
      <c r="D14">
        <f xml:space="preserve"> 100 - 7.0375</f>
        <v>92.962500000000006</v>
      </c>
      <c r="E14">
        <f xml:space="preserve"> 100 - 6.02</f>
        <v>93.98</v>
      </c>
      <c r="F14">
        <f xml:space="preserve"> 100 - 5.35</f>
        <v>94.65</v>
      </c>
      <c r="G14">
        <f>100 - 5.0929</f>
        <v>94.9071</v>
      </c>
      <c r="H14">
        <f xml:space="preserve"> 100 - 4.85</f>
        <v>95.15</v>
      </c>
      <c r="I14">
        <f xml:space="preserve"> 100 -4.34</f>
        <v>95.66</v>
      </c>
      <c r="J14">
        <f xml:space="preserve"> 100 - 3.995</f>
        <v>96.004999999999995</v>
      </c>
    </row>
    <row r="15" spans="1:13">
      <c r="A15">
        <f xml:space="preserve"> 100 - 18</f>
        <v>82</v>
      </c>
      <c r="B15">
        <f xml:space="preserve"> 100 - 11.8333</f>
        <v>88.166700000000006</v>
      </c>
      <c r="C15">
        <f xml:space="preserve"> 100 - 8.9444</f>
        <v>91.055599999999998</v>
      </c>
      <c r="D15">
        <f xml:space="preserve"> 100 - 8.0833</f>
        <v>91.916700000000006</v>
      </c>
      <c r="E15">
        <f xml:space="preserve"> 100 - 7.0333</f>
        <v>92.966700000000003</v>
      </c>
      <c r="F15">
        <f xml:space="preserve"> 100 - 6.1389</f>
        <v>93.861099999999993</v>
      </c>
      <c r="G15">
        <f xml:space="preserve"> 100 - 6.0952</f>
        <v>93.904799999999994</v>
      </c>
      <c r="H15">
        <f xml:space="preserve"> 100  - 5.5</f>
        <v>94.5</v>
      </c>
      <c r="I15">
        <f xml:space="preserve"> 100 -5.4074</f>
        <v>94.592600000000004</v>
      </c>
      <c r="J15">
        <f xml:space="preserve"> 100 - 4.3833</f>
        <v>95.616699999999994</v>
      </c>
    </row>
    <row r="17" spans="1:11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99.9953</v>
      </c>
      <c r="H17">
        <v>99.995900000000006</v>
      </c>
      <c r="I17">
        <v>99.996300000000005</v>
      </c>
      <c r="J17">
        <v>99.996700000000004</v>
      </c>
    </row>
    <row r="18" spans="1:11">
      <c r="A18">
        <v>81.929699999999997</v>
      </c>
      <c r="B18">
        <v>81.995999999999995</v>
      </c>
      <c r="C18">
        <v>82.417900000000003</v>
      </c>
      <c r="D18">
        <v>83.0501</v>
      </c>
      <c r="E18">
        <v>83.316800000000001</v>
      </c>
      <c r="F18">
        <v>83.063500000000005</v>
      </c>
      <c r="G18">
        <v>83.422499999999999</v>
      </c>
      <c r="H18">
        <v>83.820999999999998</v>
      </c>
      <c r="I18">
        <v>83.927700000000002</v>
      </c>
      <c r="J18">
        <v>83.800799999999995</v>
      </c>
    </row>
    <row r="19" spans="1:11">
      <c r="A19">
        <v>80.441999999999993</v>
      </c>
      <c r="B19">
        <v>83.093900000000005</v>
      </c>
      <c r="C19">
        <v>82.209900000000005</v>
      </c>
      <c r="D19">
        <v>82.674800000000005</v>
      </c>
      <c r="E19">
        <v>83.244900000000001</v>
      </c>
      <c r="F19">
        <v>81.6357</v>
      </c>
      <c r="G19">
        <v>83.201800000000006</v>
      </c>
      <c r="H19">
        <v>83.644099999999995</v>
      </c>
      <c r="I19">
        <v>83.6935</v>
      </c>
      <c r="J19">
        <v>83.953999999999994</v>
      </c>
    </row>
    <row r="21" spans="1:11">
      <c r="A21">
        <v>100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</row>
    <row r="22" spans="1:11">
      <c r="A22">
        <v>81.599999999999994</v>
      </c>
      <c r="B22">
        <v>87.575000000000003</v>
      </c>
      <c r="C22">
        <v>90</v>
      </c>
      <c r="D22">
        <v>91.924999999999997</v>
      </c>
      <c r="E22">
        <v>92.98</v>
      </c>
      <c r="F22">
        <v>93.633300000000006</v>
      </c>
      <c r="G22">
        <v>94.328599999999994</v>
      </c>
      <c r="H22">
        <v>94.9375</v>
      </c>
      <c r="I22">
        <v>95.3</v>
      </c>
      <c r="J22">
        <v>95.534999999999997</v>
      </c>
    </row>
    <row r="23" spans="1:11">
      <c r="A23">
        <v>79</v>
      </c>
      <c r="B23">
        <v>85.166700000000006</v>
      </c>
      <c r="C23">
        <v>89.444400000000002</v>
      </c>
      <c r="D23">
        <v>91.083299999999994</v>
      </c>
      <c r="E23">
        <v>91.6</v>
      </c>
      <c r="F23">
        <v>92.25</v>
      </c>
      <c r="G23">
        <v>93.381</v>
      </c>
      <c r="H23">
        <v>93.458299999999994</v>
      </c>
      <c r="I23">
        <v>94.425899999999999</v>
      </c>
      <c r="J23">
        <v>94.383300000000006</v>
      </c>
    </row>
    <row r="26" spans="1:11">
      <c r="K26" t="s">
        <v>8</v>
      </c>
    </row>
    <row r="27" spans="1:11">
      <c r="K27" t="s">
        <v>9</v>
      </c>
    </row>
    <row r="30" spans="1:11">
      <c r="A30">
        <v>99.15</v>
      </c>
      <c r="B30">
        <v>99.05</v>
      </c>
      <c r="C30">
        <v>99.216700000000003</v>
      </c>
      <c r="D30">
        <v>99.2</v>
      </c>
      <c r="E30">
        <v>99.32</v>
      </c>
      <c r="F30">
        <v>99.35</v>
      </c>
      <c r="G30">
        <v>99.392899999999997</v>
      </c>
      <c r="H30">
        <v>99.325000000000003</v>
      </c>
      <c r="I30">
        <v>99.366699999999994</v>
      </c>
      <c r="J30">
        <v>99.2637</v>
      </c>
      <c r="K30" t="s">
        <v>10</v>
      </c>
    </row>
    <row r="31" spans="1:11">
      <c r="A31">
        <v>85.15</v>
      </c>
      <c r="B31">
        <v>91.174999999999997</v>
      </c>
      <c r="C31">
        <v>93.85</v>
      </c>
      <c r="D31">
        <v>95.137500000000003</v>
      </c>
      <c r="E31">
        <v>95.56</v>
      </c>
      <c r="F31">
        <v>96.2333</v>
      </c>
      <c r="G31">
        <v>96.714299999999994</v>
      </c>
      <c r="H31">
        <v>96.768699999999995</v>
      </c>
      <c r="I31">
        <v>97.261099999999999</v>
      </c>
      <c r="J31">
        <v>97.812299999999993</v>
      </c>
    </row>
    <row r="32" spans="1:11">
      <c r="A32">
        <v>84.333299999999994</v>
      </c>
      <c r="B32">
        <v>89.916700000000006</v>
      </c>
      <c r="C32">
        <v>92.111099999999993</v>
      </c>
      <c r="D32">
        <v>93.666700000000006</v>
      </c>
      <c r="E32">
        <v>94.633300000000006</v>
      </c>
      <c r="F32">
        <v>95.583299999999994</v>
      </c>
      <c r="G32">
        <v>95.881</v>
      </c>
      <c r="H32">
        <v>96.083299999999994</v>
      </c>
      <c r="I32">
        <v>96.759299999999996</v>
      </c>
      <c r="J32">
        <v>97.328100000000006</v>
      </c>
    </row>
    <row r="34" spans="1:11">
      <c r="K34" t="s">
        <v>11</v>
      </c>
    </row>
    <row r="35" spans="1:11">
      <c r="K35" t="s">
        <v>13</v>
      </c>
    </row>
    <row r="38" spans="1:11">
      <c r="A38">
        <v>84.95</v>
      </c>
      <c r="B38">
        <v>84.2</v>
      </c>
      <c r="K38" t="s">
        <v>12</v>
      </c>
    </row>
    <row r="39" spans="1:11">
      <c r="A39">
        <v>77.45</v>
      </c>
      <c r="B39">
        <v>78.349999999999994</v>
      </c>
    </row>
    <row r="40" spans="1:11">
      <c r="A40">
        <v>77</v>
      </c>
      <c r="B40">
        <v>78.833299999999994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Xujian</dc:creator>
  <cp:lastModifiedBy>Liang, Xujian</cp:lastModifiedBy>
  <dcterms:created xsi:type="dcterms:W3CDTF">2019-02-04T20:54:23Z</dcterms:created>
  <dcterms:modified xsi:type="dcterms:W3CDTF">2019-02-06T18:29:44Z</dcterms:modified>
</cp:coreProperties>
</file>