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60" windowHeight="11900"/>
  </bookViews>
  <sheets>
    <sheet name="功率半导体规划产能" sheetId="2" r:id="rId1"/>
  </sheets>
  <definedNames>
    <definedName name="_xlnm._FilterDatabase" localSheetId="0" hidden="1">功率半导体规划产能!$D$2:$D$42</definedName>
  </definedNames>
  <calcPr calcId="144525"/>
</workbook>
</file>

<file path=xl/sharedStrings.xml><?xml version="1.0" encoding="utf-8"?>
<sst xmlns="http://schemas.openxmlformats.org/spreadsheetml/2006/main" count="168">
  <si>
    <t>2019年已统计产能</t>
  </si>
  <si>
    <t>所属公司</t>
  </si>
  <si>
    <t>地区</t>
  </si>
  <si>
    <t>工厂</t>
  </si>
  <si>
    <t>尺寸（英寸）</t>
  </si>
  <si>
    <t>已有产能（万片）</t>
  </si>
  <si>
    <t>提升产能</t>
  </si>
  <si>
    <t>规划</t>
  </si>
  <si>
    <t>产能</t>
  </si>
  <si>
    <t>合计（万片/月）</t>
  </si>
  <si>
    <t>新增</t>
  </si>
  <si>
    <t>华虹半导体</t>
  </si>
  <si>
    <t>上海</t>
  </si>
  <si>
    <t>4英寸</t>
  </si>
  <si>
    <t>无锡</t>
  </si>
  <si>
    <t>√</t>
  </si>
  <si>
    <t>2022年4万片</t>
  </si>
  <si>
    <t>5英寸</t>
  </si>
  <si>
    <t>中芯国际</t>
  </si>
  <si>
    <t>上海深圳</t>
  </si>
  <si>
    <t>6英寸</t>
  </si>
  <si>
    <t>绍兴</t>
  </si>
  <si>
    <t>2020年11月已接近满产。满产4.2万片；2023年10万片</t>
  </si>
  <si>
    <t>8英寸</t>
  </si>
  <si>
    <t>方正微</t>
  </si>
  <si>
    <t>深圳</t>
  </si>
  <si>
    <t>未来计划8万片（未搜到具体新闻）</t>
  </si>
  <si>
    <t>12英寸</t>
  </si>
  <si>
    <t>总结：目前用于功率半导体制造的产能绝大多数为8寸以下。8寸只占制造总产能的19%。且明年已知的新功率半导体制造项目投产只会提供新增约11万片/月的产能，
明年产能提高18%，而功率半导体在工控、新能源车带来的增量需求相对较高，制造产能需求可能会持续紧张。在8寸产能中，主要有中芯国际、华虹半导体、华润微、士兰微、积塔半导体等。
其中华润微功率器件设计制造一体化有望保证明年器件的足量供应。预期差较大的是士兰微，今明两年杭州士兰集昕的8寸产能、厦门士兰集科12寸产能集中投产且产量/市值比较大，弹性较好。</t>
  </si>
  <si>
    <t>上海积塔半导体</t>
  </si>
  <si>
    <t>漕河泾</t>
  </si>
  <si>
    <t>6寸碳化硅</t>
  </si>
  <si>
    <t>合计</t>
  </si>
  <si>
    <t>临港</t>
  </si>
  <si>
    <t>2020年底已全面量产</t>
  </si>
  <si>
    <t>二期扩建目标，规划中</t>
  </si>
  <si>
    <t>6(SiC)</t>
  </si>
  <si>
    <t>万国</t>
  </si>
  <si>
    <t>重庆</t>
  </si>
  <si>
    <t>2020年开始产能爬坡、长期计划5万片（未有时间表）</t>
  </si>
  <si>
    <t>深爱半导体</t>
  </si>
  <si>
    <t>长期计划8.5万片</t>
  </si>
  <si>
    <t>明年增速</t>
  </si>
  <si>
    <t>中环股份</t>
  </si>
  <si>
    <t>天津</t>
  </si>
  <si>
    <t>立昂微</t>
  </si>
  <si>
    <t>台基股份</t>
  </si>
  <si>
    <t>改造扩建</t>
  </si>
  <si>
    <t>燕东微电子</t>
  </si>
  <si>
    <t>2020年1季度量产，今年目标2万片；21年底4万片</t>
  </si>
  <si>
    <t>捷捷微电子</t>
  </si>
  <si>
    <t>瑞能半导体</t>
  </si>
  <si>
    <t>比亚迪电子</t>
  </si>
  <si>
    <t>中车电气</t>
  </si>
  <si>
    <t>安世半导体</t>
  </si>
  <si>
    <t>德国</t>
  </si>
  <si>
    <t>英国</t>
  </si>
  <si>
    <t>华微电子</t>
  </si>
  <si>
    <t>吉林</t>
  </si>
  <si>
    <t>存疑</t>
  </si>
  <si>
    <t>一期与二期规划共120万片/年，2020年6月一期部分通线，但没有投产消息。存疑</t>
  </si>
  <si>
    <t>华润微</t>
  </si>
  <si>
    <t>技改扩建</t>
  </si>
  <si>
    <t>2021年增加两万片</t>
  </si>
  <si>
    <t>扬杰科技</t>
  </si>
  <si>
    <t>规划中</t>
  </si>
  <si>
    <t>士兰微</t>
  </si>
  <si>
    <t>杭州</t>
  </si>
  <si>
    <t>2020年上半年已实现</t>
  </si>
  <si>
    <t>厦门</t>
  </si>
  <si>
    <t>争取2020年底通电。量产需等2021年</t>
  </si>
  <si>
    <t>功率半导体规划建设进度更新（2020年末）</t>
  </si>
  <si>
    <t>规划月产能（万片）</t>
  </si>
  <si>
    <t>状态</t>
  </si>
  <si>
    <t>备注</t>
  </si>
  <si>
    <t>主要产品</t>
  </si>
  <si>
    <t>2020年</t>
  </si>
  <si>
    <t>2021年</t>
  </si>
  <si>
    <t>2022年</t>
  </si>
  <si>
    <t>2023年</t>
  </si>
  <si>
    <t>尺寸</t>
  </si>
  <si>
    <t>华虹无锡（华虹七厂）</t>
  </si>
  <si>
    <t>投产后产能爬坡</t>
  </si>
  <si>
    <t>目前产能1万片/月，争取2022年4万片/月</t>
  </si>
  <si>
    <t>功率器件晶圆</t>
  </si>
  <si>
    <t>算过了</t>
  </si>
  <si>
    <t>/</t>
  </si>
  <si>
    <t>广州粤芯半导体</t>
  </si>
  <si>
    <t>广州</t>
  </si>
  <si>
    <t>广州粤芯一期</t>
  </si>
  <si>
    <t>扩产</t>
  </si>
  <si>
    <t>一期已完成、二期2021上半年量产。两期合计4万片</t>
  </si>
  <si>
    <t>MPU、模拟、功率分立器件</t>
  </si>
  <si>
    <t>重庆万国半导体</t>
  </si>
  <si>
    <t>重庆万国</t>
  </si>
  <si>
    <t>未有时间表</t>
  </si>
  <si>
    <t>第二期5万片，未有具体时间</t>
  </si>
  <si>
    <t>功率半导体</t>
  </si>
  <si>
    <t>北京燕东微电子</t>
  </si>
  <si>
    <t>北京</t>
  </si>
  <si>
    <t>北京燕东</t>
  </si>
  <si>
    <t>产能爬坡</t>
  </si>
  <si>
    <t>LDMOS、IGBT、LCD驱动</t>
  </si>
  <si>
    <t>合肥晶合集成电路</t>
  </si>
  <si>
    <t>合肥</t>
  </si>
  <si>
    <t>合肥晶合N1厂</t>
  </si>
  <si>
    <t>已落成</t>
  </si>
  <si>
    <t>2020年10月产能达3万片/月</t>
  </si>
  <si>
    <t>LCD驱动芯片</t>
  </si>
  <si>
    <t>合肥晶合N2厂</t>
  </si>
  <si>
    <t>扩产中</t>
  </si>
  <si>
    <t>2021年底量产</t>
  </si>
  <si>
    <t>合肥晶合N3厂</t>
  </si>
  <si>
    <t>士兰微（参股）厦门</t>
  </si>
  <si>
    <t>士兰集科</t>
  </si>
  <si>
    <t>在建</t>
  </si>
  <si>
    <t>MEMS、功率器件</t>
  </si>
  <si>
    <t>12？</t>
  </si>
  <si>
    <t>积塔半导体</t>
  </si>
  <si>
    <t>二期计划，未开工</t>
  </si>
  <si>
    <t>BCD、Power MOS</t>
  </si>
  <si>
    <t>2020年10月已实现量产</t>
  </si>
  <si>
    <t>IGBT</t>
  </si>
  <si>
    <t>士兰微（参股）杭州</t>
  </si>
  <si>
    <t>士兰集昕二期</t>
  </si>
  <si>
    <t>建设期</t>
  </si>
  <si>
    <t>共分两期共5年投入，2021年底能释放一期产能</t>
  </si>
  <si>
    <t>功率器件</t>
  </si>
  <si>
    <t>济南富能半导体</t>
  </si>
  <si>
    <t>济南</t>
  </si>
  <si>
    <t>富能一期</t>
  </si>
  <si>
    <t>2020年底投片</t>
  </si>
  <si>
    <t>2021年量产</t>
  </si>
  <si>
    <t>6SIC</t>
  </si>
  <si>
    <t>吉林华微电子</t>
  </si>
  <si>
    <t>一期与二期规划，2020年6月通线，但没有投产消息。存疑</t>
  </si>
  <si>
    <t>IGBT、MOS</t>
  </si>
  <si>
    <t>赣州名芯</t>
  </si>
  <si>
    <t>赣州</t>
  </si>
  <si>
    <t>已开工</t>
  </si>
  <si>
    <t>2020年7月主体建设开工</t>
  </si>
  <si>
    <t>IGBT、功率器件</t>
  </si>
  <si>
    <t>中芯绍兴</t>
  </si>
  <si>
    <t>在建/扩产规划</t>
  </si>
  <si>
    <t>2023年10万片</t>
  </si>
  <si>
    <t>微机电与功率器件RF PA/Switch</t>
  </si>
  <si>
    <t>青岛芯恩集成</t>
  </si>
  <si>
    <t>青岛</t>
  </si>
  <si>
    <t>芯恩集成</t>
  </si>
  <si>
    <t>试生产</t>
  </si>
  <si>
    <t>2020下半年试生产</t>
  </si>
  <si>
    <t>Power MOS</t>
  </si>
  <si>
    <t>IGBT，Power</t>
  </si>
  <si>
    <t>美国AOS</t>
  </si>
  <si>
    <t>落成爬坡</t>
  </si>
  <si>
    <t>2020年已实现量产。</t>
  </si>
  <si>
    <t>MOSFET</t>
  </si>
  <si>
    <t>华润微电子</t>
  </si>
  <si>
    <t>未开工，规划中，不对外销售，自用。</t>
  </si>
  <si>
    <t>长沙</t>
  </si>
  <si>
    <t>比亚迪长沙</t>
  </si>
  <si>
    <t>2020年4月28日开工</t>
  </si>
  <si>
    <t>Power IC/IGBT</t>
  </si>
  <si>
    <t>绍兴同芯成</t>
  </si>
  <si>
    <t>绍兴同芯</t>
  </si>
  <si>
    <t>2020年9月11日开工</t>
  </si>
  <si>
    <t>Power IC/CIS</t>
  </si>
  <si>
    <t>2018年9月启动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</si>
</sst>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Songti SC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9" fontId="0" fillId="0" borderId="0" xfId="47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2020</a:t>
            </a:r>
            <a:r>
              <a:rPr lang="zh-CN" altLang="en-US"/>
              <a:t>年功率半导体产能（更新后）</a:t>
            </a:r>
            <a:endParaRPr altLang="zh-CN"/>
          </a:p>
        </c:rich>
      </c:tx>
      <c:layout>
        <c:manualLayout>
          <c:xMode val="edge"/>
          <c:yMode val="edge"/>
          <c:x val="0.231324632046654"/>
          <c:y val="0.048815853069115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功率半导体规划产能!$I$3:$I$8</c:f>
              <c:strCache>
                <c:ptCount val="6"/>
                <c:pt idx="0">
                  <c:v>4英寸</c:v>
                </c:pt>
                <c:pt idx="1">
                  <c:v>5英寸</c:v>
                </c:pt>
                <c:pt idx="2">
                  <c:v>6英寸</c:v>
                </c:pt>
                <c:pt idx="3">
                  <c:v>8英寸</c:v>
                </c:pt>
                <c:pt idx="4">
                  <c:v>12英寸</c:v>
                </c:pt>
                <c:pt idx="5">
                  <c:v>6寸碳化硅</c:v>
                </c:pt>
              </c:strCache>
            </c:strRef>
          </c:cat>
          <c:val>
            <c:numRef>
              <c:f>功率半导体规划产能!$J$3:$J$8</c:f>
              <c:numCache>
                <c:formatCode>General</c:formatCode>
                <c:ptCount val="6"/>
                <c:pt idx="0">
                  <c:v>119.3</c:v>
                </c:pt>
                <c:pt idx="1">
                  <c:v>43.9</c:v>
                </c:pt>
                <c:pt idx="2">
                  <c:v>81.2</c:v>
                </c:pt>
                <c:pt idx="3">
                  <c:v>59.5</c:v>
                </c:pt>
                <c:pt idx="4">
                  <c:v>6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460446"/>
        <c:axId val="708149223"/>
      </c:barChart>
      <c:catAx>
        <c:axId val="13846044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8149223"/>
        <c:crosses val="autoZero"/>
        <c:auto val="1"/>
        <c:lblAlgn val="ctr"/>
        <c:lblOffset val="100"/>
        <c:noMultiLvlLbl val="0"/>
      </c:catAx>
      <c:valAx>
        <c:axId val="708149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846044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功率半导体规划产能!$I$17</c:f>
              <c:strCache>
                <c:ptCount val="1"/>
                <c:pt idx="0">
                  <c:v>8英寸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功率半导体规划产能!$J$12:$M$12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功率半导体规划产能!$J$17:$M$17</c:f>
              <c:numCache>
                <c:formatCode>General</c:formatCode>
                <c:ptCount val="4"/>
                <c:pt idx="0">
                  <c:v>59.5</c:v>
                </c:pt>
                <c:pt idx="1">
                  <c:v>70.5</c:v>
                </c:pt>
                <c:pt idx="2">
                  <c:v>73.5</c:v>
                </c:pt>
                <c:pt idx="3">
                  <c:v>83.5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706492"/>
        <c:axId val="789841042"/>
      </c:barChart>
      <c:catAx>
        <c:axId val="8527064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9841042"/>
        <c:crosses val="autoZero"/>
        <c:auto val="1"/>
        <c:lblAlgn val="ctr"/>
        <c:lblOffset val="100"/>
        <c:noMultiLvlLbl val="0"/>
      </c:catAx>
      <c:valAx>
        <c:axId val="7898410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7064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862965</xdr:colOff>
      <xdr:row>21</xdr:row>
      <xdr:rowOff>50165</xdr:rowOff>
    </xdr:from>
    <xdr:to>
      <xdr:col>14</xdr:col>
      <xdr:colOff>431800</xdr:colOff>
      <xdr:row>36</xdr:row>
      <xdr:rowOff>90805</xdr:rowOff>
    </xdr:to>
    <xdr:graphicFrame>
      <xdr:nvGraphicFramePr>
        <xdr:cNvPr id="2" name="Chart 1"/>
        <xdr:cNvGraphicFramePr/>
      </xdr:nvGraphicFramePr>
      <xdr:xfrm>
        <a:off x="13654405" y="3783965"/>
        <a:ext cx="48717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510540</xdr:colOff>
      <xdr:row>21</xdr:row>
      <xdr:rowOff>62865</xdr:rowOff>
    </xdr:from>
    <xdr:to>
      <xdr:col>20</xdr:col>
      <xdr:colOff>693420</xdr:colOff>
      <xdr:row>36</xdr:row>
      <xdr:rowOff>103505</xdr:rowOff>
    </xdr:to>
    <xdr:graphicFrame>
      <xdr:nvGraphicFramePr>
        <xdr:cNvPr id="3" name="Chart 2"/>
        <xdr:cNvGraphicFramePr/>
      </xdr:nvGraphicFramePr>
      <xdr:xfrm>
        <a:off x="18604865" y="379666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2"/>
  <sheetViews>
    <sheetView tabSelected="1" zoomScale="68" zoomScaleNormal="68" topLeftCell="G1" workbookViewId="0">
      <selection activeCell="G30" sqref="G30"/>
    </sheetView>
  </sheetViews>
  <sheetFormatPr defaultColWidth="9" defaultRowHeight="14"/>
  <cols>
    <col min="1" max="1" width="31.8125" style="1" customWidth="1"/>
    <col min="2" max="2" width="8.5" style="1" customWidth="1"/>
    <col min="3" max="3" width="19.9375" customWidth="1"/>
    <col min="4" max="4" width="12.25" customWidth="1"/>
    <col min="5" max="6" width="14.1875" customWidth="1"/>
    <col min="7" max="7" width="44.25" customWidth="1"/>
    <col min="8" max="8" width="12.25" customWidth="1"/>
    <col min="9" max="9" width="12.5390625" customWidth="1"/>
    <col min="10" max="10" width="13.015625" customWidth="1"/>
    <col min="14" max="14" width="12.6875"/>
  </cols>
  <sheetData>
    <row r="1" spans="1:13">
      <c r="A1" s="1" t="s">
        <v>0</v>
      </c>
      <c r="I1" s="9"/>
      <c r="J1" s="9">
        <v>2020</v>
      </c>
      <c r="K1" s="9">
        <v>2021</v>
      </c>
      <c r="L1" s="9">
        <v>2022</v>
      </c>
      <c r="M1" s="9">
        <v>2023</v>
      </c>
    </row>
    <row r="2" spans="1:13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 s="9" t="s">
        <v>8</v>
      </c>
      <c r="J2" s="9" t="s">
        <v>9</v>
      </c>
      <c r="K2" s="9" t="s">
        <v>10</v>
      </c>
      <c r="L2" s="9" t="s">
        <v>10</v>
      </c>
      <c r="M2" s="9" t="s">
        <v>10</v>
      </c>
    </row>
    <row r="3" spans="1:13">
      <c r="A3" s="2" t="s">
        <v>11</v>
      </c>
      <c r="B3" s="1" t="s">
        <v>12</v>
      </c>
      <c r="D3">
        <v>8</v>
      </c>
      <c r="E3">
        <v>18</v>
      </c>
      <c r="I3" s="9" t="s">
        <v>13</v>
      </c>
      <c r="J3" s="9">
        <f>SUMIF($D$3:$D$42,4,$E$3:$E$42)</f>
        <v>119.3</v>
      </c>
      <c r="K3" s="9"/>
      <c r="L3" s="9"/>
      <c r="M3" s="9"/>
    </row>
    <row r="4" spans="1:13">
      <c r="A4" s="2"/>
      <c r="B4" s="1" t="s">
        <v>14</v>
      </c>
      <c r="D4">
        <v>12</v>
      </c>
      <c r="E4">
        <v>1</v>
      </c>
      <c r="F4" s="4" t="s">
        <v>15</v>
      </c>
      <c r="G4" t="s">
        <v>16</v>
      </c>
      <c r="I4" s="9" t="s">
        <v>17</v>
      </c>
      <c r="J4" s="9">
        <f>SUMIF($D$3:$D$42,5,$E$3:$E$42)</f>
        <v>43.9</v>
      </c>
      <c r="K4" s="9"/>
      <c r="L4" s="9"/>
      <c r="M4" s="9"/>
    </row>
    <row r="5" spans="1:13">
      <c r="A5" s="2" t="s">
        <v>18</v>
      </c>
      <c r="B5" s="1" t="s">
        <v>19</v>
      </c>
      <c r="D5">
        <v>8</v>
      </c>
      <c r="E5">
        <v>2.5</v>
      </c>
      <c r="I5" s="9" t="s">
        <v>20</v>
      </c>
      <c r="J5" s="9">
        <f>SUMIF($D$3:$D$42,6,$E$3:$E$42)</f>
        <v>81.2</v>
      </c>
      <c r="K5" s="9"/>
      <c r="L5" s="9"/>
      <c r="M5" s="9"/>
    </row>
    <row r="6" spans="1:14">
      <c r="A6" s="2"/>
      <c r="B6" s="1" t="s">
        <v>21</v>
      </c>
      <c r="D6">
        <v>8</v>
      </c>
      <c r="E6">
        <v>4</v>
      </c>
      <c r="F6" s="4" t="s">
        <v>15</v>
      </c>
      <c r="G6" t="s">
        <v>22</v>
      </c>
      <c r="I6" s="9" t="s">
        <v>23</v>
      </c>
      <c r="J6" s="9">
        <f>SUMIF($D$3:$D$42,8,$E$3:$E$42)-2-10</f>
        <v>59.5</v>
      </c>
      <c r="K6" s="9">
        <v>11</v>
      </c>
      <c r="L6" s="9">
        <v>3</v>
      </c>
      <c r="M6" s="9">
        <v>10</v>
      </c>
      <c r="N6" s="10">
        <f>J6/J9</f>
        <v>0.191688144329897</v>
      </c>
    </row>
    <row r="7" spans="1:21">
      <c r="A7" s="1" t="s">
        <v>24</v>
      </c>
      <c r="B7" s="1" t="s">
        <v>25</v>
      </c>
      <c r="D7">
        <v>6</v>
      </c>
      <c r="E7">
        <v>6</v>
      </c>
      <c r="F7" s="4" t="s">
        <v>15</v>
      </c>
      <c r="G7" t="s">
        <v>26</v>
      </c>
      <c r="I7" s="9" t="s">
        <v>27</v>
      </c>
      <c r="J7" s="9">
        <f>SUMIF($D$3:$D$42,12,$E$3:$E$42)-5-8+3</f>
        <v>6</v>
      </c>
      <c r="K7" s="9">
        <v>7.5</v>
      </c>
      <c r="L7" s="9">
        <v>1</v>
      </c>
      <c r="M7" s="9">
        <v>0</v>
      </c>
      <c r="P7" s="11" t="s">
        <v>28</v>
      </c>
      <c r="Q7" s="11"/>
      <c r="R7" s="11"/>
      <c r="S7" s="11"/>
      <c r="T7" s="11"/>
      <c r="U7" s="11"/>
    </row>
    <row r="8" spans="1:21">
      <c r="A8" s="3" t="s">
        <v>29</v>
      </c>
      <c r="B8" s="3" t="s">
        <v>12</v>
      </c>
      <c r="C8" s="3" t="s">
        <v>30</v>
      </c>
      <c r="D8">
        <v>5</v>
      </c>
      <c r="E8">
        <v>0.7</v>
      </c>
      <c r="F8" s="4"/>
      <c r="I8" s="9" t="s">
        <v>31</v>
      </c>
      <c r="J8" s="9">
        <f>SUMIF($D$3:$D$42,"6(SiC)",$E$3:$E$42)-0.5</f>
        <v>0.5</v>
      </c>
      <c r="K8" s="9">
        <v>0.1</v>
      </c>
      <c r="L8" s="9"/>
      <c r="M8" s="9"/>
      <c r="P8" s="11"/>
      <c r="Q8" s="11"/>
      <c r="R8" s="11"/>
      <c r="S8" s="11"/>
      <c r="T8" s="11"/>
      <c r="U8" s="11"/>
    </row>
    <row r="9" spans="1:21">
      <c r="A9" s="3"/>
      <c r="B9" s="3"/>
      <c r="C9" s="3"/>
      <c r="D9">
        <v>6</v>
      </c>
      <c r="E9">
        <v>4.2</v>
      </c>
      <c r="F9" s="4"/>
      <c r="I9" s="9" t="s">
        <v>32</v>
      </c>
      <c r="J9" s="9">
        <f>SUM(J3:J8)</f>
        <v>310.4</v>
      </c>
      <c r="K9" s="9">
        <f>SUM(K3:K8)</f>
        <v>18.6</v>
      </c>
      <c r="L9" s="9">
        <f>SUM(L3:L8)</f>
        <v>4</v>
      </c>
      <c r="M9" s="9">
        <f>SUM(M3:M8)</f>
        <v>10</v>
      </c>
      <c r="P9" s="11"/>
      <c r="Q9" s="11"/>
      <c r="R9" s="11"/>
      <c r="S9" s="11"/>
      <c r="T9" s="11"/>
      <c r="U9" s="11"/>
    </row>
    <row r="10" spans="1:21">
      <c r="A10" s="3"/>
      <c r="B10" s="3"/>
      <c r="C10" s="3"/>
      <c r="D10">
        <v>8</v>
      </c>
      <c r="E10">
        <v>2.9</v>
      </c>
      <c r="P10" s="11"/>
      <c r="Q10" s="11"/>
      <c r="R10" s="11"/>
      <c r="S10" s="11"/>
      <c r="T10" s="11"/>
      <c r="U10" s="11"/>
    </row>
    <row r="11" spans="1:21">
      <c r="A11" s="3"/>
      <c r="B11" s="3"/>
      <c r="C11" s="3" t="s">
        <v>33</v>
      </c>
      <c r="D11">
        <v>8</v>
      </c>
      <c r="E11">
        <v>6</v>
      </c>
      <c r="G11" t="s">
        <v>34</v>
      </c>
      <c r="P11" s="11"/>
      <c r="Q11" s="11"/>
      <c r="R11" s="11"/>
      <c r="S11" s="11"/>
      <c r="T11" s="11"/>
      <c r="U11" s="11"/>
    </row>
    <row r="12" spans="1:21">
      <c r="A12" s="3"/>
      <c r="B12" s="3"/>
      <c r="C12" s="3"/>
      <c r="D12">
        <v>12</v>
      </c>
      <c r="E12">
        <v>5</v>
      </c>
      <c r="F12" s="4" t="s">
        <v>15</v>
      </c>
      <c r="G12" t="s">
        <v>35</v>
      </c>
      <c r="I12" s="9"/>
      <c r="J12" s="9">
        <v>2020</v>
      </c>
      <c r="K12" s="9">
        <v>2021</v>
      </c>
      <c r="L12" s="9">
        <v>2022</v>
      </c>
      <c r="M12" s="9">
        <v>2023</v>
      </c>
      <c r="P12" s="11"/>
      <c r="Q12" s="11"/>
      <c r="R12" s="11"/>
      <c r="S12" s="11"/>
      <c r="T12" s="11"/>
      <c r="U12" s="11"/>
    </row>
    <row r="13" spans="1:21">
      <c r="A13" s="3"/>
      <c r="B13" s="3"/>
      <c r="C13" s="3"/>
      <c r="D13" t="s">
        <v>36</v>
      </c>
      <c r="E13">
        <v>0.5</v>
      </c>
      <c r="F13" s="4" t="s">
        <v>15</v>
      </c>
      <c r="G13" t="s">
        <v>35</v>
      </c>
      <c r="I13" s="9" t="s">
        <v>8</v>
      </c>
      <c r="J13" s="9" t="s">
        <v>9</v>
      </c>
      <c r="K13" s="9" t="s">
        <v>32</v>
      </c>
      <c r="L13" s="9" t="s">
        <v>32</v>
      </c>
      <c r="M13" s="9" t="s">
        <v>32</v>
      </c>
      <c r="P13" s="11"/>
      <c r="Q13" s="11"/>
      <c r="R13" s="11"/>
      <c r="S13" s="11"/>
      <c r="T13" s="11"/>
      <c r="U13" s="11"/>
    </row>
    <row r="14" spans="1:21">
      <c r="A14" s="1" t="s">
        <v>37</v>
      </c>
      <c r="B14" s="1" t="s">
        <v>38</v>
      </c>
      <c r="D14">
        <v>12</v>
      </c>
      <c r="E14">
        <v>2</v>
      </c>
      <c r="F14" s="4" t="s">
        <v>15</v>
      </c>
      <c r="G14" t="s">
        <v>39</v>
      </c>
      <c r="I14" s="9" t="s">
        <v>13</v>
      </c>
      <c r="J14" s="9">
        <v>119.3</v>
      </c>
      <c r="K14" s="9"/>
      <c r="L14" s="9"/>
      <c r="M14" s="9"/>
      <c r="P14" s="11"/>
      <c r="Q14" s="11"/>
      <c r="R14" s="11"/>
      <c r="S14" s="11"/>
      <c r="T14" s="11"/>
      <c r="U14" s="11"/>
    </row>
    <row r="15" spans="1:21">
      <c r="A15" s="1" t="s">
        <v>40</v>
      </c>
      <c r="D15">
        <v>5</v>
      </c>
      <c r="E15">
        <v>4</v>
      </c>
      <c r="F15" s="4" t="s">
        <v>15</v>
      </c>
      <c r="G15" t="s">
        <v>41</v>
      </c>
      <c r="I15" s="9" t="s">
        <v>17</v>
      </c>
      <c r="J15" s="9">
        <v>43.9</v>
      </c>
      <c r="K15" s="9"/>
      <c r="L15" s="9"/>
      <c r="M15" s="9"/>
      <c r="P15" s="11"/>
      <c r="Q15" s="11"/>
      <c r="R15" s="11"/>
      <c r="S15" s="11"/>
      <c r="T15" s="11"/>
      <c r="U15" s="11"/>
    </row>
    <row r="16" spans="4:21">
      <c r="D16">
        <v>6</v>
      </c>
      <c r="E16">
        <v>4</v>
      </c>
      <c r="I16" s="9" t="s">
        <v>20</v>
      </c>
      <c r="J16" s="9">
        <v>81.2</v>
      </c>
      <c r="K16" s="9"/>
      <c r="L16" s="9"/>
      <c r="M16" s="9"/>
      <c r="N16" t="s">
        <v>42</v>
      </c>
      <c r="P16" s="11"/>
      <c r="Q16" s="11"/>
      <c r="R16" s="11"/>
      <c r="S16" s="11"/>
      <c r="T16" s="11"/>
      <c r="U16" s="11"/>
    </row>
    <row r="17" spans="1:21">
      <c r="A17" s="1" t="s">
        <v>43</v>
      </c>
      <c r="B17" s="1" t="s">
        <v>44</v>
      </c>
      <c r="D17">
        <v>6</v>
      </c>
      <c r="E17">
        <v>3.5</v>
      </c>
      <c r="I17" s="9" t="s">
        <v>23</v>
      </c>
      <c r="J17" s="9">
        <v>59.5</v>
      </c>
      <c r="K17" s="9">
        <v>70.5</v>
      </c>
      <c r="L17" s="9">
        <v>73.5</v>
      </c>
      <c r="M17" s="9">
        <v>83.5</v>
      </c>
      <c r="N17" s="10">
        <f>K17/J17-1</f>
        <v>0.184873949579832</v>
      </c>
      <c r="O17" s="10"/>
      <c r="P17" s="11"/>
      <c r="Q17" s="11"/>
      <c r="R17" s="11"/>
      <c r="S17" s="11"/>
      <c r="T17" s="11"/>
      <c r="U17" s="11"/>
    </row>
    <row r="18" spans="1:21">
      <c r="A18" s="1" t="s">
        <v>45</v>
      </c>
      <c r="D18">
        <v>6</v>
      </c>
      <c r="E18">
        <v>8.5</v>
      </c>
      <c r="I18" s="9" t="s">
        <v>27</v>
      </c>
      <c r="J18" s="9">
        <v>6</v>
      </c>
      <c r="K18" s="9">
        <v>13.5</v>
      </c>
      <c r="L18" s="9">
        <v>14.5</v>
      </c>
      <c r="M18" s="9">
        <v>14.5</v>
      </c>
      <c r="N18" s="10">
        <f>K18/J18-1</f>
        <v>1.25</v>
      </c>
      <c r="P18" s="11"/>
      <c r="Q18" s="11"/>
      <c r="R18" s="11"/>
      <c r="S18" s="11"/>
      <c r="T18" s="11"/>
      <c r="U18" s="11"/>
    </row>
    <row r="19" spans="1:14">
      <c r="A19" s="1" t="s">
        <v>46</v>
      </c>
      <c r="D19">
        <v>6</v>
      </c>
      <c r="E19">
        <v>2</v>
      </c>
      <c r="F19" s="4" t="s">
        <v>15</v>
      </c>
      <c r="G19" t="s">
        <v>47</v>
      </c>
      <c r="I19" s="9" t="s">
        <v>31</v>
      </c>
      <c r="J19" s="9">
        <v>0.5</v>
      </c>
      <c r="K19" s="9">
        <v>0.6</v>
      </c>
      <c r="L19" s="9"/>
      <c r="M19" s="9"/>
      <c r="N19" s="10">
        <f>K19/J19-1</f>
        <v>0.2</v>
      </c>
    </row>
    <row r="20" spans="1:13">
      <c r="A20" s="1" t="s">
        <v>48</v>
      </c>
      <c r="D20">
        <v>4</v>
      </c>
      <c r="E20">
        <v>2</v>
      </c>
      <c r="I20" s="9" t="s">
        <v>32</v>
      </c>
      <c r="J20" s="9">
        <v>310.4</v>
      </c>
      <c r="K20" s="9"/>
      <c r="L20" s="9"/>
      <c r="M20" s="9"/>
    </row>
    <row r="21" spans="4:5">
      <c r="D21">
        <v>6</v>
      </c>
      <c r="E21">
        <v>3</v>
      </c>
    </row>
    <row r="22" spans="4:7">
      <c r="D22">
        <v>8</v>
      </c>
      <c r="E22">
        <v>4</v>
      </c>
      <c r="F22" s="4" t="s">
        <v>15</v>
      </c>
      <c r="G22" t="s">
        <v>49</v>
      </c>
    </row>
    <row r="23" spans="1:6">
      <c r="A23" s="1" t="s">
        <v>50</v>
      </c>
      <c r="D23">
        <v>4</v>
      </c>
      <c r="E23">
        <v>9.3</v>
      </c>
      <c r="F23" s="4"/>
    </row>
    <row r="24" spans="1:6">
      <c r="A24" s="1" t="s">
        <v>51</v>
      </c>
      <c r="D24">
        <v>5</v>
      </c>
      <c r="E24">
        <v>4.2</v>
      </c>
      <c r="F24" s="4"/>
    </row>
    <row r="25" spans="4:6">
      <c r="D25">
        <v>6</v>
      </c>
      <c r="E25">
        <v>2</v>
      </c>
      <c r="F25" s="4"/>
    </row>
    <row r="26" spans="1:6">
      <c r="A26" s="1" t="s">
        <v>52</v>
      </c>
      <c r="B26" s="1" t="s">
        <v>25</v>
      </c>
      <c r="D26">
        <v>6</v>
      </c>
      <c r="E26">
        <v>10</v>
      </c>
      <c r="F26" s="4"/>
    </row>
    <row r="27" spans="1:6">
      <c r="A27" s="1" t="s">
        <v>53</v>
      </c>
      <c r="D27" t="s">
        <v>36</v>
      </c>
      <c r="E27">
        <v>0.5</v>
      </c>
      <c r="F27" s="4"/>
    </row>
    <row r="28" spans="4:6">
      <c r="D28">
        <v>8</v>
      </c>
      <c r="E28">
        <v>5</v>
      </c>
      <c r="F28" s="4"/>
    </row>
    <row r="29" spans="1:6">
      <c r="A29" s="1" t="s">
        <v>54</v>
      </c>
      <c r="B29" s="1" t="s">
        <v>55</v>
      </c>
      <c r="D29">
        <v>8</v>
      </c>
      <c r="E29">
        <v>3.5</v>
      </c>
      <c r="F29" s="4"/>
    </row>
    <row r="30" spans="2:6">
      <c r="B30" s="1" t="s">
        <v>56</v>
      </c>
      <c r="D30">
        <v>6</v>
      </c>
      <c r="E30">
        <v>2.4</v>
      </c>
      <c r="F30" s="4"/>
    </row>
    <row r="31" spans="1:6">
      <c r="A31" s="1" t="s">
        <v>57</v>
      </c>
      <c r="B31" s="2" t="s">
        <v>58</v>
      </c>
      <c r="D31">
        <v>4</v>
      </c>
      <c r="E31">
        <v>8</v>
      </c>
      <c r="F31" s="4"/>
    </row>
    <row r="32" spans="2:6">
      <c r="B32" s="2"/>
      <c r="D32">
        <v>5</v>
      </c>
      <c r="E32">
        <v>13</v>
      </c>
      <c r="F32" s="4"/>
    </row>
    <row r="33" spans="2:6">
      <c r="B33" s="2"/>
      <c r="D33">
        <v>6</v>
      </c>
      <c r="E33">
        <v>8</v>
      </c>
      <c r="F33" s="4"/>
    </row>
    <row r="34" ht="16.8" spans="2:7">
      <c r="B34" s="2"/>
      <c r="D34">
        <v>8</v>
      </c>
      <c r="E34">
        <v>10</v>
      </c>
      <c r="F34" s="5" t="s">
        <v>59</v>
      </c>
      <c r="G34" t="s">
        <v>60</v>
      </c>
    </row>
    <row r="35" spans="1:6">
      <c r="A35" s="1" t="s">
        <v>61</v>
      </c>
      <c r="B35" s="1" t="s">
        <v>38</v>
      </c>
      <c r="D35">
        <v>8</v>
      </c>
      <c r="E35">
        <v>5</v>
      </c>
      <c r="F35" s="4"/>
    </row>
    <row r="36" spans="2:6">
      <c r="B36" s="1" t="s">
        <v>14</v>
      </c>
      <c r="D36">
        <v>6</v>
      </c>
      <c r="E36">
        <v>20.6</v>
      </c>
      <c r="F36" s="4"/>
    </row>
    <row r="37" ht="16.8" spans="2:7">
      <c r="B37" s="1" t="s">
        <v>14</v>
      </c>
      <c r="D37">
        <v>8</v>
      </c>
      <c r="E37">
        <v>6.1</v>
      </c>
      <c r="F37" s="5" t="s">
        <v>62</v>
      </c>
      <c r="G37" t="s">
        <v>63</v>
      </c>
    </row>
    <row r="38" spans="1:6">
      <c r="A38" s="1" t="s">
        <v>64</v>
      </c>
      <c r="D38">
        <v>4</v>
      </c>
      <c r="E38">
        <v>100</v>
      </c>
      <c r="F38" s="4"/>
    </row>
    <row r="39" spans="4:7">
      <c r="D39">
        <v>6</v>
      </c>
      <c r="E39" s="6">
        <v>7</v>
      </c>
      <c r="F39" s="4" t="s">
        <v>15</v>
      </c>
      <c r="G39" t="s">
        <v>65</v>
      </c>
    </row>
    <row r="40" spans="1:6">
      <c r="A40" s="1" t="s">
        <v>66</v>
      </c>
      <c r="B40" s="2" t="s">
        <v>67</v>
      </c>
      <c r="D40">
        <v>5</v>
      </c>
      <c r="E40">
        <v>22</v>
      </c>
      <c r="F40" s="4"/>
    </row>
    <row r="41" spans="2:7">
      <c r="B41" s="2"/>
      <c r="D41">
        <v>8</v>
      </c>
      <c r="E41">
        <v>4.5</v>
      </c>
      <c r="F41" s="4"/>
      <c r="G41" t="s">
        <v>68</v>
      </c>
    </row>
    <row r="42" spans="2:7">
      <c r="B42" s="1" t="s">
        <v>69</v>
      </c>
      <c r="D42">
        <v>12</v>
      </c>
      <c r="E42">
        <v>8</v>
      </c>
      <c r="F42" s="4" t="s">
        <v>15</v>
      </c>
      <c r="G42" t="s">
        <v>70</v>
      </c>
    </row>
    <row r="43" spans="6:6">
      <c r="F43" s="4"/>
    </row>
    <row r="44" spans="1:1">
      <c r="A44" s="1" t="s">
        <v>71</v>
      </c>
    </row>
    <row r="45" spans="1:14">
      <c r="A45" s="1" t="s">
        <v>1</v>
      </c>
      <c r="B45" s="1" t="s">
        <v>2</v>
      </c>
      <c r="C45" t="s">
        <v>3</v>
      </c>
      <c r="D45" t="s">
        <v>4</v>
      </c>
      <c r="E45" t="s">
        <v>72</v>
      </c>
      <c r="F45" t="s">
        <v>73</v>
      </c>
      <c r="G45" t="s">
        <v>74</v>
      </c>
      <c r="H45" t="s">
        <v>75</v>
      </c>
      <c r="J45" t="s">
        <v>76</v>
      </c>
      <c r="K45" t="s">
        <v>77</v>
      </c>
      <c r="L45" t="s">
        <v>78</v>
      </c>
      <c r="M45" t="s">
        <v>79</v>
      </c>
      <c r="N45" t="s">
        <v>80</v>
      </c>
    </row>
    <row r="46" spans="1:14">
      <c r="A46" s="1" t="s">
        <v>11</v>
      </c>
      <c r="B46" s="1" t="s">
        <v>14</v>
      </c>
      <c r="C46" t="s">
        <v>81</v>
      </c>
      <c r="D46">
        <v>12</v>
      </c>
      <c r="E46">
        <v>4</v>
      </c>
      <c r="F46" t="s">
        <v>82</v>
      </c>
      <c r="G46" t="s">
        <v>83</v>
      </c>
      <c r="H46" s="7" t="s">
        <v>84</v>
      </c>
      <c r="J46" t="s">
        <v>85</v>
      </c>
      <c r="K46">
        <v>2</v>
      </c>
      <c r="L46">
        <v>1</v>
      </c>
      <c r="M46" t="s">
        <v>86</v>
      </c>
      <c r="N46">
        <f>D46</f>
        <v>12</v>
      </c>
    </row>
    <row r="47" spans="1:14">
      <c r="A47" s="1" t="s">
        <v>87</v>
      </c>
      <c r="B47" s="1" t="s">
        <v>88</v>
      </c>
      <c r="C47" t="s">
        <v>89</v>
      </c>
      <c r="D47">
        <v>12</v>
      </c>
      <c r="E47">
        <v>4</v>
      </c>
      <c r="F47" t="s">
        <v>90</v>
      </c>
      <c r="G47" t="s">
        <v>91</v>
      </c>
      <c r="H47" s="7" t="s">
        <v>92</v>
      </c>
      <c r="J47" t="s">
        <v>86</v>
      </c>
      <c r="K47">
        <v>4</v>
      </c>
      <c r="L47" t="s">
        <v>86</v>
      </c>
      <c r="M47" t="s">
        <v>86</v>
      </c>
      <c r="N47">
        <f t="shared" ref="N47:N68" si="0">D47</f>
        <v>12</v>
      </c>
    </row>
    <row r="48" spans="1:14">
      <c r="A48" s="1" t="s">
        <v>93</v>
      </c>
      <c r="B48" s="1" t="s">
        <v>38</v>
      </c>
      <c r="C48" t="s">
        <v>94</v>
      </c>
      <c r="D48">
        <v>12</v>
      </c>
      <c r="E48">
        <v>7</v>
      </c>
      <c r="F48" t="s">
        <v>95</v>
      </c>
      <c r="G48" t="s">
        <v>96</v>
      </c>
      <c r="H48" s="7" t="s">
        <v>97</v>
      </c>
      <c r="J48" t="s">
        <v>86</v>
      </c>
      <c r="K48" t="s">
        <v>86</v>
      </c>
      <c r="L48" t="s">
        <v>86</v>
      </c>
      <c r="M48" t="s">
        <v>86</v>
      </c>
      <c r="N48">
        <f t="shared" si="0"/>
        <v>12</v>
      </c>
    </row>
    <row r="49" spans="1:14">
      <c r="A49" s="1" t="s">
        <v>98</v>
      </c>
      <c r="B49" s="1" t="s">
        <v>99</v>
      </c>
      <c r="C49" t="s">
        <v>100</v>
      </c>
      <c r="D49">
        <v>8</v>
      </c>
      <c r="E49">
        <v>4</v>
      </c>
      <c r="F49" t="s">
        <v>101</v>
      </c>
      <c r="G49" t="s">
        <v>49</v>
      </c>
      <c r="H49" s="7" t="s">
        <v>102</v>
      </c>
      <c r="J49" t="s">
        <v>85</v>
      </c>
      <c r="K49">
        <v>2</v>
      </c>
      <c r="L49" t="s">
        <v>86</v>
      </c>
      <c r="M49" t="s">
        <v>86</v>
      </c>
      <c r="N49">
        <f t="shared" si="0"/>
        <v>8</v>
      </c>
    </row>
    <row r="50" spans="1:14">
      <c r="A50" s="3" t="s">
        <v>103</v>
      </c>
      <c r="B50" s="3" t="s">
        <v>104</v>
      </c>
      <c r="C50" t="s">
        <v>105</v>
      </c>
      <c r="D50">
        <v>12</v>
      </c>
      <c r="E50">
        <v>3</v>
      </c>
      <c r="F50" t="s">
        <v>106</v>
      </c>
      <c r="G50" t="s">
        <v>107</v>
      </c>
      <c r="H50" s="7" t="s">
        <v>108</v>
      </c>
      <c r="J50">
        <v>3</v>
      </c>
      <c r="K50" t="s">
        <v>86</v>
      </c>
      <c r="L50" t="s">
        <v>86</v>
      </c>
      <c r="M50" t="s">
        <v>86</v>
      </c>
      <c r="N50">
        <f t="shared" si="0"/>
        <v>12</v>
      </c>
    </row>
    <row r="51" spans="1:14">
      <c r="A51" s="3"/>
      <c r="B51" s="3"/>
      <c r="C51" t="s">
        <v>109</v>
      </c>
      <c r="D51">
        <v>12</v>
      </c>
      <c r="E51">
        <v>1</v>
      </c>
      <c r="F51" t="s">
        <v>110</v>
      </c>
      <c r="G51" t="s">
        <v>111</v>
      </c>
      <c r="H51" s="7"/>
      <c r="K51">
        <v>1</v>
      </c>
      <c r="N51">
        <f t="shared" si="0"/>
        <v>12</v>
      </c>
    </row>
    <row r="52" spans="1:14">
      <c r="A52" s="3"/>
      <c r="B52" s="3"/>
      <c r="C52" t="s">
        <v>112</v>
      </c>
      <c r="D52" t="s">
        <v>86</v>
      </c>
      <c r="E52" t="s">
        <v>86</v>
      </c>
      <c r="F52" t="s">
        <v>65</v>
      </c>
      <c r="G52"/>
      <c r="H52" s="7"/>
      <c r="N52" t="str">
        <f t="shared" si="0"/>
        <v>/</v>
      </c>
    </row>
    <row r="53" spans="1:14">
      <c r="A53" s="1" t="s">
        <v>113</v>
      </c>
      <c r="B53" s="1" t="s">
        <v>69</v>
      </c>
      <c r="C53" t="s">
        <v>114</v>
      </c>
      <c r="D53">
        <v>12</v>
      </c>
      <c r="E53">
        <v>12</v>
      </c>
      <c r="F53" t="s">
        <v>115</v>
      </c>
      <c r="G53" t="s">
        <v>70</v>
      </c>
      <c r="H53" s="7" t="s">
        <v>116</v>
      </c>
      <c r="K53" t="s">
        <v>117</v>
      </c>
      <c r="N53">
        <f t="shared" si="0"/>
        <v>12</v>
      </c>
    </row>
    <row r="54" spans="1:14">
      <c r="A54" s="1" t="s">
        <v>29</v>
      </c>
      <c r="B54" s="1" t="s">
        <v>12</v>
      </c>
      <c r="C54" t="s">
        <v>118</v>
      </c>
      <c r="D54">
        <v>12</v>
      </c>
      <c r="E54">
        <v>5</v>
      </c>
      <c r="F54" t="s">
        <v>7</v>
      </c>
      <c r="G54" t="s">
        <v>119</v>
      </c>
      <c r="H54" s="7" t="s">
        <v>120</v>
      </c>
      <c r="N54">
        <f t="shared" si="0"/>
        <v>12</v>
      </c>
    </row>
    <row r="55" spans="2:14">
      <c r="B55" s="1" t="s">
        <v>12</v>
      </c>
      <c r="C55" t="s">
        <v>118</v>
      </c>
      <c r="D55">
        <v>8</v>
      </c>
      <c r="E55">
        <v>6</v>
      </c>
      <c r="F55" t="s">
        <v>106</v>
      </c>
      <c r="G55" t="s">
        <v>121</v>
      </c>
      <c r="H55" s="7" t="s">
        <v>122</v>
      </c>
      <c r="J55" t="s">
        <v>85</v>
      </c>
      <c r="N55">
        <f t="shared" si="0"/>
        <v>8</v>
      </c>
    </row>
    <row r="56" spans="1:14">
      <c r="A56" s="1" t="s">
        <v>123</v>
      </c>
      <c r="B56" s="1" t="s">
        <v>67</v>
      </c>
      <c r="C56" t="s">
        <v>124</v>
      </c>
      <c r="D56">
        <v>8</v>
      </c>
      <c r="E56">
        <v>2.1</v>
      </c>
      <c r="F56" t="s">
        <v>125</v>
      </c>
      <c r="G56" t="s">
        <v>126</v>
      </c>
      <c r="H56" s="7" t="s">
        <v>127</v>
      </c>
      <c r="L56">
        <v>1</v>
      </c>
      <c r="N56">
        <f t="shared" si="0"/>
        <v>8</v>
      </c>
    </row>
    <row r="57" spans="1:14">
      <c r="A57" s="1" t="s">
        <v>128</v>
      </c>
      <c r="B57" s="1" t="s">
        <v>129</v>
      </c>
      <c r="C57" t="s">
        <v>130</v>
      </c>
      <c r="D57">
        <v>8</v>
      </c>
      <c r="E57">
        <v>3</v>
      </c>
      <c r="F57" t="s">
        <v>131</v>
      </c>
      <c r="G57" t="s">
        <v>132</v>
      </c>
      <c r="H57" s="7" t="s">
        <v>127</v>
      </c>
      <c r="K57">
        <v>3</v>
      </c>
      <c r="N57">
        <f t="shared" si="0"/>
        <v>8</v>
      </c>
    </row>
    <row r="58" spans="1:14">
      <c r="A58" s="1" t="s">
        <v>128</v>
      </c>
      <c r="B58" s="1" t="s">
        <v>129</v>
      </c>
      <c r="C58" t="s">
        <v>130</v>
      </c>
      <c r="D58" t="s">
        <v>133</v>
      </c>
      <c r="E58">
        <v>0.1</v>
      </c>
      <c r="F58" t="s">
        <v>131</v>
      </c>
      <c r="G58" t="s">
        <v>132</v>
      </c>
      <c r="H58" s="7"/>
      <c r="K58">
        <v>0.1</v>
      </c>
      <c r="N58" t="str">
        <f t="shared" si="0"/>
        <v>6SIC</v>
      </c>
    </row>
    <row r="59" spans="1:14">
      <c r="A59" s="1" t="s">
        <v>134</v>
      </c>
      <c r="B59" s="1" t="s">
        <v>58</v>
      </c>
      <c r="C59" t="s">
        <v>57</v>
      </c>
      <c r="D59">
        <v>8</v>
      </c>
      <c r="E59">
        <v>2</v>
      </c>
      <c r="F59" t="s">
        <v>59</v>
      </c>
      <c r="G59" t="s">
        <v>135</v>
      </c>
      <c r="H59" s="7" t="s">
        <v>136</v>
      </c>
      <c r="J59" t="s">
        <v>59</v>
      </c>
      <c r="N59">
        <f t="shared" si="0"/>
        <v>8</v>
      </c>
    </row>
    <row r="60" spans="1:14">
      <c r="A60" s="1" t="s">
        <v>137</v>
      </c>
      <c r="B60" s="1" t="s">
        <v>138</v>
      </c>
      <c r="C60" t="s">
        <v>137</v>
      </c>
      <c r="D60">
        <v>8</v>
      </c>
      <c r="E60" s="8" t="s">
        <v>86</v>
      </c>
      <c r="F60" s="8" t="s">
        <v>139</v>
      </c>
      <c r="G60" t="s">
        <v>140</v>
      </c>
      <c r="H60" s="7" t="s">
        <v>141</v>
      </c>
      <c r="N60">
        <f t="shared" si="0"/>
        <v>8</v>
      </c>
    </row>
    <row r="61" spans="1:14">
      <c r="A61" s="1" t="s">
        <v>18</v>
      </c>
      <c r="B61" s="1" t="s">
        <v>21</v>
      </c>
      <c r="C61" t="s">
        <v>142</v>
      </c>
      <c r="D61">
        <v>8</v>
      </c>
      <c r="E61">
        <v>10</v>
      </c>
      <c r="F61" t="s">
        <v>143</v>
      </c>
      <c r="G61" t="s">
        <v>144</v>
      </c>
      <c r="H61" s="7" t="s">
        <v>145</v>
      </c>
      <c r="J61" t="s">
        <v>85</v>
      </c>
      <c r="K61">
        <v>2</v>
      </c>
      <c r="L61">
        <v>2</v>
      </c>
      <c r="M61">
        <v>2</v>
      </c>
      <c r="N61">
        <f t="shared" si="0"/>
        <v>8</v>
      </c>
    </row>
    <row r="62" spans="1:14">
      <c r="A62" s="1" t="s">
        <v>146</v>
      </c>
      <c r="B62" s="1" t="s">
        <v>147</v>
      </c>
      <c r="C62" t="s">
        <v>148</v>
      </c>
      <c r="D62">
        <v>12</v>
      </c>
      <c r="E62">
        <v>0.5</v>
      </c>
      <c r="F62" s="3" t="s">
        <v>149</v>
      </c>
      <c r="G62" s="3" t="s">
        <v>150</v>
      </c>
      <c r="H62" s="7" t="s">
        <v>151</v>
      </c>
      <c r="K62">
        <v>0.5</v>
      </c>
      <c r="N62">
        <f t="shared" si="0"/>
        <v>12</v>
      </c>
    </row>
    <row r="63" spans="2:14">
      <c r="B63" s="1" t="s">
        <v>147</v>
      </c>
      <c r="C63" t="s">
        <v>148</v>
      </c>
      <c r="D63">
        <v>8</v>
      </c>
      <c r="E63">
        <v>2</v>
      </c>
      <c r="F63" s="3"/>
      <c r="G63" s="3"/>
      <c r="H63" s="7" t="s">
        <v>152</v>
      </c>
      <c r="K63">
        <v>2</v>
      </c>
      <c r="N63">
        <f t="shared" si="0"/>
        <v>8</v>
      </c>
    </row>
    <row r="64" spans="1:14">
      <c r="A64" s="1" t="s">
        <v>93</v>
      </c>
      <c r="B64" s="1" t="s">
        <v>38</v>
      </c>
      <c r="C64" t="s">
        <v>153</v>
      </c>
      <c r="D64">
        <v>12</v>
      </c>
      <c r="E64">
        <v>2</v>
      </c>
      <c r="F64" t="s">
        <v>154</v>
      </c>
      <c r="G64" t="s">
        <v>155</v>
      </c>
      <c r="H64" s="7" t="s">
        <v>156</v>
      </c>
      <c r="J64" t="s">
        <v>85</v>
      </c>
      <c r="N64">
        <f t="shared" si="0"/>
        <v>12</v>
      </c>
    </row>
    <row r="65" spans="1:14">
      <c r="A65" s="1" t="s">
        <v>61</v>
      </c>
      <c r="B65" s="1" t="s">
        <v>38</v>
      </c>
      <c r="C65" t="s">
        <v>157</v>
      </c>
      <c r="D65">
        <v>12</v>
      </c>
      <c r="E65">
        <v>3</v>
      </c>
      <c r="F65" t="s">
        <v>7</v>
      </c>
      <c r="G65" t="s">
        <v>158</v>
      </c>
      <c r="H65" s="7" t="s">
        <v>97</v>
      </c>
      <c r="N65">
        <f t="shared" si="0"/>
        <v>12</v>
      </c>
    </row>
    <row r="66" spans="1:14">
      <c r="A66" s="1" t="s">
        <v>52</v>
      </c>
      <c r="B66" s="1" t="s">
        <v>159</v>
      </c>
      <c r="C66" t="s">
        <v>160</v>
      </c>
      <c r="D66">
        <v>8</v>
      </c>
      <c r="E66">
        <v>2</v>
      </c>
      <c r="F66" t="s">
        <v>139</v>
      </c>
      <c r="G66" t="s">
        <v>161</v>
      </c>
      <c r="H66" s="7" t="s">
        <v>162</v>
      </c>
      <c r="M66">
        <v>2</v>
      </c>
      <c r="N66">
        <f t="shared" si="0"/>
        <v>8</v>
      </c>
    </row>
    <row r="67" spans="1:14">
      <c r="A67" s="1" t="s">
        <v>163</v>
      </c>
      <c r="B67" s="1" t="s">
        <v>21</v>
      </c>
      <c r="C67" t="s">
        <v>164</v>
      </c>
      <c r="D67">
        <v>8</v>
      </c>
      <c r="E67">
        <v>6</v>
      </c>
      <c r="F67" t="s">
        <v>139</v>
      </c>
      <c r="G67" t="s">
        <v>165</v>
      </c>
      <c r="H67" s="7" t="s">
        <v>166</v>
      </c>
      <c r="M67">
        <v>6</v>
      </c>
      <c r="N67">
        <f t="shared" si="0"/>
        <v>8</v>
      </c>
    </row>
    <row r="68" spans="1:14">
      <c r="A68" s="1" t="s">
        <v>61</v>
      </c>
      <c r="B68" s="1" t="s">
        <v>14</v>
      </c>
      <c r="C68" t="s">
        <v>157</v>
      </c>
      <c r="D68">
        <v>8</v>
      </c>
      <c r="E68">
        <v>2</v>
      </c>
      <c r="F68" t="s">
        <v>167</v>
      </c>
      <c r="G68" t="s">
        <v>132</v>
      </c>
      <c r="H68" s="7" t="s">
        <v>97</v>
      </c>
      <c r="K68">
        <v>2</v>
      </c>
      <c r="N68">
        <f t="shared" si="0"/>
        <v>8</v>
      </c>
    </row>
    <row r="70" spans="9:13">
      <c r="I70" s="9" t="s">
        <v>32</v>
      </c>
      <c r="J70" s="9" t="s">
        <v>23</v>
      </c>
      <c r="K70" s="9">
        <f>SUMIF($N$46:$N$68,8,K46:K68)</f>
        <v>11</v>
      </c>
      <c r="L70" s="9">
        <f>SUMIF($N$46:$N$68,8,L46:L68)</f>
        <v>3</v>
      </c>
      <c r="M70" s="9">
        <f>SUMIF($N$46:$N$68,8,M46:M68)</f>
        <v>10</v>
      </c>
    </row>
    <row r="71" spans="9:13">
      <c r="I71" s="9"/>
      <c r="J71" s="9" t="s">
        <v>27</v>
      </c>
      <c r="K71" s="9">
        <f>SUMIF($N$46:$N$68,12,K46:K68)</f>
        <v>7.5</v>
      </c>
      <c r="L71" s="9">
        <f>SUMIF($N$46:$N$68,12,L46:L68)</f>
        <v>1</v>
      </c>
      <c r="M71" s="9">
        <f>SUMIF($N$46:$N$68,12,M46:M68)</f>
        <v>0</v>
      </c>
    </row>
    <row r="72" spans="9:13">
      <c r="I72" s="9"/>
      <c r="J72" s="9" t="s">
        <v>133</v>
      </c>
      <c r="K72" s="9">
        <v>0.1</v>
      </c>
      <c r="L72" s="9"/>
      <c r="M72" s="9"/>
    </row>
  </sheetData>
  <autoFilter ref="D2:D42"/>
  <mergeCells count="24">
    <mergeCell ref="A3:A4"/>
    <mergeCell ref="A5:A6"/>
    <mergeCell ref="A8:A13"/>
    <mergeCell ref="A15:A16"/>
    <mergeCell ref="A20:A22"/>
    <mergeCell ref="A24:A25"/>
    <mergeCell ref="A27:A28"/>
    <mergeCell ref="A29:A30"/>
    <mergeCell ref="A31:A34"/>
    <mergeCell ref="A35:A37"/>
    <mergeCell ref="A38:A39"/>
    <mergeCell ref="A40:A42"/>
    <mergeCell ref="A50:A52"/>
    <mergeCell ref="A54:A55"/>
    <mergeCell ref="A62:A63"/>
    <mergeCell ref="B8:B13"/>
    <mergeCell ref="B31:B34"/>
    <mergeCell ref="B40:B41"/>
    <mergeCell ref="B50:B52"/>
    <mergeCell ref="C8:C10"/>
    <mergeCell ref="C11:C13"/>
    <mergeCell ref="F62:F63"/>
    <mergeCell ref="G62:G63"/>
    <mergeCell ref="P7:U1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功率半导体规划产能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dcterms:created xsi:type="dcterms:W3CDTF">2020-12-08T15:14:55Z</dcterms:created>
  <dcterms:modified xsi:type="dcterms:W3CDTF">2020-12-09T17:12:50Z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