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 Johnson\Downloads\"/>
    </mc:Choice>
  </mc:AlternateContent>
  <xr:revisionPtr revIDLastSave="0" documentId="8_{1DD3AF7A-836E-4BF6-A4DA-013FF819BF91}" xr6:coauthVersionLast="47" xr6:coauthVersionMax="47" xr10:uidLastSave="{00000000-0000-0000-0000-000000000000}"/>
  <bookViews>
    <workbookView xWindow="28680" yWindow="-120" windowWidth="29040" windowHeight="15840" xr2:uid="{3D0B1639-0178-4B8B-A95D-EC195C139D2D}"/>
  </bookViews>
  <sheets>
    <sheet name="Part 1" sheetId="1" r:id="rId1"/>
    <sheet name="Part 2" sheetId="2" r:id="rId2"/>
  </sheets>
  <definedNames>
    <definedName name="_xlnm._FilterDatabase" localSheetId="0" hidden="1">'Part 1'!$D$2:$O$2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16" i="1"/>
  <c r="O14" i="1"/>
  <c r="O11" i="1"/>
  <c r="O15" i="1"/>
  <c r="O10" i="1"/>
  <c r="O9" i="1"/>
  <c r="O12" i="1"/>
  <c r="O3" i="1"/>
  <c r="O17" i="1"/>
  <c r="O7" i="1"/>
  <c r="O4" i="1"/>
  <c r="O13" i="1"/>
  <c r="O8" i="1"/>
  <c r="O6" i="1"/>
  <c r="O18" i="1"/>
  <c r="O5" i="1"/>
  <c r="N14" i="1"/>
  <c r="N11" i="1"/>
  <c r="N15" i="1"/>
  <c r="N10" i="1"/>
  <c r="N9" i="1"/>
  <c r="N12" i="1"/>
  <c r="N3" i="1"/>
  <c r="N17" i="1"/>
  <c r="N7" i="1"/>
  <c r="N4" i="1"/>
  <c r="N13" i="1"/>
  <c r="N8" i="1"/>
  <c r="N6" i="1"/>
  <c r="N18" i="1"/>
  <c r="N5" i="1"/>
  <c r="N16" i="1"/>
  <c r="M14" i="1"/>
  <c r="M11" i="1"/>
  <c r="M15" i="1"/>
  <c r="M10" i="1"/>
  <c r="M9" i="1"/>
  <c r="M12" i="1"/>
  <c r="M3" i="1"/>
  <c r="M17" i="1"/>
  <c r="M7" i="1"/>
  <c r="M4" i="1"/>
  <c r="M13" i="1"/>
  <c r="M8" i="1"/>
  <c r="M6" i="1"/>
  <c r="M18" i="1"/>
  <c r="M5" i="1"/>
  <c r="M16" i="1"/>
  <c r="L14" i="1"/>
  <c r="L11" i="1"/>
  <c r="L15" i="1"/>
  <c r="L10" i="1"/>
  <c r="L9" i="1"/>
  <c r="L12" i="1"/>
  <c r="L3" i="1"/>
  <c r="L17" i="1"/>
  <c r="L7" i="1"/>
  <c r="L4" i="1"/>
  <c r="L13" i="1"/>
  <c r="L8" i="1"/>
  <c r="L6" i="1"/>
  <c r="L18" i="1"/>
  <c r="L5" i="1"/>
  <c r="L16" i="1"/>
  <c r="K7" i="1"/>
  <c r="K10" i="1"/>
  <c r="K6" i="1"/>
  <c r="K11" i="1"/>
  <c r="K12" i="1"/>
  <c r="K8" i="1"/>
  <c r="K14" i="1"/>
  <c r="K4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K13" i="1"/>
  <c r="K15" i="1"/>
  <c r="K9" i="1"/>
  <c r="K18" i="1"/>
  <c r="K17" i="1"/>
  <c r="K3" i="1"/>
  <c r="P3" i="1" s="1"/>
  <c r="K16" i="1"/>
  <c r="K5" i="1"/>
  <c r="F19" i="1"/>
  <c r="G19" i="1"/>
  <c r="H19" i="1"/>
  <c r="I19" i="1"/>
  <c r="J19" i="1"/>
  <c r="E19" i="1"/>
  <c r="D19" i="1"/>
  <c r="N19" i="1" l="1"/>
  <c r="O19" i="1"/>
  <c r="K19" i="1"/>
  <c r="L19" i="1"/>
  <c r="M19" i="1"/>
</calcChain>
</file>

<file path=xl/sharedStrings.xml><?xml version="1.0" encoding="utf-8"?>
<sst xmlns="http://schemas.openxmlformats.org/spreadsheetml/2006/main" count="122" uniqueCount="41">
  <si>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</si>
  <si>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</si>
  <si>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</si>
  <si>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</si>
  <si>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</si>
  <si>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</si>
  <si>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</si>
  <si>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</si>
  <si>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</si>
  <si>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</si>
  <si>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</si>
  <si>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</si>
  <si>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</si>
  <si>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</si>
  <si>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</si>
  <si>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</si>
  <si>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</si>
  <si>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</si>
  <si>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</si>
  <si>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</si>
  <si>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</si>
  <si>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</si>
  <si>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</si>
  <si>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</si>
  <si>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</si>
  <si>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</si>
  <si>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</si>
  <si>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</si>
  <si>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</si>
  <si>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Revenue by Movie</t>
  </si>
  <si>
    <t>Totals</t>
  </si>
  <si>
    <t>Average</t>
  </si>
  <si>
    <t xml:space="preserve">Min </t>
  </si>
  <si>
    <t>Max</t>
  </si>
  <si>
    <t>MoM</t>
  </si>
  <si>
    <t>Above Or Below Average</t>
  </si>
  <si>
    <t>Distributor</t>
  </si>
  <si>
    <t>Row Labels</t>
  </si>
  <si>
    <t>Grand Total</t>
  </si>
  <si>
    <t>Sum of Totals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</si>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</sst>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7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2" fillId="4" borderId="1" xfId="0" applyFont="1" applyFill="1" applyBorder="1"/>
    <xf numFmtId="0" fontId="2" fillId="3" borderId="1" xfId="0" applyFont="1" applyFill="1" applyBorder="1"/>
    <xf numFmtId="166" fontId="0" fillId="0" borderId="1" xfId="0" applyNumberFormat="1" applyBorder="1"/>
    <xf numFmtId="166" fontId="2" fillId="0" borderId="1" xfId="0" applyNumberFormat="1" applyFont="1" applyBorder="1"/>
    <xf numFmtId="0" fontId="4" fillId="0" borderId="1" xfId="0" applyFont="1" applyBorder="1"/>
    <xf numFmtId="166" fontId="4" fillId="0" borderId="1" xfId="0" applyNumberFormat="1" applyFont="1" applyBorder="1"/>
    <xf numFmtId="166" fontId="0" fillId="0" borderId="1" xfId="0" applyNumberFormat="1" applyFont="1" applyBorder="1"/>
    <xf numFmtId="0" fontId="2" fillId="3" borderId="3" xfId="0" applyFont="1" applyFill="1" applyBorder="1"/>
    <xf numFmtId="10" fontId="0" fillId="0" borderId="3" xfId="1" applyNumberFormat="1" applyFont="1" applyBorder="1"/>
    <xf numFmtId="0" fontId="0" fillId="0" borderId="3" xfId="0" applyBorder="1"/>
    <xf numFmtId="0" fontId="3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66" fontId="2" fillId="3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 By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7025371828521"/>
          <c:y val="0.13882352941176473"/>
          <c:w val="0.80308530183727034"/>
          <c:h val="0.72185343614055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1'!$K$3:$K$18</c:f>
              <c:numCache>
                <c:formatCode>_([$$-409]* #,##0_);_([$$-409]* \(#,##0\);_([$$-409]*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38707</c:v>
                </c:pt>
                <c:pt idx="6">
                  <c:v>44797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8877</c:v>
                </c:pt>
                <c:pt idx="11">
                  <c:v>8722</c:v>
                </c:pt>
                <c:pt idx="12">
                  <c:v>8722</c:v>
                </c:pt>
                <c:pt idx="13">
                  <c:v>8722</c:v>
                </c:pt>
                <c:pt idx="14">
                  <c:v>8767</c:v>
                </c:pt>
                <c:pt idx="15">
                  <c:v>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239-8CE0-A50CD5B0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31968"/>
        <c:axId val="677430048"/>
      </c:barChart>
      <c:catAx>
        <c:axId val="6774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30048"/>
        <c:crosses val="autoZero"/>
        <c:auto val="1"/>
        <c:lblAlgn val="ctr"/>
        <c:lblOffset val="100"/>
        <c:noMultiLvlLbl val="0"/>
      </c:catAx>
      <c:valAx>
        <c:axId val="6774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31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[Execl Pivot table exercise.xlsx]Part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Average by Distrubuter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'Part 1'!$B$22</c:f>
              <c:strCache>
                <c:ptCount val="1"/>
                <c:pt idx="0">
                  <c:v>Sum of Average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'Part 1'!$A$23:$A$30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1'!$B$23:$B$30</c:f>
              <c:numCache>
                <c:formatCode>_([$$-409]* #,##0_);_([$$-409]* \(#,##0\);_([$$-409]* "-"??_);_(@_)</c:formatCode>
                <c:ptCount val="7"/>
                <c:pt idx="0">
                  <c:v>648398.71428571432</c:v>
                </c:pt>
                <c:pt idx="1">
                  <c:v>7989.5714285714284</c:v>
                </c:pt>
                <c:pt idx="2">
                  <c:v>2517</c:v>
                </c:pt>
                <c:pt idx="3">
                  <c:v>1091638</c:v>
                </c:pt>
                <c:pt idx="4">
                  <c:v>6399.5714285714284</c:v>
                </c:pt>
                <c:pt idx="5">
                  <c:v>322626.57142857142</c:v>
                </c:pt>
                <c:pt idx="6">
                  <c:v>107015.14285714286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F-4743-AF4C-B922EAA925DC}"/>
            </c:ext>
          </c:extLst>
        </c:ser>
        <c:ser>
          <c:idx val="1"/>
          <c:order val="1"/>
          <c:tx>
            <c:strRef>
              <c:f>'Part 1'!$C$22</c:f>
              <c:strCache>
                <c:ptCount val="1"/>
                <c:pt idx="0">
                  <c:v>Sum of 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'Part 1'!$A$23:$A$30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1'!$C$23:$C$30</c:f>
              <c:numCache>
                <c:formatCode>_([$$-409]* #,##0_);_([$$-409]* \(#,##0\);_([$$-409]* "-"??_);_(@_)</c:formatCode>
                <c:ptCount val="7"/>
                <c:pt idx="0">
                  <c:v>4538791</c:v>
                </c:pt>
                <c:pt idx="1">
                  <c:v>55927</c:v>
                </c:pt>
                <c:pt idx="2">
                  <c:v>17619</c:v>
                </c:pt>
                <c:pt idx="3">
                  <c:v>7641466</c:v>
                </c:pt>
                <c:pt idx="4">
                  <c:v>44797</c:v>
                </c:pt>
                <c:pt idx="5">
                  <c:v>2258386</c:v>
                </c:pt>
                <c:pt idx="6">
                  <c:v>749106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743-AF4C-B922EAA9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152400</xdr:rowOff>
    </xdr:from>
    <xdr:to>
      <xdr:col>7</xdr:col>
      <xdr:colOff>821055</xdr:colOff>
      <xdr:row>55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314325" y="7239000"/>
          <a:ext cx="7660005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the following test in </a:t>
          </a:r>
          <a:r>
            <a:rPr lang="en-GB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mins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3</xdr:col>
      <xdr:colOff>588645</xdr:colOff>
      <xdr:row>20</xdr:row>
      <xdr:rowOff>101917</xdr:rowOff>
    </xdr:from>
    <xdr:to>
      <xdr:col>8</xdr:col>
      <xdr:colOff>40005</xdr:colOff>
      <xdr:row>35</xdr:row>
      <xdr:rowOff>132397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04658-B880-96AE-FEB8-5177F5AB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21</xdr:row>
      <xdr:rowOff>29527</xdr:rowOff>
    </xdr:from>
    <xdr:to>
      <xdr:col>13</xdr:col>
      <xdr:colOff>43815</xdr:colOff>
      <xdr:row>36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E644BD-644F-7655-A342-3D96BAD97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Johnson" refreshedDate="45609.542974768519" createdVersion="8" refreshedVersion="8" minRefreshableVersion="3" recordCount="16" xr:uid="{A5AE76B3-B5E9-4814-A609-8983BC935015}">
  <cacheSource type="worksheet">
    <worksheetSource ref="A2:P18" sheet="Part 1"/>
  </cacheSource>
  <cacheFields count="16">
    <cacheField name="MOVIE" numFmtId="0">
      <sharedItems/>
    </cacheField>
    <cacheField name="Distributor" numFmtId="0">
      <sharedItems count="7">
        <s v="Sony Pictures"/>
        <s v="20th Century Fox"/>
        <s v="Walt Disney"/>
        <s v="Warner Bros."/>
        <s v="Dreamworks SKG"/>
        <s v="Universal"/>
        <s v="Paramount Pictures"/>
      </sharedItems>
    </cacheField>
    <cacheField name="GENRE" numFmtId="0">
      <sharedItems/>
    </cacheField>
    <cacheField name="Jul-21" numFmtId="166">
      <sharedItems containsSemiMixedTypes="0" containsString="0" containsNumber="1" containsInteger="1" minValue="1246" maxValue="908851"/>
    </cacheField>
    <cacheField name="Aug-21" numFmtId="166">
      <sharedItems containsSemiMixedTypes="0" containsString="0" containsNumber="1" containsInteger="1" minValue="1246" maxValue="953741"/>
    </cacheField>
    <cacheField name="Sep-21" numFmtId="166">
      <sharedItems containsSemiMixedTypes="0" containsString="0" containsNumber="1" containsInteger="1" minValue="1246" maxValue="924366"/>
    </cacheField>
    <cacheField name="Oct-21" numFmtId="166">
      <sharedItems containsSemiMixedTypes="0" containsString="0" containsNumber="1" containsInteger="1" minValue="1246" maxValue="907576"/>
    </cacheField>
    <cacheField name="Nov-21" numFmtId="166">
      <sharedItems containsSemiMixedTypes="0" containsString="0" containsNumber="1" containsInteger="1" minValue="1246" maxValue="945771"/>
    </cacheField>
    <cacheField name="Dec-21" numFmtId="166">
      <sharedItems containsSemiMixedTypes="0" containsString="0" containsNumber="1" containsInteger="1" minValue="1246" maxValue="1928656"/>
    </cacheField>
    <cacheField name="Jan-22" numFmtId="166">
      <sharedItems containsSemiMixedTypes="0" containsString="0" containsNumber="1" containsInteger="1" minValue="1246" maxValue="1023031"/>
    </cacheField>
    <cacheField name="Totals" numFmtId="166">
      <sharedItems containsSemiMixedTypes="0" containsString="0" containsNumber="1" containsInteger="1" minValue="8722" maxValue="7591992" count="14">
        <n v="7591992"/>
        <n v="4507412"/>
        <n v="2240742"/>
        <n v="731267"/>
        <n v="55927"/>
        <n v="38707"/>
        <n v="44797"/>
        <n v="22657"/>
        <n v="10767"/>
        <n v="9117"/>
        <n v="8877"/>
        <n v="8722"/>
        <n v="8767"/>
        <n v="8897"/>
      </sharedItems>
    </cacheField>
    <cacheField name="Average" numFmtId="166">
      <sharedItems containsSemiMixedTypes="0" containsString="0" containsNumber="1" minValue="1246" maxValue="1084570.2857142857" count="14">
        <n v="1084570.2857142857"/>
        <n v="643916"/>
        <n v="320106"/>
        <n v="104466.71428571429"/>
        <n v="7989.5714285714284"/>
        <n v="5529.5714285714284"/>
        <n v="6399.5714285714284"/>
        <n v="3236.7142857142858"/>
        <n v="1538.1428571428571"/>
        <n v="1302.4285714285713"/>
        <n v="1268.1428571428571"/>
        <n v="1246"/>
        <n v="1252.4285714285713"/>
        <n v="1271"/>
      </sharedItems>
    </cacheField>
    <cacheField name="Min " numFmtId="166">
      <sharedItems containsSemiMixedTypes="0" containsString="0" containsNumber="1" containsInteger="1" minValue="1246" maxValue="907576"/>
    </cacheField>
    <cacheField name="Max" numFmtId="166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pider-Man"/>
    <x v="0"/>
    <s v="Adventure"/>
    <n v="908851"/>
    <n v="953741"/>
    <n v="924366"/>
    <n v="907576"/>
    <n v="945771"/>
    <n v="1928656"/>
    <n v="1023031"/>
    <x v="0"/>
    <x v="0"/>
    <n v="907576"/>
    <n v="1928656"/>
    <n v="-0.46956274213753002"/>
    <s v="Below Average"/>
  </r>
  <r>
    <s v="Star Wars Ep. III: Revenge of the Sith"/>
    <x v="1"/>
    <s v="Action"/>
    <n v="544951"/>
    <n v="576636"/>
    <n v="564851"/>
    <n v="516416"/>
    <n v="558496"/>
    <n v="1139066"/>
    <n v="606996"/>
    <x v="1"/>
    <x v="1"/>
    <n v="516416"/>
    <n v="1139066"/>
    <n v="-0.46711077321243899"/>
    <s v="Below Average"/>
  </r>
  <r>
    <s v="Toy Story 3"/>
    <x v="2"/>
    <s v="Action"/>
    <n v="259311"/>
    <n v="263611"/>
    <n v="263801"/>
    <n v="279256"/>
    <n v="283426"/>
    <n v="590476"/>
    <n v="300861"/>
    <x v="2"/>
    <x v="2"/>
    <n v="259311"/>
    <n v="590476"/>
    <n v="-0.49047717434747562"/>
    <s v="Below Average"/>
  </r>
  <r>
    <s v="The Dark Knight"/>
    <x v="3"/>
    <s v="Adventure"/>
    <n v="81641"/>
    <n v="86581"/>
    <n v="78091"/>
    <n v="92076"/>
    <n v="94381"/>
    <n v="187256"/>
    <n v="111241"/>
    <x v="3"/>
    <x v="3"/>
    <n v="78091"/>
    <n v="187256"/>
    <n v="-0.40594159866706536"/>
    <s v="Below Average"/>
  </r>
  <r>
    <s v="Shrek 2"/>
    <x v="4"/>
    <s v="Adventure"/>
    <n v="14506"/>
    <n v="18876"/>
    <n v="8641"/>
    <n v="5236"/>
    <n v="5066"/>
    <n v="2286"/>
    <n v="1316"/>
    <x v="4"/>
    <x v="4"/>
    <n v="1316"/>
    <n v="18876"/>
    <n v="-0.42432195975503062"/>
    <s v="Below Average"/>
  </r>
  <r>
    <s v="Spider-Man 3"/>
    <x v="0"/>
    <s v="Adventure"/>
    <n v="7586"/>
    <n v="7081"/>
    <n v="8006"/>
    <n v="12296"/>
    <n v="1246"/>
    <n v="1246"/>
    <n v="1246"/>
    <x v="5"/>
    <x v="5"/>
    <n v="1246"/>
    <n v="12296"/>
    <n v="0"/>
    <s v="Below Average"/>
  </r>
  <r>
    <s v="How the Grinch Stole Christmas"/>
    <x v="5"/>
    <s v="Adventure"/>
    <n v="5746"/>
    <n v="5816"/>
    <n v="5836"/>
    <n v="5671"/>
    <n v="5841"/>
    <n v="10066"/>
    <n v="5821"/>
    <x v="6"/>
    <x v="6"/>
    <n v="5671"/>
    <n v="10066"/>
    <n v="-0.42171666997814428"/>
    <s v="Below Average"/>
  </r>
  <r>
    <s v="Star Wars Ep. I: The Phantom Menace"/>
    <x v="1"/>
    <s v="Adventure"/>
    <n v="2251"/>
    <n v="2286"/>
    <n v="2286"/>
    <n v="3756"/>
    <n v="4451"/>
    <n v="4956"/>
    <n v="2671"/>
    <x v="7"/>
    <x v="7"/>
    <n v="2251"/>
    <n v="4956"/>
    <n v="-0.46105730427764324"/>
    <s v="Below Average"/>
  </r>
  <r>
    <s v="Men in Black"/>
    <x v="0"/>
    <s v="Adventure"/>
    <n v="1506"/>
    <n v="1501"/>
    <n v="1501"/>
    <n v="1516"/>
    <n v="1501"/>
    <n v="1746"/>
    <n v="1496"/>
    <x v="8"/>
    <x v="8"/>
    <n v="1496"/>
    <n v="1746"/>
    <n v="-0.14318442153493705"/>
    <s v="Below Average"/>
  </r>
  <r>
    <s v="Harry Potter and the Sorcerer’s Stone"/>
    <x v="3"/>
    <s v="Adventure"/>
    <n v="1296"/>
    <n v="1296"/>
    <n v="1296"/>
    <n v="1291"/>
    <n v="1296"/>
    <n v="1346"/>
    <n v="1296"/>
    <x v="9"/>
    <x v="9"/>
    <n v="1291"/>
    <n v="1346"/>
    <n v="-3.7147102526002951E-2"/>
    <s v="Below Average"/>
  </r>
  <r>
    <s v="Pirates of the Caribbean: Dead Man’s Chest"/>
    <x v="2"/>
    <s v="Action"/>
    <n v="1271"/>
    <n v="1271"/>
    <n v="1271"/>
    <n v="1271"/>
    <n v="1271"/>
    <n v="1276"/>
    <n v="1246"/>
    <x v="10"/>
    <x v="10"/>
    <n v="1246"/>
    <n v="1276"/>
    <n v="-2.3510971786833812E-2"/>
    <s v="Below Average"/>
  </r>
  <r>
    <s v="Independence Day"/>
    <x v="1"/>
    <s v="Adventure"/>
    <n v="1246"/>
    <n v="1246"/>
    <n v="1246"/>
    <n v="1246"/>
    <n v="1246"/>
    <n v="1246"/>
    <n v="1246"/>
    <x v="11"/>
    <x v="11"/>
    <n v="1246"/>
    <n v="1246"/>
    <n v="0"/>
    <s v="Below Average"/>
  </r>
  <r>
    <s v="Titanic"/>
    <x v="6"/>
    <s v="Adventure"/>
    <n v="1246"/>
    <n v="1246"/>
    <n v="1246"/>
    <n v="1246"/>
    <n v="1246"/>
    <n v="1246"/>
    <n v="1246"/>
    <x v="11"/>
    <x v="11"/>
    <n v="1246"/>
    <n v="1246"/>
    <n v="0"/>
    <s v="Below Average"/>
  </r>
  <r>
    <s v="Batman Forever"/>
    <x v="3"/>
    <s v="Drama"/>
    <n v="1246"/>
    <n v="1246"/>
    <n v="1246"/>
    <n v="1246"/>
    <n v="1246"/>
    <n v="1246"/>
    <n v="1246"/>
    <x v="11"/>
    <x v="11"/>
    <n v="1246"/>
    <n v="1246"/>
    <n v="0"/>
    <s v="Below Average"/>
  </r>
  <r>
    <s v="Finding Nemo"/>
    <x v="2"/>
    <s v="Adventure"/>
    <n v="1246"/>
    <n v="1246"/>
    <n v="1246"/>
    <n v="1246"/>
    <n v="1246"/>
    <n v="1246"/>
    <n v="1291"/>
    <x v="12"/>
    <x v="12"/>
    <n v="1246"/>
    <n v="1291"/>
    <n v="3.6115569823435001E-2"/>
    <s v="Below Average"/>
  </r>
  <r>
    <s v="Transformers: Revenge of the Fallen"/>
    <x v="6"/>
    <s v="Action"/>
    <n v="1246"/>
    <n v="1246"/>
    <n v="1246"/>
    <n v="1251"/>
    <n v="1256"/>
    <n v="1396"/>
    <n v="1256"/>
    <x v="13"/>
    <x v="13"/>
    <n v="1246"/>
    <n v="1396"/>
    <n v="-0.10028653295128942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0FEB7-2B95-486E-B393-A65346B2BBE3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C30" firstHeaderRow="0" firstDataRow="1" firstDataCol="1"/>
  <pivotFields count="16">
    <pivotField showAll="0"/>
    <pivotField axis="axisRow" showAll="0">
      <items count="8">
        <item x="1"/>
        <item x="4"/>
        <item x="6"/>
        <item x="0"/>
        <item x="5"/>
        <item x="2"/>
        <item x="3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>
      <items count="15">
        <item x="11"/>
        <item x="12"/>
        <item x="10"/>
        <item x="13"/>
        <item x="9"/>
        <item x="8"/>
        <item x="7"/>
        <item x="5"/>
        <item x="6"/>
        <item x="4"/>
        <item x="3"/>
        <item x="2"/>
        <item x="1"/>
        <item x="0"/>
        <item t="default"/>
      </items>
    </pivotField>
    <pivotField dataField="1" numFmtId="166" showAll="0">
      <items count="15">
        <item x="11"/>
        <item x="12"/>
        <item x="10"/>
        <item x="13"/>
        <item x="9"/>
        <item x="8"/>
        <item x="7"/>
        <item x="5"/>
        <item x="6"/>
        <item x="4"/>
        <item x="3"/>
        <item x="2"/>
        <item x="1"/>
        <item x="0"/>
        <item t="default"/>
      </items>
    </pivotField>
    <pivotField numFmtId="166" showAll="0"/>
    <pivotField numFmtId="166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" fld="11" baseField="0" baseItem="0" numFmtId="166"/>
    <dataField name="Sum of Totals" fld="10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AE46"/>
  <sheetViews>
    <sheetView showGridLines="0" tabSelected="1" zoomScaleNormal="100" workbookViewId="0">
      <selection activeCell="C35" sqref="C35"/>
    </sheetView>
  </sheetViews>
  <sheetFormatPr defaultRowHeight="14.4" x14ac:dyDescent="0.3"/>
  <cols>
    <col min="1" max="1" width="18" style="5" bestFit="1" customWidth="1"/>
    <col min="2" max="2" width="14.5546875" style="5" bestFit="1" customWidth="1"/>
    <col min="3" max="3" width="12.44140625" style="5" bestFit="1" customWidth="1"/>
    <col min="4" max="4" width="14.88671875" style="5" customWidth="1"/>
    <col min="5" max="5" width="15.44140625" style="5" customWidth="1"/>
    <col min="6" max="6" width="12.21875" style="5" customWidth="1"/>
    <col min="7" max="7" width="16.6640625" style="5" customWidth="1"/>
    <col min="8" max="8" width="15.5546875" style="5" customWidth="1"/>
    <col min="9" max="9" width="14.88671875" style="5" customWidth="1"/>
    <col min="10" max="11" width="16.21875" style="5" customWidth="1"/>
    <col min="12" max="12" width="15.44140625" style="5" customWidth="1"/>
    <col min="13" max="15" width="11.44140625" style="5" bestFit="1" customWidth="1"/>
    <col min="16" max="16" width="12.44140625" style="5" bestFit="1" customWidth="1"/>
    <col min="17" max="19" width="11.6640625" style="5" customWidth="1"/>
    <col min="20" max="16384" width="8.88671875" style="5"/>
  </cols>
  <sheetData>
    <row r="1" spans="1:31" ht="43.2" customHeight="1" x14ac:dyDescent="0.3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8"/>
      <c r="Q1" s="18"/>
      <c r="R1" s="18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9"/>
    </row>
    <row r="2" spans="1:31" x14ac:dyDescent="0.3">
      <c r="A2" s="3" t="s">
        <v>0</v>
      </c>
      <c r="B2" s="3" t="s">
        <v>36</v>
      </c>
      <c r="C2" s="3" t="s">
        <v>17</v>
      </c>
      <c r="D2" s="6">
        <v>44378</v>
      </c>
      <c r="E2" s="6">
        <v>44409</v>
      </c>
      <c r="F2" s="6">
        <v>44440</v>
      </c>
      <c r="G2" s="6">
        <v>44470</v>
      </c>
      <c r="H2" s="6">
        <v>44501</v>
      </c>
      <c r="I2" s="7">
        <v>44531</v>
      </c>
      <c r="J2" s="7">
        <v>44562</v>
      </c>
      <c r="K2" s="8" t="s">
        <v>30</v>
      </c>
      <c r="L2" s="9" t="s">
        <v>31</v>
      </c>
      <c r="M2" s="9" t="s">
        <v>32</v>
      </c>
      <c r="N2" s="9" t="s">
        <v>33</v>
      </c>
      <c r="O2" s="15" t="s">
        <v>34</v>
      </c>
      <c r="P2" s="21" t="s">
        <v>35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0"/>
    </row>
    <row r="3" spans="1:31" x14ac:dyDescent="0.3">
      <c r="A3" s="5" t="s">
        <v>8</v>
      </c>
      <c r="B3" s="5" t="str">
        <f>VLOOKUP(A3,'Part 2'!$A$2:C$17,2,0)</f>
        <v>Sony Pictures</v>
      </c>
      <c r="C3" s="5" t="s">
        <v>19</v>
      </c>
      <c r="D3" s="10">
        <v>908851</v>
      </c>
      <c r="E3" s="10">
        <v>953741</v>
      </c>
      <c r="F3" s="10">
        <v>924366</v>
      </c>
      <c r="G3" s="10">
        <v>907576</v>
      </c>
      <c r="H3" s="10">
        <v>945771</v>
      </c>
      <c r="I3" s="10">
        <v>1928656</v>
      </c>
      <c r="J3" s="10">
        <v>1023031</v>
      </c>
      <c r="K3" s="11">
        <f>SUM(D3:J3)</f>
        <v>7591992</v>
      </c>
      <c r="L3" s="10">
        <f>AVERAGE(D3:J3)</f>
        <v>1084570.2857142857</v>
      </c>
      <c r="M3" s="10">
        <f>MIN(D3:J3)</f>
        <v>907576</v>
      </c>
      <c r="N3" s="10">
        <f>MAX(D3:J3)</f>
        <v>1928656</v>
      </c>
      <c r="O3" s="16">
        <f>J3/I3-1</f>
        <v>-0.46956274213753002</v>
      </c>
      <c r="P3" s="22" t="str">
        <f>IF(K3&gt;P2,"above Average","Below Average")</f>
        <v>Below Average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x14ac:dyDescent="0.3">
      <c r="A4" s="5" t="s">
        <v>11</v>
      </c>
      <c r="B4" s="5" t="str">
        <f>VLOOKUP(A4,'Part 2'!$A$2:C$17,2,0)</f>
        <v>20th Century Fox</v>
      </c>
      <c r="C4" s="5" t="s">
        <v>20</v>
      </c>
      <c r="D4" s="10">
        <v>544951</v>
      </c>
      <c r="E4" s="10">
        <v>576636</v>
      </c>
      <c r="F4" s="10">
        <v>564851</v>
      </c>
      <c r="G4" s="10">
        <v>516416</v>
      </c>
      <c r="H4" s="10">
        <v>558496</v>
      </c>
      <c r="I4" s="10">
        <v>1139066</v>
      </c>
      <c r="J4" s="10">
        <v>606996</v>
      </c>
      <c r="K4" s="11">
        <f>SUM(D4:J4)</f>
        <v>4507412</v>
      </c>
      <c r="L4" s="10">
        <f>AVERAGE(D4:J4)</f>
        <v>643916</v>
      </c>
      <c r="M4" s="10">
        <f>MIN(D4:J4)</f>
        <v>516416</v>
      </c>
      <c r="N4" s="10">
        <f>MAX(D4:J4)</f>
        <v>1139066</v>
      </c>
      <c r="O4" s="16">
        <f>J4/I4-1</f>
        <v>-0.46711077321243899</v>
      </c>
      <c r="P4" s="22" t="str">
        <f t="shared" ref="P4:P18" si="0">IF(K4&gt;P3,"above Average","Below Average")</f>
        <v>Below Average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1" x14ac:dyDescent="0.3">
      <c r="A5" s="5" t="s">
        <v>16</v>
      </c>
      <c r="B5" s="5" t="str">
        <f>VLOOKUP(A5,'Part 2'!$A$2:C$17,2,0)</f>
        <v>Walt Disney</v>
      </c>
      <c r="C5" s="5" t="s">
        <v>20</v>
      </c>
      <c r="D5" s="10">
        <v>259311</v>
      </c>
      <c r="E5" s="10">
        <v>263611</v>
      </c>
      <c r="F5" s="10">
        <v>263801</v>
      </c>
      <c r="G5" s="10">
        <v>279256</v>
      </c>
      <c r="H5" s="10">
        <v>283426</v>
      </c>
      <c r="I5" s="10">
        <v>590476</v>
      </c>
      <c r="J5" s="10">
        <v>300861</v>
      </c>
      <c r="K5" s="11">
        <f>SUM(D5:J5)</f>
        <v>2240742</v>
      </c>
      <c r="L5" s="10">
        <f>AVERAGE(D5:J5)</f>
        <v>320106</v>
      </c>
      <c r="M5" s="10">
        <f>MIN(D5:J5)</f>
        <v>259311</v>
      </c>
      <c r="N5" s="10">
        <f>MAX(D5:J5)</f>
        <v>590476</v>
      </c>
      <c r="O5" s="16">
        <f>J5/I5-1</f>
        <v>-0.49047717434747562</v>
      </c>
      <c r="P5" s="22" t="str">
        <f t="shared" si="0"/>
        <v>Below Average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1" x14ac:dyDescent="0.3">
      <c r="A6" s="5" t="s">
        <v>14</v>
      </c>
      <c r="B6" s="5" t="str">
        <f>VLOOKUP(A6,'Part 2'!$A$2:C$17,2,0)</f>
        <v>Warner Bros.</v>
      </c>
      <c r="C6" s="5" t="s">
        <v>19</v>
      </c>
      <c r="D6" s="10">
        <v>81641</v>
      </c>
      <c r="E6" s="10">
        <v>86581</v>
      </c>
      <c r="F6" s="10">
        <v>78091</v>
      </c>
      <c r="G6" s="10">
        <v>92076</v>
      </c>
      <c r="H6" s="10">
        <v>94381</v>
      </c>
      <c r="I6" s="10">
        <v>187256</v>
      </c>
      <c r="J6" s="10">
        <v>111241</v>
      </c>
      <c r="K6" s="11">
        <f>SUM(D6:J6)</f>
        <v>731267</v>
      </c>
      <c r="L6" s="10">
        <f>AVERAGE(D6:J6)</f>
        <v>104466.71428571429</v>
      </c>
      <c r="M6" s="10">
        <f>MIN(D6:J6)</f>
        <v>78091</v>
      </c>
      <c r="N6" s="10">
        <f>MAX(D6:J6)</f>
        <v>187256</v>
      </c>
      <c r="O6" s="16">
        <f>J6/I6-1</f>
        <v>-0.40594159866706536</v>
      </c>
      <c r="P6" s="22" t="str">
        <f t="shared" si="0"/>
        <v>Below Average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1" x14ac:dyDescent="0.3">
      <c r="A7" s="5" t="s">
        <v>10</v>
      </c>
      <c r="B7" s="5" t="str">
        <f>VLOOKUP(A7,'Part 2'!$A$2:C$17,2,0)</f>
        <v>Dreamworks SKG</v>
      </c>
      <c r="C7" s="5" t="s">
        <v>19</v>
      </c>
      <c r="D7" s="10">
        <v>14506</v>
      </c>
      <c r="E7" s="10">
        <v>18876</v>
      </c>
      <c r="F7" s="10">
        <v>8641</v>
      </c>
      <c r="G7" s="10">
        <v>5236</v>
      </c>
      <c r="H7" s="10">
        <v>5066</v>
      </c>
      <c r="I7" s="10">
        <v>2286</v>
      </c>
      <c r="J7" s="10">
        <v>1316</v>
      </c>
      <c r="K7" s="11">
        <f>SUM(D7:J7)</f>
        <v>55927</v>
      </c>
      <c r="L7" s="10">
        <f>AVERAGE(D7:J7)</f>
        <v>7989.5714285714284</v>
      </c>
      <c r="M7" s="10">
        <f>MIN(D7:J7)</f>
        <v>1316</v>
      </c>
      <c r="N7" s="10">
        <f>MAX(D7:J7)</f>
        <v>18876</v>
      </c>
      <c r="O7" s="16">
        <f>J7/I7-1</f>
        <v>-0.42432195975503062</v>
      </c>
      <c r="P7" s="22" t="str">
        <f t="shared" si="0"/>
        <v>Below Average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1" x14ac:dyDescent="0.3">
      <c r="A8" s="5" t="s">
        <v>13</v>
      </c>
      <c r="B8" s="5" t="str">
        <f>VLOOKUP(A8,'Part 2'!$A$2:C$17,2,0)</f>
        <v>Sony Pictures</v>
      </c>
      <c r="C8" s="5" t="s">
        <v>19</v>
      </c>
      <c r="D8" s="10">
        <v>7586</v>
      </c>
      <c r="E8" s="10">
        <v>7081</v>
      </c>
      <c r="F8" s="10">
        <v>8006</v>
      </c>
      <c r="G8" s="10">
        <v>12296</v>
      </c>
      <c r="H8" s="10">
        <v>1246</v>
      </c>
      <c r="I8" s="10">
        <v>1246</v>
      </c>
      <c r="J8" s="10">
        <v>1246</v>
      </c>
      <c r="K8" s="11">
        <f>SUM(D8:J8)</f>
        <v>38707</v>
      </c>
      <c r="L8" s="10">
        <f>AVERAGE(D8:J8)</f>
        <v>5529.5714285714284</v>
      </c>
      <c r="M8" s="10">
        <f>MIN(D8:J8)</f>
        <v>1246</v>
      </c>
      <c r="N8" s="10">
        <f>MAX(D8:J8)</f>
        <v>12296</v>
      </c>
      <c r="O8" s="16">
        <f>J8/I8-1</f>
        <v>0</v>
      </c>
      <c r="P8" s="22" t="str">
        <f t="shared" si="0"/>
        <v>Below Average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1" x14ac:dyDescent="0.3">
      <c r="A9" s="5" t="s">
        <v>6</v>
      </c>
      <c r="B9" s="5" t="str">
        <f>VLOOKUP(A9,'Part 2'!$A$2:C$17,2,0)</f>
        <v>Universal</v>
      </c>
      <c r="C9" s="5" t="s">
        <v>19</v>
      </c>
      <c r="D9" s="10">
        <v>5746</v>
      </c>
      <c r="E9" s="10">
        <v>5816</v>
      </c>
      <c r="F9" s="10">
        <v>5836</v>
      </c>
      <c r="G9" s="10">
        <v>5671</v>
      </c>
      <c r="H9" s="10">
        <v>5841</v>
      </c>
      <c r="I9" s="10">
        <v>10066</v>
      </c>
      <c r="J9" s="10">
        <v>5821</v>
      </c>
      <c r="K9" s="11">
        <f>SUM(D9:J9)</f>
        <v>44797</v>
      </c>
      <c r="L9" s="10">
        <f>AVERAGE(D9:J9)</f>
        <v>6399.5714285714284</v>
      </c>
      <c r="M9" s="10">
        <f>MIN(D9:J9)</f>
        <v>5671</v>
      </c>
      <c r="N9" s="10">
        <f>MAX(D9:J9)</f>
        <v>10066</v>
      </c>
      <c r="O9" s="16">
        <f>J9/I9-1</f>
        <v>-0.42171666997814428</v>
      </c>
      <c r="P9" s="22" t="str">
        <f t="shared" si="0"/>
        <v>Below Average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1" x14ac:dyDescent="0.3">
      <c r="A10" s="5" t="s">
        <v>5</v>
      </c>
      <c r="B10" s="5" t="str">
        <f>VLOOKUP(A10,'Part 2'!$A$2:C$17,2,0)</f>
        <v>20th Century Fox</v>
      </c>
      <c r="C10" s="5" t="s">
        <v>19</v>
      </c>
      <c r="D10" s="10">
        <v>2251</v>
      </c>
      <c r="E10" s="10">
        <v>2286</v>
      </c>
      <c r="F10" s="10">
        <v>2286</v>
      </c>
      <c r="G10" s="10">
        <v>3756</v>
      </c>
      <c r="H10" s="10">
        <v>4451</v>
      </c>
      <c r="I10" s="10">
        <v>4956</v>
      </c>
      <c r="J10" s="10">
        <v>2671</v>
      </c>
      <c r="K10" s="11">
        <f>SUM(D10:J10)</f>
        <v>22657</v>
      </c>
      <c r="L10" s="10">
        <f>AVERAGE(D10:J10)</f>
        <v>3236.7142857142858</v>
      </c>
      <c r="M10" s="10">
        <f>MIN(D10:J10)</f>
        <v>2251</v>
      </c>
      <c r="N10" s="10">
        <f>MAX(D10:J10)</f>
        <v>4956</v>
      </c>
      <c r="O10" s="16">
        <f>J10/I10-1</f>
        <v>-0.46105730427764324</v>
      </c>
      <c r="P10" s="22" t="str">
        <f t="shared" si="0"/>
        <v>Below Average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1" x14ac:dyDescent="0.3">
      <c r="A11" s="5" t="s">
        <v>3</v>
      </c>
      <c r="B11" s="5" t="str">
        <f>VLOOKUP(A11,'Part 2'!$A$2:C$17,2,0)</f>
        <v>Sony Pictures</v>
      </c>
      <c r="C11" s="5" t="s">
        <v>19</v>
      </c>
      <c r="D11" s="10">
        <v>1506</v>
      </c>
      <c r="E11" s="10">
        <v>1501</v>
      </c>
      <c r="F11" s="10">
        <v>1501</v>
      </c>
      <c r="G11" s="10">
        <v>1516</v>
      </c>
      <c r="H11" s="10">
        <v>1501</v>
      </c>
      <c r="I11" s="10">
        <v>1746</v>
      </c>
      <c r="J11" s="10">
        <v>1496</v>
      </c>
      <c r="K11" s="11">
        <f>SUM(D11:J11)</f>
        <v>10767</v>
      </c>
      <c r="L11" s="10">
        <f>AVERAGE(D11:J11)</f>
        <v>1538.1428571428571</v>
      </c>
      <c r="M11" s="10">
        <f>MIN(D11:J11)</f>
        <v>1496</v>
      </c>
      <c r="N11" s="10">
        <f>MAX(D11:J11)</f>
        <v>1746</v>
      </c>
      <c r="O11" s="16">
        <f>J11/I11-1</f>
        <v>-0.14318442153493705</v>
      </c>
      <c r="P11" s="22" t="str">
        <f t="shared" si="0"/>
        <v>Below Average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1" x14ac:dyDescent="0.3">
      <c r="A12" s="5" t="s">
        <v>7</v>
      </c>
      <c r="B12" s="5" t="str">
        <f>VLOOKUP(A12,'Part 2'!$A$2:C$17,2,0)</f>
        <v>Warner Bros.</v>
      </c>
      <c r="C12" s="5" t="s">
        <v>19</v>
      </c>
      <c r="D12" s="10">
        <v>1296</v>
      </c>
      <c r="E12" s="10">
        <v>1296</v>
      </c>
      <c r="F12" s="10">
        <v>1296</v>
      </c>
      <c r="G12" s="10">
        <v>1291</v>
      </c>
      <c r="H12" s="10">
        <v>1296</v>
      </c>
      <c r="I12" s="10">
        <v>1346</v>
      </c>
      <c r="J12" s="10">
        <v>1296</v>
      </c>
      <c r="K12" s="11">
        <f>SUM(D12:J12)</f>
        <v>9117</v>
      </c>
      <c r="L12" s="10">
        <f>AVERAGE(D12:J12)</f>
        <v>1302.4285714285713</v>
      </c>
      <c r="M12" s="10">
        <f>MIN(D12:J12)</f>
        <v>1291</v>
      </c>
      <c r="N12" s="10">
        <f>MAX(D12:J12)</f>
        <v>1346</v>
      </c>
      <c r="O12" s="16">
        <f>J12/I12-1</f>
        <v>-3.7147102526002951E-2</v>
      </c>
      <c r="P12" s="22" t="str">
        <f t="shared" si="0"/>
        <v>Below Average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1" x14ac:dyDescent="0.3">
      <c r="A13" s="5" t="s">
        <v>12</v>
      </c>
      <c r="B13" s="5" t="str">
        <f>VLOOKUP(A13,'Part 2'!$A$2:C$17,2,0)</f>
        <v>Walt Disney</v>
      </c>
      <c r="C13" s="5" t="s">
        <v>20</v>
      </c>
      <c r="D13" s="10">
        <v>1271</v>
      </c>
      <c r="E13" s="10">
        <v>1271</v>
      </c>
      <c r="F13" s="10">
        <v>1271</v>
      </c>
      <c r="G13" s="10">
        <v>1271</v>
      </c>
      <c r="H13" s="10">
        <v>1271</v>
      </c>
      <c r="I13" s="10">
        <v>1276</v>
      </c>
      <c r="J13" s="10">
        <v>1246</v>
      </c>
      <c r="K13" s="11">
        <f>SUM(D13:J13)</f>
        <v>8877</v>
      </c>
      <c r="L13" s="10">
        <f>AVERAGE(D13:J13)</f>
        <v>1268.1428571428571</v>
      </c>
      <c r="M13" s="10">
        <f>MIN(D13:J13)</f>
        <v>1246</v>
      </c>
      <c r="N13" s="10">
        <f>MAX(D13:J13)</f>
        <v>1276</v>
      </c>
      <c r="O13" s="16">
        <f>J13/I13-1</f>
        <v>-2.3510971786833812E-2</v>
      </c>
      <c r="P13" s="22" t="str">
        <f t="shared" si="0"/>
        <v>Below Average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3">
      <c r="A14" s="5" t="s">
        <v>2</v>
      </c>
      <c r="B14" s="5" t="str">
        <f>VLOOKUP(A14,'Part 2'!$A$2:C$17,2,0)</f>
        <v>20th Century Fox</v>
      </c>
      <c r="C14" s="5" t="s">
        <v>19</v>
      </c>
      <c r="D14" s="10">
        <v>1246</v>
      </c>
      <c r="E14" s="10">
        <v>1246</v>
      </c>
      <c r="F14" s="10">
        <v>1246</v>
      </c>
      <c r="G14" s="10">
        <v>1246</v>
      </c>
      <c r="H14" s="10">
        <v>1246</v>
      </c>
      <c r="I14" s="10">
        <v>1246</v>
      </c>
      <c r="J14" s="10">
        <v>1246</v>
      </c>
      <c r="K14" s="11">
        <f>SUM(D14:J14)</f>
        <v>8722</v>
      </c>
      <c r="L14" s="10">
        <f>AVERAGE(D14:J14)</f>
        <v>1246</v>
      </c>
      <c r="M14" s="10">
        <f>MIN(D14:J14)</f>
        <v>1246</v>
      </c>
      <c r="N14" s="10">
        <f>MAX(D14:J14)</f>
        <v>1246</v>
      </c>
      <c r="O14" s="16">
        <f>J14/I14-1</f>
        <v>0</v>
      </c>
      <c r="P14" s="22" t="str">
        <f t="shared" si="0"/>
        <v>Below Average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3">
      <c r="A15" s="5" t="s">
        <v>4</v>
      </c>
      <c r="B15" s="5" t="str">
        <f>VLOOKUP(A15,'Part 2'!$A$2:C$17,2,0)</f>
        <v>Paramount Pictures</v>
      </c>
      <c r="C15" s="5" t="s">
        <v>19</v>
      </c>
      <c r="D15" s="10">
        <v>1246</v>
      </c>
      <c r="E15" s="10">
        <v>1246</v>
      </c>
      <c r="F15" s="10">
        <v>1246</v>
      </c>
      <c r="G15" s="10">
        <v>1246</v>
      </c>
      <c r="H15" s="10">
        <v>1246</v>
      </c>
      <c r="I15" s="10">
        <v>1246</v>
      </c>
      <c r="J15" s="10">
        <v>1246</v>
      </c>
      <c r="K15" s="11">
        <f>SUM(D15:J15)</f>
        <v>8722</v>
      </c>
      <c r="L15" s="10">
        <f>AVERAGE(D15:J15)</f>
        <v>1246</v>
      </c>
      <c r="M15" s="10">
        <f>MIN(D15:J15)</f>
        <v>1246</v>
      </c>
      <c r="N15" s="10">
        <f>MAX(D15:J15)</f>
        <v>1246</v>
      </c>
      <c r="O15" s="16">
        <f>J15/I15-1</f>
        <v>0</v>
      </c>
      <c r="P15" s="22" t="str">
        <f t="shared" si="0"/>
        <v>Below Average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1" x14ac:dyDescent="0.3">
      <c r="A16" s="5" t="s">
        <v>1</v>
      </c>
      <c r="B16" s="5" t="str">
        <f>VLOOKUP(A16,'Part 2'!$A$2:C$17,2,0)</f>
        <v>Warner Bros.</v>
      </c>
      <c r="C16" s="5" t="s">
        <v>18</v>
      </c>
      <c r="D16" s="10">
        <v>1246</v>
      </c>
      <c r="E16" s="10">
        <v>1246</v>
      </c>
      <c r="F16" s="10">
        <v>1246</v>
      </c>
      <c r="G16" s="10">
        <v>1246</v>
      </c>
      <c r="H16" s="10">
        <v>1246</v>
      </c>
      <c r="I16" s="10">
        <v>1246</v>
      </c>
      <c r="J16" s="10">
        <v>1246</v>
      </c>
      <c r="K16" s="11">
        <f>SUM(D16:J16)</f>
        <v>8722</v>
      </c>
      <c r="L16" s="10">
        <f>AVERAGE(D16:J16)</f>
        <v>1246</v>
      </c>
      <c r="M16" s="10">
        <f>MIN(D16:J16)</f>
        <v>1246</v>
      </c>
      <c r="N16" s="10">
        <f>MAX(D16:J16)</f>
        <v>1246</v>
      </c>
      <c r="O16" s="16">
        <f>J16/I16-1</f>
        <v>0</v>
      </c>
      <c r="P16" s="22" t="str">
        <f t="shared" si="0"/>
        <v>Below Average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5" t="s">
        <v>9</v>
      </c>
      <c r="B17" s="5" t="str">
        <f>VLOOKUP(A17,'Part 2'!$A$2:C$17,2,0)</f>
        <v>Walt Disney</v>
      </c>
      <c r="C17" s="5" t="s">
        <v>19</v>
      </c>
      <c r="D17" s="10">
        <v>1246</v>
      </c>
      <c r="E17" s="10">
        <v>1246</v>
      </c>
      <c r="F17" s="10">
        <v>1246</v>
      </c>
      <c r="G17" s="10">
        <v>1246</v>
      </c>
      <c r="H17" s="10">
        <v>1246</v>
      </c>
      <c r="I17" s="10">
        <v>1246</v>
      </c>
      <c r="J17" s="10">
        <v>1291</v>
      </c>
      <c r="K17" s="11">
        <f>SUM(D17:J17)</f>
        <v>8767</v>
      </c>
      <c r="L17" s="10">
        <f>AVERAGE(D17:J17)</f>
        <v>1252.4285714285713</v>
      </c>
      <c r="M17" s="10">
        <f>MIN(D17:J17)</f>
        <v>1246</v>
      </c>
      <c r="N17" s="10">
        <f>MAX(D17:J17)</f>
        <v>1291</v>
      </c>
      <c r="O17" s="16">
        <f>J17/I17-1</f>
        <v>3.6115569823435001E-2</v>
      </c>
      <c r="P17" s="22" t="str">
        <f t="shared" si="0"/>
        <v>Below Average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5" t="s">
        <v>15</v>
      </c>
      <c r="B18" s="5" t="str">
        <f>VLOOKUP(A18,'Part 2'!$A$2:C$17,2,0)</f>
        <v>Paramount Pictures</v>
      </c>
      <c r="C18" s="5" t="s">
        <v>20</v>
      </c>
      <c r="D18" s="10">
        <v>1246</v>
      </c>
      <c r="E18" s="10">
        <v>1246</v>
      </c>
      <c r="F18" s="10">
        <v>1246</v>
      </c>
      <c r="G18" s="10">
        <v>1251</v>
      </c>
      <c r="H18" s="10">
        <v>1256</v>
      </c>
      <c r="I18" s="10">
        <v>1396</v>
      </c>
      <c r="J18" s="10">
        <v>1256</v>
      </c>
      <c r="K18" s="11">
        <f>SUM(D18:J18)</f>
        <v>8897</v>
      </c>
      <c r="L18" s="10">
        <f>AVERAGE(D18:J18)</f>
        <v>1271</v>
      </c>
      <c r="M18" s="10">
        <f>MIN(D18:J18)</f>
        <v>1246</v>
      </c>
      <c r="N18" s="10">
        <f>MAX(D18:J18)</f>
        <v>1396</v>
      </c>
      <c r="O18" s="16">
        <f>J18/I18-1</f>
        <v>-0.10028653295128942</v>
      </c>
      <c r="P18" s="22" t="str">
        <f t="shared" si="0"/>
        <v>Below Average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6" x14ac:dyDescent="0.3">
      <c r="A19" s="12" t="s">
        <v>30</v>
      </c>
      <c r="B19" s="12"/>
      <c r="C19" s="12"/>
      <c r="D19" s="13">
        <f>SUM(D3:D18)</f>
        <v>1835146</v>
      </c>
      <c r="E19" s="13">
        <f>SUM(E3:E18)</f>
        <v>1924926</v>
      </c>
      <c r="F19" s="13">
        <f>SUM(F3:F18)</f>
        <v>1866176</v>
      </c>
      <c r="G19" s="13">
        <f>SUM(G3:G18)</f>
        <v>1832596</v>
      </c>
      <c r="H19" s="13">
        <f>SUM(H3:H18)</f>
        <v>1908986</v>
      </c>
      <c r="I19" s="13">
        <f>SUM(I3:I18)</f>
        <v>3874756</v>
      </c>
      <c r="J19" s="13">
        <f>SUM(J3:J18)</f>
        <v>2063506</v>
      </c>
      <c r="K19" s="13">
        <f>SUM(D19:J19)</f>
        <v>15306092</v>
      </c>
      <c r="L19" s="14">
        <f>AVERAGE(D19:J19)</f>
        <v>2186584.5714285714</v>
      </c>
      <c r="M19" s="10">
        <f>MIN(D19:J19)</f>
        <v>1832596</v>
      </c>
      <c r="N19" s="10">
        <f>MAX(D19:J19)</f>
        <v>3874756</v>
      </c>
      <c r="O19" s="16">
        <f>J19/I19-1</f>
        <v>-0.46744878903342557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O20" s="1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O21" s="1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23" t="s">
        <v>37</v>
      </c>
      <c r="B22" t="s">
        <v>40</v>
      </c>
      <c r="C22" t="s">
        <v>39</v>
      </c>
      <c r="D22"/>
      <c r="E22"/>
      <c r="F22"/>
      <c r="G22"/>
      <c r="H22"/>
      <c r="I22"/>
      <c r="J22"/>
      <c r="K22"/>
      <c r="L22"/>
      <c r="M22"/>
      <c r="N22"/>
      <c r="O22"/>
      <c r="P22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24" t="s">
        <v>23</v>
      </c>
      <c r="B23" s="25">
        <v>648398.71428571432</v>
      </c>
      <c r="C23" s="25">
        <v>4538791</v>
      </c>
      <c r="D23"/>
      <c r="E23"/>
      <c r="F23"/>
      <c r="G23"/>
      <c r="H23"/>
      <c r="I23"/>
      <c r="J23"/>
      <c r="K23"/>
      <c r="L23"/>
      <c r="M23"/>
      <c r="N23"/>
      <c r="O23"/>
      <c r="P2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24" t="s">
        <v>28</v>
      </c>
      <c r="B24" s="25">
        <v>7989.5714285714284</v>
      </c>
      <c r="C24" s="25">
        <v>55927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24" t="s">
        <v>25</v>
      </c>
      <c r="B25" s="25">
        <v>2517</v>
      </c>
      <c r="C25" s="25">
        <v>17619</v>
      </c>
      <c r="D25"/>
      <c r="E25"/>
      <c r="F25"/>
      <c r="G25"/>
      <c r="H25"/>
      <c r="I25"/>
      <c r="J25"/>
      <c r="K25"/>
      <c r="L25"/>
      <c r="M25"/>
      <c r="N25"/>
      <c r="O25"/>
      <c r="P2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24" t="s">
        <v>24</v>
      </c>
      <c r="B26" s="25">
        <v>1091638</v>
      </c>
      <c r="C26" s="25">
        <v>7641466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24" t="s">
        <v>26</v>
      </c>
      <c r="B27" s="25">
        <v>6399.5714285714284</v>
      </c>
      <c r="C27" s="25">
        <v>44797</v>
      </c>
      <c r="D27"/>
      <c r="E27"/>
      <c r="F27"/>
      <c r="G27"/>
      <c r="H27"/>
      <c r="I27"/>
      <c r="J27"/>
      <c r="K27"/>
      <c r="L27"/>
      <c r="M27"/>
      <c r="N27"/>
      <c r="O27"/>
      <c r="P2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24" t="s">
        <v>27</v>
      </c>
      <c r="B28" s="25">
        <v>322626.57142857142</v>
      </c>
      <c r="C28" s="25">
        <v>2258386</v>
      </c>
      <c r="D28"/>
      <c r="E28"/>
      <c r="F28"/>
      <c r="G28"/>
      <c r="H28"/>
      <c r="I28"/>
      <c r="J28"/>
      <c r="K28"/>
      <c r="L28"/>
      <c r="M28"/>
      <c r="N28"/>
      <c r="O28"/>
      <c r="P2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24" t="s">
        <v>22</v>
      </c>
      <c r="B29" s="25">
        <v>107015.14285714286</v>
      </c>
      <c r="C29" s="25">
        <v>749106</v>
      </c>
      <c r="D29"/>
      <c r="E29"/>
      <c r="F29"/>
      <c r="G29"/>
      <c r="H29"/>
      <c r="I29"/>
      <c r="J29"/>
      <c r="K29"/>
      <c r="L29"/>
      <c r="M29"/>
      <c r="N29"/>
      <c r="O29"/>
      <c r="P2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24" t="s">
        <v>38</v>
      </c>
      <c r="B30" s="25">
        <v>2186584.5714285714</v>
      </c>
      <c r="C30" s="25">
        <v>15306092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/>
      <c r="B32"/>
      <c r="C32"/>
      <c r="O32" s="1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/>
      <c r="B33"/>
      <c r="C33"/>
      <c r="O33" s="1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/>
      <c r="B34"/>
      <c r="C34"/>
      <c r="O34" s="1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/>
      <c r="B35"/>
      <c r="C35"/>
      <c r="O35" s="1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/>
      <c r="B36"/>
      <c r="C36"/>
      <c r="O36" s="1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/>
      <c r="B37"/>
      <c r="C37"/>
    </row>
    <row r="38" spans="1:29" x14ac:dyDescent="0.3">
      <c r="A38"/>
      <c r="B38"/>
      <c r="C38"/>
    </row>
    <row r="39" spans="1:29" x14ac:dyDescent="0.3">
      <c r="A39"/>
      <c r="B39"/>
      <c r="C39"/>
    </row>
    <row r="40" spans="1:29" x14ac:dyDescent="0.3">
      <c r="A40"/>
      <c r="B40"/>
    </row>
    <row r="41" spans="1:29" x14ac:dyDescent="0.3">
      <c r="A41"/>
      <c r="B41"/>
    </row>
    <row r="42" spans="1:29" x14ac:dyDescent="0.3">
      <c r="A42"/>
      <c r="B42"/>
    </row>
    <row r="43" spans="1:29" x14ac:dyDescent="0.3">
      <c r="A43"/>
      <c r="B43"/>
    </row>
    <row r="44" spans="1:29" x14ac:dyDescent="0.3">
      <c r="A44"/>
      <c r="B44"/>
    </row>
    <row r="45" spans="1:29" x14ac:dyDescent="0.3">
      <c r="A45"/>
      <c r="B45"/>
    </row>
    <row r="46" spans="1:29" x14ac:dyDescent="0.3">
      <c r="A46"/>
      <c r="B46"/>
    </row>
  </sheetData>
  <autoFilter ref="D2:O2" xr:uid="{2E0EC865-ECBC-4451-85EC-41BAB236E52D}"/>
  <sortState xmlns:xlrd2="http://schemas.microsoft.com/office/spreadsheetml/2017/richdata2" ref="D3:K18">
    <sortCondition descending="1" ref="D3:D18"/>
  </sortState>
  <mergeCells count="1">
    <mergeCell ref="A1:S1"/>
  </mergeCells>
  <conditionalFormatting sqref="O3: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B2" sqref="B2:C17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 t="s">
        <v>1</v>
      </c>
      <c r="B2" t="s">
        <v>22</v>
      </c>
    </row>
    <row r="3" spans="1:2" x14ac:dyDescent="0.3">
      <c r="A3" t="s">
        <v>2</v>
      </c>
      <c r="B3" t="s">
        <v>23</v>
      </c>
    </row>
    <row r="4" spans="1:2" x14ac:dyDescent="0.3">
      <c r="A4" t="s">
        <v>3</v>
      </c>
      <c r="B4" t="s">
        <v>24</v>
      </c>
    </row>
    <row r="5" spans="1:2" x14ac:dyDescent="0.3">
      <c r="A5" t="s">
        <v>4</v>
      </c>
      <c r="B5" t="s">
        <v>25</v>
      </c>
    </row>
    <row r="6" spans="1:2" x14ac:dyDescent="0.3">
      <c r="A6" t="s">
        <v>5</v>
      </c>
      <c r="B6" t="s">
        <v>23</v>
      </c>
    </row>
    <row r="7" spans="1:2" x14ac:dyDescent="0.3">
      <c r="A7" t="s">
        <v>6</v>
      </c>
      <c r="B7" t="s">
        <v>26</v>
      </c>
    </row>
    <row r="8" spans="1:2" x14ac:dyDescent="0.3">
      <c r="A8" t="s">
        <v>7</v>
      </c>
      <c r="B8" t="s">
        <v>22</v>
      </c>
    </row>
    <row r="9" spans="1:2" x14ac:dyDescent="0.3">
      <c r="A9" t="s">
        <v>8</v>
      </c>
      <c r="B9" t="s">
        <v>24</v>
      </c>
    </row>
    <row r="10" spans="1:2" x14ac:dyDescent="0.3">
      <c r="A10" t="s">
        <v>9</v>
      </c>
      <c r="B10" t="s">
        <v>27</v>
      </c>
    </row>
    <row r="11" spans="1:2" x14ac:dyDescent="0.3">
      <c r="A11" t="s">
        <v>10</v>
      </c>
      <c r="B11" t="s">
        <v>28</v>
      </c>
    </row>
    <row r="12" spans="1:2" x14ac:dyDescent="0.3">
      <c r="A12" t="s">
        <v>11</v>
      </c>
      <c r="B12" t="s">
        <v>23</v>
      </c>
    </row>
    <row r="13" spans="1:2" x14ac:dyDescent="0.3">
      <c r="A13" t="s">
        <v>12</v>
      </c>
      <c r="B13" t="s">
        <v>27</v>
      </c>
    </row>
    <row r="14" spans="1:2" x14ac:dyDescent="0.3">
      <c r="A14" t="s">
        <v>13</v>
      </c>
      <c r="B14" t="s">
        <v>24</v>
      </c>
    </row>
    <row r="15" spans="1:2" x14ac:dyDescent="0.3">
      <c r="A15" t="s">
        <v>14</v>
      </c>
      <c r="B15" t="s">
        <v>22</v>
      </c>
    </row>
    <row r="16" spans="1:2" x14ac:dyDescent="0.3">
      <c r="A16" t="s">
        <v>15</v>
      </c>
      <c r="B16" t="s">
        <v>25</v>
      </c>
    </row>
    <row r="17" spans="1:2" x14ac:dyDescent="0.3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Leonard  Johnson</cp:lastModifiedBy>
  <dcterms:created xsi:type="dcterms:W3CDTF">2022-01-22T13:01:58Z</dcterms:created>
  <dcterms:modified xsi:type="dcterms:W3CDTF">2024-11-13T18:17:00Z</dcterms:modified>
</cp:coreProperties>
</file>