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tin\Downloads\"/>
    </mc:Choice>
  </mc:AlternateContent>
  <xr:revisionPtr revIDLastSave="0" documentId="13_ncr:1_{62068F4B-8E47-40D7-BB58-CFF362B122B0}" xr6:coauthVersionLast="46" xr6:coauthVersionMax="46" xr10:uidLastSave="{00000000-0000-0000-0000-000000000000}"/>
  <bookViews>
    <workbookView xWindow="-110" yWindow="-110" windowWidth="19420" windowHeight="11020" activeTab="2" xr2:uid="{3FCBBB7F-1FC4-4430-B72E-3E374A0E91DE}"/>
  </bookViews>
  <sheets>
    <sheet name="Dados" sheetId="1" r:id="rId1"/>
    <sheet name="Planilha1" sheetId="2" r:id="rId2"/>
    <sheet name="Planilha2" sheetId="3" r:id="rId3"/>
  </sheets>
  <definedNames>
    <definedName name="_xlchart.v1.0" hidden="1">Planilha1!$E$3:$E$13</definedName>
    <definedName name="_xlchart.v1.1" hidden="1">Planilha1!$F$2</definedName>
    <definedName name="_xlchart.v1.2" hidden="1">Planilha1!$F$3:$F$13</definedName>
    <definedName name="_xlchart.v1.3" hidden="1">Planilha1!$E$3:$E$13</definedName>
    <definedName name="_xlchart.v1.4" hidden="1">Planilha1!$F$2</definedName>
    <definedName name="_xlchart.v1.5" hidden="1">Planilha1!$F$3:$F$13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3" l="1"/>
  <c r="R15" i="3"/>
  <c r="U8" i="3" s="1"/>
  <c r="Q15" i="3"/>
  <c r="P15" i="3"/>
  <c r="H5" i="3"/>
  <c r="H8" i="3"/>
  <c r="H4" i="3"/>
  <c r="H3" i="3"/>
  <c r="H1" i="3"/>
  <c r="M8" i="3"/>
  <c r="N4" i="3"/>
  <c r="N5" i="3"/>
  <c r="N6" i="3"/>
  <c r="N7" i="3"/>
  <c r="N8" i="3"/>
  <c r="N9" i="3"/>
  <c r="N10" i="3"/>
  <c r="N11" i="3"/>
  <c r="N12" i="3"/>
  <c r="N13" i="3"/>
  <c r="N3" i="3"/>
  <c r="M4" i="3"/>
  <c r="M5" i="3"/>
  <c r="M6" i="3"/>
  <c r="M7" i="3"/>
  <c r="M9" i="3"/>
  <c r="M10" i="3"/>
  <c r="M11" i="3"/>
  <c r="M12" i="3"/>
  <c r="M13" i="3"/>
  <c r="M3" i="3"/>
  <c r="D21" i="3"/>
  <c r="D20" i="3"/>
  <c r="H6" i="3"/>
  <c r="H6" i="2"/>
  <c r="H1" i="2"/>
  <c r="H5" i="2"/>
  <c r="H2" i="2"/>
  <c r="D21" i="2"/>
  <c r="D20" i="2"/>
  <c r="H4" i="2"/>
  <c r="H3" i="2"/>
  <c r="U7" i="3" l="1"/>
  <c r="U5" i="3"/>
  <c r="U6" i="3"/>
  <c r="H2" i="3"/>
  <c r="H7" i="3"/>
</calcChain>
</file>

<file path=xl/sharedStrings.xml><?xml version="1.0" encoding="utf-8"?>
<sst xmlns="http://schemas.openxmlformats.org/spreadsheetml/2006/main" count="74" uniqueCount="49">
  <si>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</si>
  <si>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</si>
  <si>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</si>
  <si>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</si>
  <si>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</si>
  <si>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</si>
  <si>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</si>
  <si>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</si>
  <si>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</si>
  <si>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</si>
  <si>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</si>
  <si>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</si>
  <si>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</si>
  <si>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</si>
  <si>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</si>
  <si>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</si>
  <si>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</si>
  <si>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</si>
  <si>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</si>
  <si>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min</t>
  </si>
  <si>
    <t>máx</t>
  </si>
  <si>
    <t>dia</t>
  </si>
  <si>
    <t>temp</t>
  </si>
  <si>
    <t>média</t>
  </si>
  <si>
    <t>mediana</t>
  </si>
  <si>
    <t>1º Quartil</t>
  </si>
  <si>
    <t xml:space="preserve">média </t>
  </si>
  <si>
    <t>3ºquartil</t>
  </si>
  <si>
    <t>1ºQuartil</t>
  </si>
  <si>
    <t>alarme</t>
  </si>
  <si>
    <t>3ºQuartil</t>
  </si>
  <si>
    <t>mínimo</t>
  </si>
  <si>
    <t>máximo</t>
  </si>
  <si>
    <t>sensor1</t>
  </si>
  <si>
    <t>sensor2</t>
  </si>
  <si>
    <t>sensor3</t>
  </si>
  <si>
    <t>temp1</t>
  </si>
  <si>
    <t>temp2</t>
  </si>
  <si>
    <t>temp3</t>
  </si>
  <si>
    <t>sensor4</t>
  </si>
  <si>
    <t>temp4</t>
  </si>
  <si>
    <t>1º Q</t>
  </si>
  <si>
    <t>3ºQ</t>
  </si>
  <si>
    <t>MÁX</t>
  </si>
  <si>
    <t>TEMP2=!TEMP1</t>
  </si>
  <si>
    <t>Crítico</t>
  </si>
  <si>
    <t>Emergência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</si>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</sst>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1" xfId="0" applyFill="1" applyBorder="1"/>
    <xf numFmtId="164" fontId="0" fillId="0" borderId="0" xfId="0" applyNumberFormat="1"/>
    <xf numFmtId="0" fontId="0" fillId="4" borderId="0" xfId="0" applyFill="1"/>
    <xf numFmtId="9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164" fontId="0" fillId="5" borderId="0" xfId="0" applyNumberFormat="1" applyFill="1"/>
    <xf numFmtId="0" fontId="0" fillId="0" borderId="0" xfId="0" applyFill="1"/>
    <xf numFmtId="164" fontId="0" fillId="6" borderId="0" xfId="0" applyNumberFormat="1" applyFill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Planilha1!$F$3:$F$13</c:f>
              <c:numCache>
                <c:formatCode>General</c:formatCode>
                <c:ptCount val="11"/>
                <c:pt idx="0">
                  <c:v>18</c:v>
                </c:pt>
                <c:pt idx="1">
                  <c:v>18.5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F-4AD9-9D2D-B30D4CE9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21008"/>
        <c:axId val="1987382000"/>
      </c:scatterChart>
      <c:valAx>
        <c:axId val="20479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382000"/>
        <c:crosses val="autoZero"/>
        <c:crossBetween val="midCat"/>
      </c:valAx>
      <c:valAx>
        <c:axId val="19873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79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Planilha2!$P$1:$P$2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Planilha2!$P$3:$P$14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3-41C6-8594-B8FEE09A0D82}"/>
            </c:ext>
          </c:extLst>
        </c:ser>
        <c:ser>
          <c:idx val="1"/>
          <c:order val="1"/>
          <c:tx>
            <c:strRef>
              <c:f>Planilha2!$Q$1:$Q$2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Planilha2!$Q$3:$Q$14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3-41C6-8594-B8FEE09A0D82}"/>
            </c:ext>
          </c:extLst>
        </c:ser>
        <c:ser>
          <c:idx val="2"/>
          <c:order val="2"/>
          <c:tx>
            <c:strRef>
              <c:f>Planilha2!$R$1:$R$2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Planilha2!$R$3:$R$14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3-41C6-8594-B8FEE09A0D82}"/>
            </c:ext>
          </c:extLst>
        </c:ser>
        <c:ser>
          <c:idx val="3"/>
          <c:order val="3"/>
          <c:tx>
            <c:strRef>
              <c:f>Planilha2!$S$1:$S$2</c:f>
              <c:strCache>
                <c:ptCount val="2"/>
                <c:pt idx="0">
                  <c:v>sensor4</c:v>
                </c:pt>
                <c:pt idx="1">
                  <c:v>temp4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Planilha2!$S$3:$S$14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B-4CFA-9C81-4C395A7B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4960"/>
        <c:axId val="145170528"/>
      </c:lineChart>
      <c:catAx>
        <c:axId val="1351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0528"/>
        <c:crosses val="autoZero"/>
        <c:auto val="1"/>
        <c:lblAlgn val="ctr"/>
        <c:lblOffset val="100"/>
        <c:noMultiLvlLbl val="0"/>
      </c:catAx>
      <c:valAx>
        <c:axId val="145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853977387441949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Planilha2!$L$1:$L$2</c:f>
              <c:strCache>
                <c:ptCount val="2"/>
                <c:pt idx="0">
                  <c:v>sensor1</c:v>
                </c:pt>
                <c:pt idx="1">
                  <c:v>temp1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Planilha2!$L$3:$L$13</c:f>
              <c:numCache>
                <c:formatCode>General</c:formatCode>
                <c:ptCount val="11"/>
                <c:pt idx="0">
                  <c:v>18.329999999999998</c:v>
                </c:pt>
                <c:pt idx="1">
                  <c:v>18.510000000000002</c:v>
                </c:pt>
                <c:pt idx="2">
                  <c:v>18.88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098-9E22-91374D8DF5E7}"/>
            </c:ext>
          </c:extLst>
        </c:ser>
        <c:ser>
          <c:idx val="1"/>
          <c:order val="1"/>
          <c:tx>
            <c:strRef>
              <c:f>Planilha2!$M$1:$M$2</c:f>
              <c:strCache>
                <c:ptCount val="2"/>
                <c:pt idx="0">
                  <c:v>sensor2</c:v>
                </c:pt>
                <c:pt idx="1">
                  <c:v>temp2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Planilha2!$M$3:$M$13</c:f>
              <c:numCache>
                <c:formatCode>General</c:formatCode>
                <c:ptCount val="11"/>
                <c:pt idx="0">
                  <c:v>18.93</c:v>
                </c:pt>
                <c:pt idx="1">
                  <c:v>19.110000000000003</c:v>
                </c:pt>
                <c:pt idx="2">
                  <c:v>19.48</c:v>
                </c:pt>
                <c:pt idx="3">
                  <c:v>19.600000000000001</c:v>
                </c:pt>
                <c:pt idx="4">
                  <c:v>22.6</c:v>
                </c:pt>
                <c:pt idx="5">
                  <c:v>21.6</c:v>
                </c:pt>
                <c:pt idx="6">
                  <c:v>20.6</c:v>
                </c:pt>
                <c:pt idx="7">
                  <c:v>20.6</c:v>
                </c:pt>
                <c:pt idx="8">
                  <c:v>21.6</c:v>
                </c:pt>
                <c:pt idx="9">
                  <c:v>22.6</c:v>
                </c:pt>
                <c:pt idx="10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098-9E22-91374D8DF5E7}"/>
            </c:ext>
          </c:extLst>
        </c:ser>
        <c:ser>
          <c:idx val="2"/>
          <c:order val="2"/>
          <c:tx>
            <c:strRef>
              <c:f>Planilha2!$N$1:$N$2</c:f>
              <c:strCache>
                <c:ptCount val="2"/>
                <c:pt idx="0">
                  <c:v>sensor3</c:v>
                </c:pt>
                <c:pt idx="1">
                  <c:v>temp3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Planilha2!$K$3:$K$13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Planilha2!$N$3:$N$13</c:f>
              <c:numCache>
                <c:formatCode>General</c:formatCode>
                <c:ptCount val="11"/>
                <c:pt idx="0">
                  <c:v>18.029999999999998</c:v>
                </c:pt>
                <c:pt idx="1">
                  <c:v>18.21</c:v>
                </c:pt>
                <c:pt idx="2">
                  <c:v>18.579999999999998</c:v>
                </c:pt>
                <c:pt idx="3">
                  <c:v>18.7</c:v>
                </c:pt>
                <c:pt idx="4">
                  <c:v>21.7</c:v>
                </c:pt>
                <c:pt idx="5">
                  <c:v>20.7</c:v>
                </c:pt>
                <c:pt idx="6">
                  <c:v>19.7</c:v>
                </c:pt>
                <c:pt idx="7">
                  <c:v>19.7</c:v>
                </c:pt>
                <c:pt idx="8">
                  <c:v>20.7</c:v>
                </c:pt>
                <c:pt idx="9">
                  <c:v>21.7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098-9E22-91374D8DF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1088"/>
        <c:axId val="145178016"/>
      </c:lineChart>
      <c:catAx>
        <c:axId val="1404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178016"/>
        <c:crosses val="autoZero"/>
        <c:auto val="1"/>
        <c:lblAlgn val="ctr"/>
        <c:lblOffset val="100"/>
        <c:noMultiLvlLbl val="0"/>
      </c:catAx>
      <c:valAx>
        <c:axId val="1451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DiaXTemp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Planilha2!$E$3:$E$13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Planilha2!$F$3:$F$13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9.6999999999999993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33</c:v>
                </c:pt>
                <c:pt idx="1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2-40E1-B42B-F59911FA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12112"/>
        <c:axId val="597412432"/>
      </c:scatterChart>
      <c:valAx>
        <c:axId val="5974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432"/>
        <c:crosses val="autoZero"/>
        <c:crossBetween val="midCat"/>
      </c:valAx>
      <c:valAx>
        <c:axId val="5974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4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142874</xdr:rowOff>
    </xdr:from>
    <xdr:to>
      <xdr:col>15</xdr:col>
      <xdr:colOff>323850</xdr:colOff>
      <xdr:row>12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BC685-428F-40FD-86A3-D7408CDA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458107</xdr:colOff>
      <xdr:row>16</xdr:row>
      <xdr:rowOff>21773</xdr:rowOff>
    </xdr:from>
    <xdr:to>
      <xdr:col>20</xdr:col>
      <xdr:colOff>297996</xdr:colOff>
      <xdr:row>27</xdr:row>
      <xdr:rowOff>36059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43F5FF-A9B5-4EB9-A793-CEB6BA1A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568325</xdr:colOff>
      <xdr:row>14</xdr:row>
      <xdr:rowOff>131761</xdr:rowOff>
    </xdr:from>
    <xdr:to>
      <xdr:col>13</xdr:col>
      <xdr:colOff>168275</xdr:colOff>
      <xdr:row>29</xdr:row>
      <xdr:rowOff>23811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69043-9B95-4E45-BFD0-D233A5F0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52294</xdr:colOff>
      <xdr:row>14</xdr:row>
      <xdr:rowOff>164352</xdr:rowOff>
    </xdr:from>
    <xdr:to>
      <xdr:col>6</xdr:col>
      <xdr:colOff>672353</xdr:colOff>
      <xdr:row>27</xdr:row>
      <xdr:rowOff>168834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952-035C-40AD-A3D7-67518AFF7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O23"/>
  <sheetViews>
    <sheetView workbookViewId="0">
      <selection activeCell="O6" sqref="O6"/>
    </sheetView>
  </sheetViews>
  <sheetFormatPr defaultColWidth="9.1796875" defaultRowHeight="13" x14ac:dyDescent="0.3"/>
  <cols>
    <col min="1" max="16384" width="9.1796875" style="1"/>
  </cols>
  <sheetData>
    <row r="1" spans="1:15" x14ac:dyDescent="0.3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x14ac:dyDescent="0.3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3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3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3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3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3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3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3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3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3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3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3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3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3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3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3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3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3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3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3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3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3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52AE-7060-4649-9E4C-AF25F11D1A3C}">
  <dimension ref="A1:L27"/>
  <sheetViews>
    <sheetView workbookViewId="0">
      <selection sqref="A1:XFD1048576"/>
    </sheetView>
  </sheetViews>
  <sheetFormatPr defaultRowHeight="14.5" x14ac:dyDescent="0.35"/>
  <cols>
    <col min="8" max="8" width="10.54296875" bestFit="1" customWidth="1"/>
  </cols>
  <sheetData>
    <row r="1" spans="1:12" x14ac:dyDescent="0.35">
      <c r="G1" t="s">
        <v>31</v>
      </c>
      <c r="H1" s="9">
        <f>MIN(F3:F13)</f>
        <v>18</v>
      </c>
    </row>
    <row r="2" spans="1:12" x14ac:dyDescent="0.35">
      <c r="C2" s="6" t="s">
        <v>19</v>
      </c>
      <c r="D2" s="6" t="s">
        <v>20</v>
      </c>
      <c r="E2" s="6" t="s">
        <v>21</v>
      </c>
      <c r="F2" s="6" t="s">
        <v>22</v>
      </c>
      <c r="G2" t="s">
        <v>28</v>
      </c>
      <c r="H2" s="14">
        <f>_xlfn.QUARTILE.EXC(F3:F12,1)</f>
        <v>18.375</v>
      </c>
      <c r="I2" s="6" t="s">
        <v>29</v>
      </c>
    </row>
    <row r="3" spans="1:12" x14ac:dyDescent="0.35">
      <c r="C3" s="7">
        <v>18</v>
      </c>
      <c r="D3" s="8">
        <v>22</v>
      </c>
      <c r="E3" s="6">
        <v>1</v>
      </c>
      <c r="F3" s="6">
        <v>18</v>
      </c>
      <c r="G3" t="s">
        <v>23</v>
      </c>
      <c r="H3" s="11">
        <f>AVERAGE(F3:F13)</f>
        <v>19.772727272727273</v>
      </c>
    </row>
    <row r="4" spans="1:12" x14ac:dyDescent="0.35">
      <c r="E4" s="6">
        <v>2</v>
      </c>
      <c r="F4" s="6">
        <v>18.5</v>
      </c>
      <c r="G4" t="s">
        <v>24</v>
      </c>
      <c r="H4">
        <f>MEDIAN(F3:F13)</f>
        <v>20</v>
      </c>
    </row>
    <row r="5" spans="1:12" x14ac:dyDescent="0.35">
      <c r="E5" s="6">
        <v>3</v>
      </c>
      <c r="F5" s="6">
        <v>18</v>
      </c>
      <c r="G5" t="s">
        <v>30</v>
      </c>
      <c r="H5" s="15">
        <f>_xlfn.QUARTILE.EXC(F3:F13,3)</f>
        <v>21</v>
      </c>
      <c r="I5" t="s">
        <v>29</v>
      </c>
    </row>
    <row r="6" spans="1:12" x14ac:dyDescent="0.35">
      <c r="E6" s="6">
        <v>4</v>
      </c>
      <c r="F6" s="6">
        <v>19</v>
      </c>
      <c r="G6" t="s">
        <v>32</v>
      </c>
      <c r="H6" s="9">
        <f>MAX(F3:F13)</f>
        <v>22</v>
      </c>
    </row>
    <row r="7" spans="1:12" x14ac:dyDescent="0.35">
      <c r="E7" s="6">
        <v>5</v>
      </c>
      <c r="F7" s="6">
        <v>22</v>
      </c>
    </row>
    <row r="8" spans="1:12" x14ac:dyDescent="0.35">
      <c r="E8" s="6">
        <v>6</v>
      </c>
      <c r="F8" s="6">
        <v>21</v>
      </c>
    </row>
    <row r="9" spans="1:12" x14ac:dyDescent="0.35">
      <c r="E9" s="6">
        <v>7</v>
      </c>
      <c r="F9" s="6">
        <v>20</v>
      </c>
    </row>
    <row r="10" spans="1:12" x14ac:dyDescent="0.35">
      <c r="E10" s="6">
        <v>8</v>
      </c>
      <c r="F10" s="6">
        <v>20</v>
      </c>
    </row>
    <row r="11" spans="1:12" x14ac:dyDescent="0.35">
      <c r="E11" s="6">
        <v>9</v>
      </c>
      <c r="F11" s="6">
        <v>21</v>
      </c>
    </row>
    <row r="12" spans="1:12" x14ac:dyDescent="0.35">
      <c r="E12" s="6">
        <v>10</v>
      </c>
      <c r="F12" s="6">
        <v>22</v>
      </c>
    </row>
    <row r="13" spans="1:12" x14ac:dyDescent="0.35">
      <c r="E13" s="6">
        <v>11</v>
      </c>
      <c r="F13" s="6">
        <v>18</v>
      </c>
    </row>
    <row r="16" spans="1:12" x14ac:dyDescent="0.35">
      <c r="A16" s="10"/>
      <c r="B16" s="10"/>
      <c r="C16" s="10"/>
      <c r="D16" s="10"/>
      <c r="E16" s="10"/>
      <c r="F16" s="10"/>
      <c r="I16" s="12"/>
      <c r="J16" s="12"/>
      <c r="K16" s="12"/>
      <c r="L16" s="12"/>
    </row>
    <row r="17" spans="2:12" x14ac:dyDescent="0.35">
      <c r="B17" t="s">
        <v>25</v>
      </c>
      <c r="C17" t="s">
        <v>26</v>
      </c>
      <c r="D17" t="s">
        <v>24</v>
      </c>
      <c r="E17" t="s">
        <v>27</v>
      </c>
      <c r="I17" s="13">
        <v>0.25</v>
      </c>
      <c r="J17" s="13">
        <v>0.5</v>
      </c>
      <c r="K17" s="13">
        <v>0.75</v>
      </c>
      <c r="L17" s="13">
        <v>1</v>
      </c>
    </row>
    <row r="20" spans="2:12" x14ac:dyDescent="0.35">
      <c r="B20">
        <v>19</v>
      </c>
      <c r="D20">
        <f>AVERAGE(B20:B29)</f>
        <v>18.75</v>
      </c>
    </row>
    <row r="21" spans="2:12" x14ac:dyDescent="0.35">
      <c r="B21">
        <v>18</v>
      </c>
      <c r="D21">
        <f>MEDIAN(B20:B29)</f>
        <v>18.5</v>
      </c>
    </row>
    <row r="22" spans="2:12" x14ac:dyDescent="0.35">
      <c r="B22">
        <v>17</v>
      </c>
    </row>
    <row r="23" spans="2:12" x14ac:dyDescent="0.35">
      <c r="B23">
        <v>20</v>
      </c>
    </row>
    <row r="24" spans="2:12" x14ac:dyDescent="0.35">
      <c r="B24">
        <v>21</v>
      </c>
    </row>
    <row r="25" spans="2:12" x14ac:dyDescent="0.35">
      <c r="B25">
        <v>18</v>
      </c>
    </row>
    <row r="26" spans="2:12" x14ac:dyDescent="0.35">
      <c r="B26">
        <v>18</v>
      </c>
    </row>
    <row r="27" spans="2:12" x14ac:dyDescent="0.35">
      <c r="B27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108C-5B12-4589-BE9F-07D539B44FA3}">
  <dimension ref="A1:U27"/>
  <sheetViews>
    <sheetView tabSelected="1" zoomScale="85" zoomScaleNormal="85" workbookViewId="0">
      <selection activeCell="V15" sqref="V15"/>
    </sheetView>
  </sheetViews>
  <sheetFormatPr defaultRowHeight="14.5" x14ac:dyDescent="0.35"/>
  <cols>
    <col min="7" max="7" width="10.36328125" customWidth="1"/>
    <col min="8" max="8" width="10.54296875" bestFit="1" customWidth="1"/>
  </cols>
  <sheetData>
    <row r="1" spans="1:21" x14ac:dyDescent="0.35">
      <c r="G1" s="18" t="s">
        <v>45</v>
      </c>
      <c r="H1" s="9">
        <f>MIN(F3:F13)</f>
        <v>3</v>
      </c>
      <c r="L1" t="s">
        <v>33</v>
      </c>
      <c r="M1" t="s">
        <v>34</v>
      </c>
      <c r="N1" t="s">
        <v>35</v>
      </c>
      <c r="P1" s="6" t="s">
        <v>33</v>
      </c>
      <c r="Q1" s="6" t="s">
        <v>34</v>
      </c>
      <c r="R1" s="6" t="s">
        <v>35</v>
      </c>
      <c r="S1" s="6" t="s">
        <v>39</v>
      </c>
    </row>
    <row r="2" spans="1:21" x14ac:dyDescent="0.35">
      <c r="C2" s="6" t="s">
        <v>19</v>
      </c>
      <c r="D2" s="6" t="s">
        <v>20</v>
      </c>
      <c r="E2" s="6" t="s">
        <v>21</v>
      </c>
      <c r="F2" s="6" t="s">
        <v>22</v>
      </c>
      <c r="G2" s="18" t="s">
        <v>46</v>
      </c>
      <c r="H2" s="19">
        <f>AVERAGE(H3,H1)</f>
        <v>8</v>
      </c>
      <c r="I2" s="6"/>
      <c r="K2" s="6" t="s">
        <v>21</v>
      </c>
      <c r="L2" s="6" t="s">
        <v>36</v>
      </c>
      <c r="M2" s="6" t="s">
        <v>37</v>
      </c>
      <c r="N2" s="6" t="s">
        <v>38</v>
      </c>
      <c r="P2" s="6" t="s">
        <v>36</v>
      </c>
      <c r="Q2" s="6" t="s">
        <v>37</v>
      </c>
      <c r="R2" s="6" t="s">
        <v>38</v>
      </c>
      <c r="S2" s="6" t="s">
        <v>40</v>
      </c>
    </row>
    <row r="3" spans="1:21" x14ac:dyDescent="0.35">
      <c r="C3" s="7">
        <v>18</v>
      </c>
      <c r="D3" s="8">
        <v>33</v>
      </c>
      <c r="E3" s="6">
        <v>1</v>
      </c>
      <c r="F3" s="6">
        <v>3</v>
      </c>
      <c r="G3" s="18" t="s">
        <v>47</v>
      </c>
      <c r="H3" s="14">
        <f>_xlfn.QUARTILE.EXC(F3:F13,1)</f>
        <v>13</v>
      </c>
      <c r="K3" s="6">
        <v>1</v>
      </c>
      <c r="L3" s="6">
        <v>18.329999999999998</v>
      </c>
      <c r="M3">
        <f>L3+0.6</f>
        <v>18.93</v>
      </c>
      <c r="N3" s="20">
        <f>L3-0.3</f>
        <v>18.029999999999998</v>
      </c>
      <c r="P3" s="17">
        <v>0</v>
      </c>
      <c r="Q3" s="17">
        <v>1</v>
      </c>
      <c r="R3" s="17">
        <v>1</v>
      </c>
      <c r="S3" s="17">
        <v>0</v>
      </c>
    </row>
    <row r="4" spans="1:21" x14ac:dyDescent="0.35">
      <c r="E4" s="6">
        <v>2</v>
      </c>
      <c r="F4" s="6">
        <v>15</v>
      </c>
      <c r="G4" s="18" t="s">
        <v>48</v>
      </c>
      <c r="H4" s="21">
        <f>AVERAGE(F3:F13)</f>
        <v>18.063636363636363</v>
      </c>
      <c r="K4" s="6">
        <v>2</v>
      </c>
      <c r="L4" s="6">
        <v>18.510000000000002</v>
      </c>
      <c r="M4">
        <f t="shared" ref="M4:M13" si="0">L4+0.6</f>
        <v>19.110000000000003</v>
      </c>
      <c r="N4">
        <f t="shared" ref="N4:N13" si="1">L4-0.3</f>
        <v>18.21</v>
      </c>
      <c r="P4" s="17">
        <v>1</v>
      </c>
      <c r="Q4" s="17">
        <v>0</v>
      </c>
      <c r="R4" s="17">
        <v>1</v>
      </c>
      <c r="S4" s="17">
        <v>0</v>
      </c>
      <c r="T4" t="s">
        <v>19</v>
      </c>
      <c r="U4" s="6">
        <v>2</v>
      </c>
    </row>
    <row r="5" spans="1:21" x14ac:dyDescent="0.35">
      <c r="E5" s="6">
        <v>3</v>
      </c>
      <c r="F5" s="6">
        <v>13</v>
      </c>
      <c r="G5" s="18" t="s">
        <v>48</v>
      </c>
      <c r="H5" s="21">
        <f>MEDIAN(F3:F13)</f>
        <v>22</v>
      </c>
      <c r="K5" s="6">
        <v>3</v>
      </c>
      <c r="L5" s="6">
        <v>18.88</v>
      </c>
      <c r="M5">
        <f t="shared" si="0"/>
        <v>19.48</v>
      </c>
      <c r="N5">
        <f t="shared" si="1"/>
        <v>18.579999999999998</v>
      </c>
      <c r="P5" s="17">
        <v>1</v>
      </c>
      <c r="Q5" s="17">
        <v>0</v>
      </c>
      <c r="R5" s="17">
        <v>1</v>
      </c>
      <c r="S5" s="17">
        <v>0</v>
      </c>
      <c r="T5" t="s">
        <v>41</v>
      </c>
      <c r="U5" s="6">
        <f>_xlfn.QUARTILE.EXC(P15:S15,1)</f>
        <v>7</v>
      </c>
    </row>
    <row r="6" spans="1:21" x14ac:dyDescent="0.35">
      <c r="E6" s="6">
        <v>4</v>
      </c>
      <c r="F6" s="6">
        <v>13</v>
      </c>
      <c r="G6" s="18" t="s">
        <v>47</v>
      </c>
      <c r="H6" s="15">
        <f>_xlfn.QUARTILE.EXC(F3:F13,3)</f>
        <v>23</v>
      </c>
      <c r="K6" s="6">
        <v>4</v>
      </c>
      <c r="L6" s="6">
        <v>19</v>
      </c>
      <c r="M6">
        <f t="shared" si="0"/>
        <v>19.600000000000001</v>
      </c>
      <c r="N6">
        <f t="shared" si="1"/>
        <v>18.7</v>
      </c>
      <c r="P6" s="17">
        <v>1</v>
      </c>
      <c r="Q6" s="17">
        <v>0</v>
      </c>
      <c r="R6" s="17">
        <v>1</v>
      </c>
      <c r="S6" s="17">
        <v>1</v>
      </c>
      <c r="T6" t="s">
        <v>23</v>
      </c>
      <c r="U6" s="6">
        <f>AVERAGE(P15:S15)</f>
        <v>7.75</v>
      </c>
    </row>
    <row r="7" spans="1:21" x14ac:dyDescent="0.35">
      <c r="E7" s="6">
        <v>5</v>
      </c>
      <c r="F7" s="6">
        <v>9.6999999999999993</v>
      </c>
      <c r="G7" s="18" t="s">
        <v>46</v>
      </c>
      <c r="H7" s="19">
        <f>AVERAGE(H8,H6)</f>
        <v>28</v>
      </c>
      <c r="K7" s="6">
        <v>5</v>
      </c>
      <c r="L7" s="6">
        <v>22</v>
      </c>
      <c r="M7">
        <f t="shared" si="0"/>
        <v>22.6</v>
      </c>
      <c r="N7">
        <f t="shared" si="1"/>
        <v>21.7</v>
      </c>
      <c r="P7" s="17">
        <v>0</v>
      </c>
      <c r="Q7" s="17">
        <v>1</v>
      </c>
      <c r="R7" s="17">
        <v>1</v>
      </c>
      <c r="S7" s="17">
        <v>1</v>
      </c>
      <c r="T7" t="s">
        <v>24</v>
      </c>
      <c r="U7" s="6">
        <f>MEDIAN(P15:S15)</f>
        <v>7.5</v>
      </c>
    </row>
    <row r="8" spans="1:21" x14ac:dyDescent="0.35">
      <c r="E8" s="6">
        <v>6</v>
      </c>
      <c r="F8" s="6">
        <v>22</v>
      </c>
      <c r="G8" s="18" t="s">
        <v>45</v>
      </c>
      <c r="H8" s="9">
        <f>MAX(F3:F13)</f>
        <v>33</v>
      </c>
      <c r="K8" s="6">
        <v>6</v>
      </c>
      <c r="L8" s="6">
        <v>21</v>
      </c>
      <c r="M8">
        <f>L8+0.6</f>
        <v>21.6</v>
      </c>
      <c r="N8">
        <f t="shared" si="1"/>
        <v>20.7</v>
      </c>
      <c r="P8" s="17">
        <v>1</v>
      </c>
      <c r="Q8" s="17">
        <v>1</v>
      </c>
      <c r="R8" s="17">
        <v>1</v>
      </c>
      <c r="S8" s="17">
        <v>1</v>
      </c>
      <c r="T8" t="s">
        <v>42</v>
      </c>
      <c r="U8" s="6">
        <f>_xlfn.QUARTILE.EXC(P15:S15,3)</f>
        <v>8.75</v>
      </c>
    </row>
    <row r="9" spans="1:21" x14ac:dyDescent="0.35">
      <c r="E9" s="6">
        <v>7</v>
      </c>
      <c r="F9" s="6">
        <v>23</v>
      </c>
      <c r="K9" s="6">
        <v>7</v>
      </c>
      <c r="L9" s="6">
        <v>20</v>
      </c>
      <c r="M9">
        <f t="shared" si="0"/>
        <v>20.6</v>
      </c>
      <c r="N9">
        <f t="shared" si="1"/>
        <v>19.7</v>
      </c>
      <c r="P9" s="17">
        <v>1</v>
      </c>
      <c r="Q9" s="17">
        <v>1</v>
      </c>
      <c r="R9" s="17">
        <v>1</v>
      </c>
      <c r="S9" s="17">
        <v>1</v>
      </c>
      <c r="T9" t="s">
        <v>43</v>
      </c>
      <c r="U9" s="6">
        <v>12</v>
      </c>
    </row>
    <row r="10" spans="1:21" x14ac:dyDescent="0.35">
      <c r="E10" s="6">
        <v>8</v>
      </c>
      <c r="F10" s="6">
        <v>22</v>
      </c>
      <c r="K10" s="6">
        <v>8</v>
      </c>
      <c r="L10" s="6">
        <v>20</v>
      </c>
      <c r="M10">
        <f t="shared" si="0"/>
        <v>20.6</v>
      </c>
      <c r="N10">
        <f t="shared" si="1"/>
        <v>19.7</v>
      </c>
      <c r="P10" s="17">
        <v>1</v>
      </c>
      <c r="Q10" s="17">
        <v>1</v>
      </c>
      <c r="R10" s="17">
        <v>1</v>
      </c>
      <c r="S10" s="17">
        <v>1</v>
      </c>
    </row>
    <row r="11" spans="1:21" x14ac:dyDescent="0.35">
      <c r="E11" s="6">
        <v>9</v>
      </c>
      <c r="F11" s="6">
        <v>23</v>
      </c>
      <c r="K11" s="6">
        <v>9</v>
      </c>
      <c r="L11" s="6">
        <v>21</v>
      </c>
      <c r="M11">
        <f t="shared" si="0"/>
        <v>21.6</v>
      </c>
      <c r="N11">
        <f t="shared" si="1"/>
        <v>20.7</v>
      </c>
      <c r="P11" s="17">
        <v>1</v>
      </c>
      <c r="Q11" s="17">
        <v>1</v>
      </c>
      <c r="R11" s="17">
        <v>1</v>
      </c>
      <c r="S11" s="17">
        <v>1</v>
      </c>
    </row>
    <row r="12" spans="1:21" x14ac:dyDescent="0.35">
      <c r="E12" s="6">
        <v>10</v>
      </c>
      <c r="F12" s="6">
        <v>33</v>
      </c>
      <c r="K12" s="6">
        <v>10</v>
      </c>
      <c r="L12" s="6">
        <v>22</v>
      </c>
      <c r="M12">
        <f t="shared" si="0"/>
        <v>22.6</v>
      </c>
      <c r="N12">
        <f t="shared" si="1"/>
        <v>21.7</v>
      </c>
      <c r="P12" s="17">
        <v>1</v>
      </c>
      <c r="Q12" s="17">
        <v>0</v>
      </c>
      <c r="R12" s="17">
        <v>0</v>
      </c>
      <c r="S12" s="17">
        <v>0</v>
      </c>
    </row>
    <row r="13" spans="1:21" x14ac:dyDescent="0.35">
      <c r="E13" s="6">
        <v>11</v>
      </c>
      <c r="F13" s="6">
        <v>22</v>
      </c>
      <c r="K13" s="6">
        <v>11</v>
      </c>
      <c r="L13" s="6">
        <v>18</v>
      </c>
      <c r="M13">
        <f t="shared" si="0"/>
        <v>18.600000000000001</v>
      </c>
      <c r="N13">
        <f t="shared" si="1"/>
        <v>17.7</v>
      </c>
      <c r="P13" s="17">
        <v>0</v>
      </c>
      <c r="Q13" s="17">
        <v>0</v>
      </c>
      <c r="R13" s="17">
        <v>0</v>
      </c>
      <c r="S13" s="17">
        <v>1</v>
      </c>
    </row>
    <row r="14" spans="1:21" x14ac:dyDescent="0.35">
      <c r="P14" s="17">
        <v>0</v>
      </c>
      <c r="Q14" s="17">
        <v>1</v>
      </c>
      <c r="R14" s="17">
        <v>0</v>
      </c>
      <c r="S14" s="17">
        <v>0</v>
      </c>
    </row>
    <row r="15" spans="1:21" x14ac:dyDescent="0.35">
      <c r="P15" s="16">
        <f>(P3+P4+P6+P8+P7+P5+P9+P10+P12+P11+P13+P14)</f>
        <v>8</v>
      </c>
      <c r="Q15" s="16">
        <f>SUM(Q3:Q14)</f>
        <v>7</v>
      </c>
      <c r="R15" s="16">
        <f>SUM(R3:R14)</f>
        <v>9</v>
      </c>
      <c r="S15" s="16">
        <f>SUM(S3:S14)</f>
        <v>7</v>
      </c>
    </row>
    <row r="16" spans="1:21" x14ac:dyDescent="0.35">
      <c r="A16" s="10"/>
      <c r="B16" s="10"/>
      <c r="C16" s="10"/>
      <c r="D16" s="10"/>
      <c r="E16" s="10"/>
      <c r="F16" s="10"/>
      <c r="T16" t="s">
        <v>44</v>
      </c>
    </row>
    <row r="17" spans="2:6" x14ac:dyDescent="0.35">
      <c r="B17" t="s">
        <v>25</v>
      </c>
      <c r="C17" t="s">
        <v>26</v>
      </c>
      <c r="D17" t="s">
        <v>24</v>
      </c>
      <c r="E17" t="s">
        <v>27</v>
      </c>
    </row>
    <row r="20" spans="2:6" x14ac:dyDescent="0.35">
      <c r="B20">
        <v>19</v>
      </c>
      <c r="D20">
        <f>AVERAGE(B20:B29)</f>
        <v>18.75</v>
      </c>
    </row>
    <row r="21" spans="2:6" x14ac:dyDescent="0.35">
      <c r="B21">
        <v>18</v>
      </c>
      <c r="D21">
        <f>MEDIAN(B20:B29)</f>
        <v>18.5</v>
      </c>
    </row>
    <row r="22" spans="2:6" x14ac:dyDescent="0.35">
      <c r="B22">
        <v>17</v>
      </c>
    </row>
    <row r="23" spans="2:6" x14ac:dyDescent="0.35">
      <c r="B23">
        <v>20</v>
      </c>
    </row>
    <row r="24" spans="2:6" x14ac:dyDescent="0.35">
      <c r="B24">
        <v>21</v>
      </c>
      <c r="C24" s="12"/>
      <c r="D24" s="12"/>
      <c r="E24" s="12"/>
      <c r="F24" s="12"/>
    </row>
    <row r="25" spans="2:6" x14ac:dyDescent="0.35">
      <c r="B25">
        <v>18</v>
      </c>
      <c r="C25" s="13">
        <v>0.25</v>
      </c>
      <c r="D25" s="13">
        <v>0.5</v>
      </c>
      <c r="E25" s="13">
        <v>0.75</v>
      </c>
      <c r="F25" s="13">
        <v>1</v>
      </c>
    </row>
    <row r="26" spans="2:6" x14ac:dyDescent="0.35">
      <c r="B26">
        <v>18</v>
      </c>
    </row>
    <row r="27" spans="2:6" x14ac:dyDescent="0.35">
      <c r="B27">
        <v>19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Black .</cp:lastModifiedBy>
  <dcterms:created xsi:type="dcterms:W3CDTF">2019-10-09T14:19:34Z</dcterms:created>
  <dcterms:modified xsi:type="dcterms:W3CDTF">2021-04-01T20:08:42Z</dcterms:modified>
</cp:coreProperties>
</file>