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ables/table2.xml" ContentType="application/vnd.openxmlformats-officedocument.spreadsheetml.table+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leona\Documents\HD LEONARDO P. MONTEIRO\Concurso\"/>
    </mc:Choice>
  </mc:AlternateContent>
  <xr:revisionPtr revIDLastSave="0" documentId="13_ncr:1_{2901B7ED-BFEC-4E1C-B81E-BDB4DA259DA0}" xr6:coauthVersionLast="47" xr6:coauthVersionMax="47" xr10:uidLastSave="{00000000-0000-0000-0000-000000000000}"/>
  <bookViews>
    <workbookView xWindow="-120" yWindow="-120" windowWidth="20730" windowHeight="11160" tabRatio="801" xr2:uid="{233C9DEA-97BB-4FCC-BFC3-5C4EEC072D9E}"/>
  </bookViews>
  <sheets>
    <sheet name="CILCO_ESTUDOS" sheetId="4" r:id="rId1"/>
    <sheet name="MATRIZ_CONTEÚDO" sheetId="15" r:id="rId2"/>
    <sheet name="REVISÕES" sheetId="6" r:id="rId3"/>
    <sheet name="EXERCÍCIOS_REGISTRO" sheetId="12" r:id="rId4"/>
    <sheet name="ANÁLISE_INF" sheetId="14" r:id="rId5"/>
    <sheet name="MODELO_CARDS" sheetId="3" r:id="rId6"/>
  </sheets>
  <definedNames>
    <definedName name="_xlnm._FilterDatabase" localSheetId="3" hidden="1">EXERCÍCIOS_REGISTRO!$B$1:$C$12</definedName>
    <definedName name="_xlnm._FilterDatabase" localSheetId="2" hidden="1">REVISÕES!$B$13:$I$355</definedName>
    <definedName name="COL_DISCIPLINA_EXERCICIOS">Tabela4[Disciplina]</definedName>
    <definedName name="COL_EFICACIA_EXERCICIOS">Tabela4[Eficácia]</definedName>
    <definedName name="COL_N_QUESTOES">Tabela4[Nº Questões]</definedName>
    <definedName name="Corretas">Tabela4[Corretas]</definedName>
    <definedName name="Eficácia_col">Tabela4[Eficácia]</definedName>
    <definedName name="EXERCICIOS_DADOS">#REF!</definedName>
    <definedName name="LISTA_CONTEUDO_PROG">matriz_conteudo[DISCIPLINA]</definedName>
    <definedName name="Nº_Questões">Tabela4[Nº Questões]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94" i="15" l="1"/>
  <c r="C359" i="15"/>
  <c r="C324" i="15"/>
  <c r="C317" i="15"/>
  <c r="C269" i="15"/>
  <c r="C216" i="15"/>
  <c r="C210" i="15"/>
  <c r="C194" i="15"/>
  <c r="C185" i="15"/>
  <c r="C170" i="15"/>
  <c r="C17" i="15"/>
  <c r="C12" i="15"/>
  <c r="C11" i="15"/>
  <c r="C10" i="15"/>
  <c r="C9" i="15"/>
  <c r="C8" i="15"/>
  <c r="C7" i="15"/>
  <c r="C6" i="15"/>
  <c r="C5" i="15"/>
  <c r="C4" i="15"/>
  <c r="C3" i="15"/>
  <c r="C2" i="15"/>
  <c r="C44" i="12"/>
  <c r="D43" i="12"/>
  <c r="G18" i="6"/>
  <c r="B1" i="4"/>
  <c r="G15" i="6"/>
  <c r="G16" i="6"/>
  <c r="G17"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14" i="6"/>
  <c r="C14" i="15" l="1"/>
  <c r="C13" i="15"/>
  <c r="F702" i="12"/>
  <c r="F701" i="12"/>
  <c r="F700" i="12"/>
  <c r="F699" i="12"/>
  <c r="F698" i="12"/>
  <c r="F697" i="12"/>
  <c r="F696" i="12"/>
  <c r="F695" i="12"/>
  <c r="F694" i="12"/>
  <c r="F693" i="12"/>
  <c r="F692" i="12"/>
  <c r="F691" i="12"/>
  <c r="F690" i="12"/>
  <c r="F689" i="12"/>
  <c r="F688" i="12"/>
  <c r="F687" i="12"/>
  <c r="F686" i="12"/>
  <c r="F685" i="12"/>
  <c r="F684" i="12"/>
  <c r="F683" i="12"/>
  <c r="F682" i="12"/>
  <c r="F681" i="12"/>
  <c r="F680" i="12"/>
  <c r="F679" i="12"/>
  <c r="F678" i="12"/>
  <c r="F677" i="12"/>
  <c r="F676" i="12"/>
  <c r="F675" i="12"/>
  <c r="F674" i="12"/>
  <c r="F673" i="12"/>
  <c r="F672" i="12"/>
  <c r="F671" i="12"/>
  <c r="F670" i="12"/>
  <c r="F669" i="12"/>
  <c r="F668" i="12"/>
  <c r="F667" i="12"/>
  <c r="F666" i="12"/>
  <c r="F665" i="12"/>
  <c r="F664" i="12"/>
  <c r="F663" i="12"/>
  <c r="F662" i="12"/>
  <c r="F661" i="12"/>
  <c r="F660" i="12"/>
  <c r="F659" i="12"/>
  <c r="F658" i="12"/>
  <c r="F657" i="12"/>
  <c r="F656" i="12"/>
  <c r="F655" i="12"/>
  <c r="F654" i="12"/>
  <c r="F653" i="12"/>
  <c r="F652" i="12"/>
  <c r="F651" i="12"/>
  <c r="F650" i="12"/>
  <c r="F649" i="12"/>
  <c r="F648" i="12"/>
  <c r="F647" i="12"/>
  <c r="F646" i="12"/>
  <c r="F645" i="12"/>
  <c r="F644" i="12"/>
  <c r="F643" i="12"/>
  <c r="F642" i="12"/>
  <c r="F641" i="12"/>
  <c r="F640" i="12"/>
  <c r="F639" i="12"/>
  <c r="F638" i="12"/>
  <c r="F637" i="12"/>
  <c r="F636" i="12"/>
  <c r="F635" i="12"/>
  <c r="F634" i="12"/>
  <c r="F633" i="12"/>
  <c r="F632" i="12"/>
  <c r="F631" i="12"/>
  <c r="F630" i="12"/>
  <c r="F629" i="12"/>
  <c r="F628" i="12"/>
  <c r="F627" i="12"/>
  <c r="F626" i="12"/>
  <c r="F625" i="12"/>
  <c r="F624" i="12"/>
  <c r="F623" i="12"/>
  <c r="F622" i="12"/>
  <c r="F621" i="12"/>
  <c r="F620" i="12"/>
  <c r="F619" i="12"/>
  <c r="F618" i="12"/>
  <c r="F617" i="12"/>
  <c r="F616" i="12"/>
  <c r="F615" i="12"/>
  <c r="F614" i="12"/>
  <c r="F613" i="12"/>
  <c r="F612" i="12"/>
  <c r="F611" i="12"/>
  <c r="F610" i="12"/>
  <c r="F609" i="12"/>
  <c r="F608" i="12"/>
  <c r="F607" i="12"/>
  <c r="F606" i="12"/>
  <c r="F605" i="12"/>
  <c r="F604" i="12"/>
  <c r="F603" i="12"/>
  <c r="F602" i="12"/>
  <c r="F601" i="12"/>
  <c r="F600" i="12"/>
  <c r="F599" i="12"/>
  <c r="F598" i="12"/>
  <c r="F597" i="12"/>
  <c r="F596" i="12"/>
  <c r="F595" i="12"/>
  <c r="F594" i="12"/>
  <c r="F593" i="12"/>
  <c r="F592" i="12"/>
  <c r="F591" i="12"/>
  <c r="F590" i="12"/>
  <c r="F589" i="12"/>
  <c r="F588" i="12"/>
  <c r="F587" i="12"/>
  <c r="F586" i="12"/>
  <c r="F585" i="12"/>
  <c r="F584" i="12"/>
  <c r="F583" i="12"/>
  <c r="F582" i="12"/>
  <c r="F581" i="12"/>
  <c r="F580" i="12"/>
  <c r="F579" i="12"/>
  <c r="F578" i="12"/>
  <c r="F577" i="12"/>
  <c r="F576" i="12"/>
  <c r="F575" i="12"/>
  <c r="F574" i="12"/>
  <c r="F573" i="12"/>
  <c r="F572" i="12"/>
  <c r="F571" i="12"/>
  <c r="F570" i="12"/>
  <c r="F569" i="12"/>
  <c r="F568" i="12"/>
  <c r="F567" i="12"/>
  <c r="F566" i="12"/>
  <c r="F565" i="12"/>
  <c r="F564" i="12"/>
  <c r="F563" i="12"/>
  <c r="F562" i="12"/>
  <c r="F561" i="12"/>
  <c r="F560" i="12"/>
  <c r="F559" i="12"/>
  <c r="F558" i="12"/>
  <c r="F557" i="12"/>
  <c r="F556" i="12"/>
  <c r="F555" i="12"/>
  <c r="F554" i="12"/>
  <c r="F553" i="12"/>
  <c r="F552" i="12"/>
  <c r="F551" i="12"/>
  <c r="F550" i="12"/>
  <c r="F549" i="12"/>
  <c r="F548" i="12"/>
  <c r="F547" i="12"/>
  <c r="F546" i="12"/>
  <c r="F545" i="12"/>
  <c r="F544" i="12"/>
  <c r="F543" i="12"/>
  <c r="F542" i="12"/>
  <c r="F541" i="12"/>
  <c r="F540" i="12"/>
  <c r="F539" i="12"/>
  <c r="F538" i="12"/>
  <c r="F537" i="12"/>
  <c r="F536" i="12"/>
  <c r="F535" i="12"/>
  <c r="F534" i="12"/>
  <c r="F533" i="12"/>
  <c r="F532" i="12"/>
  <c r="F531" i="12"/>
  <c r="F530" i="12"/>
  <c r="F529" i="12"/>
  <c r="F528" i="12"/>
  <c r="F527" i="12"/>
  <c r="F526" i="12"/>
  <c r="F525" i="12"/>
  <c r="F524" i="12"/>
  <c r="F523" i="12"/>
  <c r="F522" i="12"/>
  <c r="F521" i="12"/>
  <c r="F520" i="12"/>
  <c r="F519" i="12"/>
  <c r="F518" i="12"/>
  <c r="F517" i="12"/>
  <c r="F516" i="12"/>
  <c r="F515" i="12"/>
  <c r="F514" i="12"/>
  <c r="F513" i="12"/>
  <c r="F512" i="12"/>
  <c r="F511" i="12"/>
  <c r="F510" i="12"/>
  <c r="F509" i="12"/>
  <c r="F508" i="12"/>
  <c r="F507" i="12"/>
  <c r="F506" i="12"/>
  <c r="F505" i="12"/>
  <c r="F504" i="12"/>
  <c r="F503" i="12"/>
  <c r="F502" i="12"/>
  <c r="F501" i="12"/>
  <c r="F500" i="12"/>
  <c r="F499" i="12"/>
  <c r="F498" i="12"/>
  <c r="F497" i="12"/>
  <c r="F496" i="12"/>
  <c r="F495" i="12"/>
  <c r="F494" i="12"/>
  <c r="F493" i="12"/>
  <c r="F492" i="12"/>
  <c r="F491" i="12"/>
  <c r="F490" i="12"/>
  <c r="F489" i="12"/>
  <c r="F488" i="12"/>
  <c r="F487" i="12"/>
  <c r="F486" i="12"/>
  <c r="F485" i="12"/>
  <c r="F484" i="12"/>
  <c r="F483" i="12"/>
  <c r="F482" i="12"/>
  <c r="F481" i="12"/>
  <c r="F480" i="12"/>
  <c r="F479" i="12"/>
  <c r="F478" i="12"/>
  <c r="F477" i="12"/>
  <c r="F476" i="12"/>
  <c r="F475" i="12"/>
  <c r="F474" i="12"/>
  <c r="F473" i="12"/>
  <c r="F472" i="12"/>
  <c r="F471" i="12"/>
  <c r="F470" i="12"/>
  <c r="F469" i="12"/>
  <c r="F468" i="12"/>
  <c r="F467" i="12"/>
  <c r="F466" i="12"/>
  <c r="F465" i="12"/>
  <c r="F464" i="12"/>
  <c r="F463" i="12"/>
  <c r="F462" i="12"/>
  <c r="F461" i="12"/>
  <c r="F460" i="12"/>
  <c r="F459" i="12"/>
  <c r="F458" i="12"/>
  <c r="F457" i="12"/>
  <c r="F456" i="12"/>
  <c r="F455" i="12"/>
  <c r="F454" i="12"/>
  <c r="F453" i="12"/>
  <c r="F452" i="12"/>
  <c r="F451" i="12"/>
  <c r="F450" i="12"/>
  <c r="F449" i="12"/>
  <c r="F448" i="12"/>
  <c r="F447" i="12"/>
  <c r="F446" i="12"/>
  <c r="F445" i="12"/>
  <c r="F444" i="12"/>
  <c r="F443" i="12"/>
  <c r="F442" i="12"/>
  <c r="F441" i="12"/>
  <c r="F440" i="12"/>
  <c r="F439" i="12"/>
  <c r="F438" i="12"/>
  <c r="F437" i="12"/>
  <c r="F436" i="12"/>
  <c r="F435" i="12"/>
  <c r="F434" i="12"/>
  <c r="F433" i="12"/>
  <c r="F432" i="12"/>
  <c r="F431" i="12"/>
  <c r="F430" i="12"/>
  <c r="F429" i="12"/>
  <c r="F428" i="12"/>
  <c r="F427" i="12"/>
  <c r="F426" i="12"/>
  <c r="F425" i="12"/>
  <c r="F424" i="12"/>
  <c r="F423" i="12"/>
  <c r="F422" i="12"/>
  <c r="F421" i="12"/>
  <c r="F420" i="12"/>
  <c r="F419" i="12"/>
  <c r="F418" i="12"/>
  <c r="F417" i="12"/>
  <c r="F416" i="12"/>
  <c r="F415" i="12"/>
  <c r="F414" i="12"/>
  <c r="F413" i="12"/>
  <c r="F412" i="12"/>
  <c r="F411" i="12"/>
  <c r="F410" i="12"/>
  <c r="F409" i="12"/>
  <c r="F408" i="12"/>
  <c r="F407" i="12"/>
  <c r="F406" i="12"/>
  <c r="F405" i="12"/>
  <c r="F404" i="12"/>
  <c r="F403" i="12"/>
  <c r="F402" i="12"/>
  <c r="F401" i="12"/>
  <c r="F400" i="12"/>
  <c r="F399" i="12"/>
  <c r="F398" i="12"/>
  <c r="F397" i="12"/>
  <c r="F396" i="12"/>
  <c r="F395" i="12"/>
  <c r="F394" i="12"/>
  <c r="F393" i="12"/>
  <c r="F392" i="12"/>
  <c r="F391" i="12"/>
  <c r="F390" i="12"/>
  <c r="F389" i="12"/>
  <c r="F388" i="12"/>
  <c r="F387" i="12"/>
  <c r="F386" i="12"/>
  <c r="F385" i="12"/>
  <c r="F384" i="12"/>
  <c r="F383" i="12"/>
  <c r="F382" i="12"/>
  <c r="F381" i="12"/>
  <c r="F380" i="12"/>
  <c r="F379" i="12"/>
  <c r="F378" i="12"/>
  <c r="F377" i="12"/>
  <c r="F376" i="12"/>
  <c r="F375" i="12"/>
  <c r="F374" i="12"/>
  <c r="F373" i="12"/>
  <c r="F372" i="12"/>
  <c r="F371" i="12"/>
  <c r="F370" i="12"/>
  <c r="F369" i="12"/>
  <c r="F368" i="12"/>
  <c r="F367" i="12"/>
  <c r="F366" i="12"/>
  <c r="F365" i="12"/>
  <c r="F364" i="12"/>
  <c r="F363" i="12"/>
  <c r="F362" i="12"/>
  <c r="F361" i="12"/>
  <c r="F360" i="12"/>
  <c r="F359" i="12"/>
  <c r="F358" i="12"/>
  <c r="F357" i="12"/>
  <c r="F356" i="12"/>
  <c r="F355" i="12"/>
  <c r="F354" i="12"/>
  <c r="F353" i="12"/>
  <c r="F352" i="12"/>
  <c r="F351" i="12"/>
  <c r="F350" i="12"/>
  <c r="F349" i="12"/>
  <c r="F348" i="12"/>
  <c r="F347" i="12"/>
  <c r="F346" i="12"/>
  <c r="F345" i="12"/>
  <c r="F344" i="12"/>
  <c r="F343" i="12"/>
  <c r="F342" i="12"/>
  <c r="F341" i="12"/>
  <c r="F340" i="12"/>
  <c r="F339" i="12"/>
  <c r="F338" i="12"/>
  <c r="F337" i="12"/>
  <c r="F336" i="12"/>
  <c r="F335" i="12"/>
  <c r="F334" i="12"/>
  <c r="F333" i="12"/>
  <c r="F332" i="12"/>
  <c r="F331" i="12"/>
  <c r="F330" i="12"/>
  <c r="F329" i="12"/>
  <c r="F328" i="12"/>
  <c r="F327" i="12"/>
  <c r="F326" i="12"/>
  <c r="F325" i="12"/>
  <c r="F324" i="12"/>
  <c r="F323" i="12"/>
  <c r="F322" i="12"/>
  <c r="F321" i="12"/>
  <c r="F320" i="12"/>
  <c r="F319" i="12"/>
  <c r="F318" i="12"/>
  <c r="F317" i="12"/>
  <c r="F316" i="12"/>
  <c r="F315" i="12"/>
  <c r="F314" i="12"/>
  <c r="F313" i="12"/>
  <c r="F312" i="12"/>
  <c r="F311" i="12"/>
  <c r="F310" i="12"/>
  <c r="F309" i="12"/>
  <c r="F308" i="12"/>
  <c r="F307" i="12"/>
  <c r="F306" i="12"/>
  <c r="F305" i="12"/>
  <c r="F304" i="12"/>
  <c r="F303" i="12"/>
  <c r="F302" i="12"/>
  <c r="F301" i="12"/>
  <c r="F300" i="12"/>
  <c r="F299" i="12"/>
  <c r="F298" i="12"/>
  <c r="F297" i="12"/>
  <c r="F296" i="12"/>
  <c r="F295" i="12"/>
  <c r="F294" i="12"/>
  <c r="F293" i="12"/>
  <c r="F292" i="12"/>
  <c r="F291" i="12"/>
  <c r="F290" i="12"/>
  <c r="F289" i="12"/>
  <c r="F288" i="12"/>
  <c r="F287" i="12"/>
  <c r="F286" i="12"/>
  <c r="F285" i="12"/>
  <c r="F284" i="12"/>
  <c r="F283" i="12"/>
  <c r="F282" i="12"/>
  <c r="F281" i="12"/>
  <c r="F280" i="12"/>
  <c r="F279" i="12"/>
  <c r="F278" i="12"/>
  <c r="F277" i="12"/>
  <c r="F276" i="12"/>
  <c r="F275" i="12"/>
  <c r="F274" i="12"/>
  <c r="F273" i="12"/>
  <c r="F272" i="12"/>
  <c r="F271" i="12"/>
  <c r="F270" i="12"/>
  <c r="F269" i="12"/>
  <c r="F268" i="12"/>
  <c r="F267" i="12"/>
  <c r="F266" i="12"/>
  <c r="F265" i="12"/>
  <c r="F264" i="12"/>
  <c r="F263" i="12"/>
  <c r="F262" i="12"/>
  <c r="F261" i="12"/>
  <c r="F260" i="12"/>
  <c r="F259" i="12"/>
  <c r="F258" i="12"/>
  <c r="F257" i="12"/>
  <c r="F256" i="12"/>
  <c r="F255" i="12"/>
  <c r="F254" i="12"/>
  <c r="F253" i="12"/>
  <c r="F252" i="12"/>
  <c r="F251" i="12"/>
  <c r="F250" i="12"/>
  <c r="F249" i="12"/>
  <c r="F248" i="12"/>
  <c r="F247" i="12"/>
  <c r="F246" i="12"/>
  <c r="F245" i="12"/>
  <c r="F244" i="12"/>
  <c r="F243" i="12"/>
  <c r="F242" i="12"/>
  <c r="F241" i="12"/>
  <c r="F240" i="12"/>
  <c r="F239" i="12"/>
  <c r="F238" i="12"/>
  <c r="F237" i="12"/>
  <c r="F236" i="12"/>
  <c r="F235" i="12"/>
  <c r="F234" i="12"/>
  <c r="F233" i="12"/>
  <c r="F232" i="12"/>
  <c r="F231" i="12"/>
  <c r="F230" i="12"/>
  <c r="F229" i="12"/>
  <c r="F228" i="12"/>
  <c r="F227" i="12"/>
  <c r="F226" i="12"/>
  <c r="F225" i="12"/>
  <c r="F224" i="12"/>
  <c r="F223" i="12"/>
  <c r="F222" i="12"/>
  <c r="F221" i="12"/>
  <c r="F220" i="12"/>
  <c r="F219" i="12"/>
  <c r="F218" i="12"/>
  <c r="F217" i="12"/>
  <c r="F216" i="12"/>
  <c r="F215" i="12"/>
  <c r="F214" i="12"/>
  <c r="F213" i="12"/>
  <c r="F212" i="12"/>
  <c r="F211" i="12"/>
  <c r="F210" i="12"/>
  <c r="F209" i="12"/>
  <c r="F208" i="12"/>
  <c r="F207" i="12"/>
  <c r="F206" i="12"/>
  <c r="F205" i="12"/>
  <c r="F204" i="12"/>
  <c r="F203" i="12"/>
  <c r="F202" i="12"/>
  <c r="F201" i="12"/>
  <c r="F200" i="12"/>
  <c r="F199" i="12"/>
  <c r="F198" i="12"/>
  <c r="F197" i="12"/>
  <c r="F196" i="12"/>
  <c r="F195" i="12"/>
  <c r="F194" i="12"/>
  <c r="F193" i="12"/>
  <c r="F192" i="12"/>
  <c r="F191" i="12"/>
  <c r="F190" i="12"/>
  <c r="F189" i="12"/>
  <c r="F188" i="12"/>
  <c r="F187" i="12"/>
  <c r="F186" i="12"/>
  <c r="F185" i="12"/>
  <c r="F184" i="12"/>
  <c r="F183" i="12"/>
  <c r="F182" i="12"/>
  <c r="F181" i="12"/>
  <c r="F180" i="12"/>
  <c r="F179" i="12"/>
  <c r="F178" i="12"/>
  <c r="F177" i="12"/>
  <c r="F176" i="12"/>
  <c r="F175" i="12"/>
  <c r="F174" i="12"/>
  <c r="F173" i="12"/>
  <c r="F172" i="12"/>
  <c r="F171" i="12"/>
  <c r="F170" i="12"/>
  <c r="F169" i="12"/>
  <c r="F168" i="12"/>
  <c r="F167" i="12"/>
  <c r="F166" i="12"/>
  <c r="F165" i="12"/>
  <c r="F164" i="12"/>
  <c r="F163" i="12"/>
  <c r="F162" i="12"/>
  <c r="F161" i="12"/>
  <c r="F160" i="12"/>
  <c r="F159" i="12"/>
  <c r="F158" i="12"/>
  <c r="F157" i="12"/>
  <c r="F156" i="12"/>
  <c r="F155" i="12"/>
  <c r="F154" i="12"/>
  <c r="F153" i="12"/>
  <c r="F152" i="12"/>
  <c r="F151" i="12"/>
  <c r="F150" i="12"/>
  <c r="F149" i="12"/>
  <c r="F148" i="12"/>
  <c r="F147" i="12"/>
  <c r="F146" i="12"/>
  <c r="F145" i="12"/>
  <c r="F144" i="12"/>
  <c r="F143" i="12"/>
  <c r="F142" i="12"/>
  <c r="F141" i="12"/>
  <c r="F140" i="12"/>
  <c r="F139" i="12"/>
  <c r="F138" i="12"/>
  <c r="F137" i="12"/>
  <c r="F136" i="12"/>
  <c r="F135" i="12"/>
  <c r="F134" i="12"/>
  <c r="F133" i="12"/>
  <c r="F132" i="12"/>
  <c r="F131" i="12"/>
  <c r="F130" i="12"/>
  <c r="F129" i="12"/>
  <c r="F128" i="12"/>
  <c r="F127" i="12"/>
  <c r="F126" i="12"/>
  <c r="F125" i="12"/>
  <c r="F124" i="12"/>
  <c r="F123" i="12"/>
  <c r="F122" i="12"/>
  <c r="F121" i="12"/>
  <c r="F120" i="12"/>
  <c r="F119" i="12"/>
  <c r="F118" i="12"/>
  <c r="F117" i="12"/>
  <c r="F116" i="12"/>
  <c r="F115" i="12"/>
  <c r="F114" i="12"/>
  <c r="F113" i="12"/>
  <c r="F112" i="12"/>
  <c r="F111" i="12"/>
  <c r="F110" i="12"/>
  <c r="F109" i="12"/>
  <c r="F108" i="12"/>
  <c r="F107" i="12"/>
  <c r="F106" i="12"/>
  <c r="F105" i="12"/>
  <c r="F104" i="12"/>
  <c r="F103" i="12"/>
  <c r="F102" i="12"/>
  <c r="F101" i="12"/>
  <c r="F100" i="12"/>
  <c r="F99" i="12"/>
  <c r="F98" i="12"/>
  <c r="F97" i="12"/>
  <c r="F96" i="12"/>
  <c r="F95" i="12"/>
  <c r="F94" i="12"/>
  <c r="F93" i="12"/>
  <c r="F92" i="12"/>
  <c r="F91" i="12"/>
  <c r="F90" i="12"/>
  <c r="F89" i="12"/>
  <c r="F88" i="12"/>
  <c r="F87" i="12"/>
  <c r="F86" i="12"/>
  <c r="F85" i="12"/>
  <c r="F84" i="12"/>
  <c r="F83" i="12"/>
  <c r="F82" i="12"/>
  <c r="F81" i="12"/>
  <c r="F80" i="12"/>
  <c r="F79" i="12"/>
  <c r="F78" i="12"/>
  <c r="F77" i="12"/>
  <c r="F76" i="12"/>
  <c r="F75" i="12"/>
  <c r="F74" i="12"/>
  <c r="F73" i="12"/>
  <c r="F72" i="12"/>
  <c r="F71" i="12"/>
  <c r="F70" i="12"/>
  <c r="F69" i="12"/>
  <c r="F68" i="12"/>
  <c r="F67" i="12"/>
  <c r="F66" i="12"/>
  <c r="F65" i="12"/>
  <c r="F64" i="12"/>
  <c r="F63" i="12"/>
  <c r="F62" i="12"/>
  <c r="F61" i="12"/>
  <c r="F60" i="12"/>
  <c r="F59" i="12"/>
  <c r="F58" i="12"/>
  <c r="F57" i="12"/>
  <c r="F56" i="12"/>
  <c r="F55" i="12"/>
  <c r="F54" i="12"/>
  <c r="F53" i="12"/>
  <c r="F52" i="12"/>
  <c r="F51" i="12"/>
  <c r="F50" i="12"/>
  <c r="F49" i="12"/>
  <c r="F48" i="12"/>
  <c r="F47" i="12"/>
  <c r="F46" i="12"/>
  <c r="F45" i="12"/>
  <c r="F44" i="12"/>
  <c r="F43" i="12"/>
  <c r="F42" i="12"/>
  <c r="F41" i="12"/>
  <c r="F40" i="12"/>
  <c r="F39" i="12"/>
  <c r="F38" i="12"/>
  <c r="F37" i="12"/>
  <c r="F36" i="12"/>
  <c r="F35" i="12"/>
  <c r="F34" i="12"/>
  <c r="F33" i="12"/>
  <c r="F32" i="12"/>
  <c r="F31" i="12"/>
  <c r="F30" i="12"/>
  <c r="F29" i="12"/>
  <c r="F28" i="12"/>
  <c r="F27" i="12"/>
  <c r="F26" i="12"/>
  <c r="F25" i="12"/>
  <c r="F24" i="12"/>
  <c r="F23" i="12"/>
  <c r="F22" i="12"/>
  <c r="F21" i="12"/>
  <c r="F20" i="12"/>
  <c r="F19" i="12"/>
  <c r="F18" i="12"/>
  <c r="F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3" i="12"/>
  <c r="E314" i="12"/>
  <c r="E315" i="12"/>
  <c r="E316" i="12"/>
  <c r="E317" i="12"/>
  <c r="E318" i="12"/>
  <c r="E319" i="12"/>
  <c r="E320" i="12"/>
  <c r="E321" i="12"/>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347" i="12"/>
  <c r="E348" i="12"/>
  <c r="E349" i="12"/>
  <c r="E350" i="12"/>
  <c r="E351" i="12"/>
  <c r="E352" i="12"/>
  <c r="E353" i="12"/>
  <c r="E354" i="12"/>
  <c r="E355" i="12"/>
  <c r="E356" i="12"/>
  <c r="E357" i="12"/>
  <c r="E358" i="12"/>
  <c r="E359" i="12"/>
  <c r="E360" i="12"/>
  <c r="E361" i="12"/>
  <c r="E362" i="12"/>
  <c r="E363" i="12"/>
  <c r="E364" i="12"/>
  <c r="E365" i="12"/>
  <c r="E366" i="12"/>
  <c r="E367" i="12"/>
  <c r="E368" i="12"/>
  <c r="E369" i="12"/>
  <c r="E370" i="12"/>
  <c r="E371" i="12"/>
  <c r="E372" i="12"/>
  <c r="E373" i="12"/>
  <c r="E374" i="12"/>
  <c r="E375" i="12"/>
  <c r="E376" i="12"/>
  <c r="E377" i="12"/>
  <c r="E378" i="12"/>
  <c r="E379" i="12"/>
  <c r="E380" i="12"/>
  <c r="E381" i="12"/>
  <c r="E382" i="12"/>
  <c r="E383" i="12"/>
  <c r="E384" i="12"/>
  <c r="E385" i="12"/>
  <c r="E386" i="12"/>
  <c r="E387" i="12"/>
  <c r="E388" i="12"/>
  <c r="E389" i="12"/>
  <c r="E390" i="12"/>
  <c r="E391" i="12"/>
  <c r="E392" i="12"/>
  <c r="E393" i="12"/>
  <c r="E394" i="12"/>
  <c r="E395" i="12"/>
  <c r="E396" i="12"/>
  <c r="E397" i="12"/>
  <c r="E398" i="12"/>
  <c r="E399" i="12"/>
  <c r="E400" i="12"/>
  <c r="E401" i="12"/>
  <c r="E402" i="12"/>
  <c r="E403" i="12"/>
  <c r="E404" i="12"/>
  <c r="E405" i="12"/>
  <c r="E406" i="12"/>
  <c r="E407" i="12"/>
  <c r="E408" i="12"/>
  <c r="E409" i="12"/>
  <c r="E410" i="12"/>
  <c r="E411" i="12"/>
  <c r="E412" i="12"/>
  <c r="E413" i="12"/>
  <c r="E414" i="12"/>
  <c r="E415" i="12"/>
  <c r="E416" i="12"/>
  <c r="E417" i="12"/>
  <c r="E418" i="12"/>
  <c r="E419" i="12"/>
  <c r="E420" i="12"/>
  <c r="E421" i="12"/>
  <c r="E422" i="12"/>
  <c r="E423" i="12"/>
  <c r="E424" i="12"/>
  <c r="E425" i="12"/>
  <c r="E426" i="12"/>
  <c r="E427" i="12"/>
  <c r="E428" i="12"/>
  <c r="E429" i="12"/>
  <c r="E430" i="12"/>
  <c r="E431" i="12"/>
  <c r="E432" i="12"/>
  <c r="E433" i="12"/>
  <c r="E434" i="12"/>
  <c r="E435" i="12"/>
  <c r="E436" i="12"/>
  <c r="E437" i="12"/>
  <c r="E438" i="12"/>
  <c r="E439" i="12"/>
  <c r="E440" i="12"/>
  <c r="E441" i="12"/>
  <c r="E442" i="12"/>
  <c r="E443" i="12"/>
  <c r="E444" i="12"/>
  <c r="E445" i="12"/>
  <c r="E446" i="12"/>
  <c r="E447" i="12"/>
  <c r="E448" i="12"/>
  <c r="E449" i="12"/>
  <c r="E450" i="12"/>
  <c r="E451" i="12"/>
  <c r="E452" i="12"/>
  <c r="E453" i="12"/>
  <c r="E454" i="12"/>
  <c r="E455" i="12"/>
  <c r="E456" i="12"/>
  <c r="E457" i="12"/>
  <c r="E458" i="12"/>
  <c r="E459" i="12"/>
  <c r="E460" i="12"/>
  <c r="E461" i="12"/>
  <c r="E462" i="12"/>
  <c r="E463" i="12"/>
  <c r="E464" i="12"/>
  <c r="E465" i="12"/>
  <c r="E466" i="12"/>
  <c r="E467" i="12"/>
  <c r="E468" i="12"/>
  <c r="E469" i="12"/>
  <c r="E470" i="12"/>
  <c r="E471" i="12"/>
  <c r="E472" i="12"/>
  <c r="E473" i="12"/>
  <c r="E474" i="12"/>
  <c r="E475" i="12"/>
  <c r="E476" i="12"/>
  <c r="E477" i="12"/>
  <c r="E478" i="12"/>
  <c r="E479" i="12"/>
  <c r="E480" i="12"/>
  <c r="E481" i="12"/>
  <c r="E482" i="12"/>
  <c r="E483" i="12"/>
  <c r="E484" i="12"/>
  <c r="E485" i="12"/>
  <c r="E486" i="12"/>
  <c r="E487" i="12"/>
  <c r="E488" i="12"/>
  <c r="E489" i="12"/>
  <c r="E490" i="12"/>
  <c r="E491" i="12"/>
  <c r="E492" i="12"/>
  <c r="E493" i="12"/>
  <c r="E494" i="12"/>
  <c r="E495" i="12"/>
  <c r="E496" i="12"/>
  <c r="E497" i="12"/>
  <c r="E498" i="12"/>
  <c r="E499" i="12"/>
  <c r="E500" i="12"/>
  <c r="E501" i="12"/>
  <c r="E502" i="12"/>
  <c r="E503" i="12"/>
  <c r="E504" i="12"/>
  <c r="E505" i="12"/>
  <c r="E506" i="12"/>
  <c r="E507" i="12"/>
  <c r="E508" i="12"/>
  <c r="E509" i="12"/>
  <c r="E510" i="12"/>
  <c r="E511" i="12"/>
  <c r="E512" i="12"/>
  <c r="E513" i="12"/>
  <c r="E514" i="12"/>
  <c r="E515" i="12"/>
  <c r="E516" i="12"/>
  <c r="E517" i="12"/>
  <c r="E518" i="12"/>
  <c r="E519" i="12"/>
  <c r="E520" i="12"/>
  <c r="E521" i="12"/>
  <c r="E522" i="12"/>
  <c r="E523" i="12"/>
  <c r="E524" i="12"/>
  <c r="E525" i="12"/>
  <c r="E526" i="12"/>
  <c r="E527" i="12"/>
  <c r="E528" i="12"/>
  <c r="E529" i="12"/>
  <c r="E530" i="12"/>
  <c r="E531" i="12"/>
  <c r="E532" i="12"/>
  <c r="E533" i="12"/>
  <c r="E534" i="12"/>
  <c r="E535" i="12"/>
  <c r="E536" i="12"/>
  <c r="E537" i="12"/>
  <c r="E538" i="12"/>
  <c r="E539" i="12"/>
  <c r="E540" i="12"/>
  <c r="E541" i="12"/>
  <c r="E542" i="12"/>
  <c r="E543" i="12"/>
  <c r="E544" i="12"/>
  <c r="E545" i="12"/>
  <c r="E546" i="12"/>
  <c r="E547" i="12"/>
  <c r="E548" i="12"/>
  <c r="E549" i="12"/>
  <c r="E550" i="12"/>
  <c r="E551" i="12"/>
  <c r="E552" i="12"/>
  <c r="E553" i="12"/>
  <c r="E554" i="12"/>
  <c r="E555" i="12"/>
  <c r="E556" i="12"/>
  <c r="E557" i="12"/>
  <c r="E558" i="12"/>
  <c r="E559" i="12"/>
  <c r="E560" i="12"/>
  <c r="E561" i="12"/>
  <c r="E562" i="12"/>
  <c r="E563" i="12"/>
  <c r="E564" i="12"/>
  <c r="E565" i="12"/>
  <c r="E566" i="12"/>
  <c r="E567" i="12"/>
  <c r="E568" i="12"/>
  <c r="E569" i="12"/>
  <c r="E570" i="12"/>
  <c r="E571" i="12"/>
  <c r="E572" i="12"/>
  <c r="E573" i="12"/>
  <c r="E574" i="12"/>
  <c r="E575" i="12"/>
  <c r="E576" i="12"/>
  <c r="E577" i="12"/>
  <c r="E578" i="12"/>
  <c r="E579" i="12"/>
  <c r="E580" i="12"/>
  <c r="E581" i="12"/>
  <c r="E582" i="12"/>
  <c r="E583" i="12"/>
  <c r="E584" i="12"/>
  <c r="E585" i="12"/>
  <c r="E586" i="12"/>
  <c r="E587" i="12"/>
  <c r="E588" i="12"/>
  <c r="E589" i="12"/>
  <c r="E590" i="12"/>
  <c r="E591" i="12"/>
  <c r="E592" i="12"/>
  <c r="E593" i="12"/>
  <c r="E594" i="12"/>
  <c r="E595" i="12"/>
  <c r="E596" i="12"/>
  <c r="E597" i="12"/>
  <c r="E598" i="12"/>
  <c r="E599" i="12"/>
  <c r="E600" i="12"/>
  <c r="E601" i="12"/>
  <c r="E602" i="12"/>
  <c r="E603" i="12"/>
  <c r="E604" i="12"/>
  <c r="E605" i="12"/>
  <c r="E606" i="12"/>
  <c r="E607" i="12"/>
  <c r="E608" i="12"/>
  <c r="E609" i="12"/>
  <c r="E610" i="12"/>
  <c r="E611" i="12"/>
  <c r="E612" i="12"/>
  <c r="E613" i="12"/>
  <c r="E614" i="12"/>
  <c r="E615" i="12"/>
  <c r="E616" i="12"/>
  <c r="E617" i="12"/>
  <c r="E618" i="12"/>
  <c r="E619" i="12"/>
  <c r="E620" i="12"/>
  <c r="E621" i="12"/>
  <c r="E622" i="12"/>
  <c r="E623" i="12"/>
  <c r="E624" i="12"/>
  <c r="E625" i="12"/>
  <c r="E626" i="12"/>
  <c r="E627" i="12"/>
  <c r="E628" i="12"/>
  <c r="E629" i="12"/>
  <c r="E630" i="12"/>
  <c r="E631" i="12"/>
  <c r="E632" i="12"/>
  <c r="E633" i="12"/>
  <c r="E634" i="12"/>
  <c r="E635" i="12"/>
  <c r="E636" i="12"/>
  <c r="E637" i="12"/>
  <c r="E638" i="12"/>
  <c r="E639" i="12"/>
  <c r="E640" i="12"/>
  <c r="E641" i="12"/>
  <c r="E642" i="12"/>
  <c r="E643" i="12"/>
  <c r="E644" i="12"/>
  <c r="E645" i="12"/>
  <c r="E646" i="12"/>
  <c r="E647" i="12"/>
  <c r="E648" i="12"/>
  <c r="E649" i="12"/>
  <c r="E650" i="12"/>
  <c r="E651" i="12"/>
  <c r="E652" i="12"/>
  <c r="E653" i="12"/>
  <c r="E654" i="12"/>
  <c r="E655" i="12"/>
  <c r="E656" i="12"/>
  <c r="E657" i="12"/>
  <c r="E658" i="12"/>
  <c r="E659" i="12"/>
  <c r="E660" i="12"/>
  <c r="E661" i="12"/>
  <c r="E662" i="12"/>
  <c r="E663" i="12"/>
  <c r="E664" i="12"/>
  <c r="E665" i="12"/>
  <c r="E666" i="12"/>
  <c r="E667" i="12"/>
  <c r="E668" i="12"/>
  <c r="E669" i="12"/>
  <c r="E670" i="12"/>
  <c r="E671" i="12"/>
  <c r="E672" i="12"/>
  <c r="E673" i="12"/>
  <c r="E674" i="12"/>
  <c r="E675" i="12"/>
  <c r="E676" i="12"/>
  <c r="E677" i="12"/>
  <c r="E678" i="12"/>
  <c r="E679" i="12"/>
  <c r="E680" i="12"/>
  <c r="E681" i="12"/>
  <c r="E682" i="12"/>
  <c r="E683" i="12"/>
  <c r="E684" i="12"/>
  <c r="E685" i="12"/>
  <c r="E686" i="12"/>
  <c r="E687" i="12"/>
  <c r="E688" i="12"/>
  <c r="E689" i="12"/>
  <c r="E690" i="12"/>
  <c r="E691" i="12"/>
  <c r="E692" i="12"/>
  <c r="E693" i="12"/>
  <c r="E694" i="12"/>
  <c r="E695" i="12"/>
  <c r="E696" i="12"/>
  <c r="E697" i="12"/>
  <c r="E698" i="12"/>
  <c r="E699" i="12"/>
  <c r="E700" i="12"/>
  <c r="E701" i="12"/>
  <c r="E702" i="12"/>
  <c r="E17" i="12"/>
  <c r="C61" i="4"/>
  <c r="O19" i="4"/>
  <c r="P7" i="4"/>
  <c r="P8" i="4"/>
  <c r="P9" i="4"/>
  <c r="P10" i="4"/>
  <c r="P11" i="4"/>
  <c r="P12" i="4"/>
  <c r="P13" i="4"/>
  <c r="P14" i="4"/>
  <c r="P15" i="4"/>
  <c r="P16" i="4"/>
  <c r="P17" i="4"/>
  <c r="P18" i="4"/>
  <c r="S76" i="4"/>
  <c r="C3" i="4" s="1"/>
  <c r="B2" i="4"/>
  <c r="C2" i="12" a="1"/>
  <c r="C2" i="12" s="1"/>
  <c r="F4" i="14" s="1"/>
  <c r="G4" i="14" s="1"/>
  <c r="D11" i="12" a="1"/>
  <c r="D11" i="12" s="1"/>
  <c r="C13" i="14" s="1"/>
  <c r="C11" i="12" a="1"/>
  <c r="C11" i="12" s="1"/>
  <c r="F13" i="14" s="1"/>
  <c r="G13" i="14" s="1"/>
  <c r="H13" i="14" s="1"/>
  <c r="C3" i="12" a="1"/>
  <c r="C3" i="12" s="1"/>
  <c r="C6" i="12" a="1"/>
  <c r="C6" i="12" s="1"/>
  <c r="C7" i="12" a="1"/>
  <c r="C7" i="12" s="1"/>
  <c r="C8" i="12" a="1"/>
  <c r="C8" i="12" s="1"/>
  <c r="C9" i="12" a="1"/>
  <c r="C9" i="12" s="1"/>
  <c r="C10" i="12" a="1"/>
  <c r="C10" i="12" s="1"/>
  <c r="F12" i="14" s="1"/>
  <c r="G12" i="14" s="1"/>
  <c r="C12" i="12" a="1"/>
  <c r="C12" i="12" s="1"/>
  <c r="C5" i="12" a="1"/>
  <c r="C5" i="12" s="1"/>
  <c r="C4" i="12" a="1"/>
  <c r="C4" i="12" s="1"/>
  <c r="E16" i="12" l="1"/>
  <c r="F16" i="12"/>
  <c r="P19" i="4"/>
  <c r="B2" i="14"/>
  <c r="G6" i="12" l="1"/>
  <c r="D3" i="12" a="1"/>
  <c r="D3" i="12" s="1"/>
  <c r="C5" i="14" s="1"/>
  <c r="D4" i="12" a="1"/>
  <c r="D4" i="12" s="1"/>
  <c r="C6" i="14" s="1"/>
  <c r="D5" i="12" a="1"/>
  <c r="D5" i="12" s="1"/>
  <c r="C7" i="14" s="1"/>
  <c r="D6" i="12" a="1"/>
  <c r="D6" i="12" s="1"/>
  <c r="C8" i="14" s="1"/>
  <c r="D7" i="12" a="1"/>
  <c r="D7" i="12" s="1"/>
  <c r="C9" i="14" s="1"/>
  <c r="D8" i="12" a="1"/>
  <c r="D8" i="12" s="1"/>
  <c r="C10" i="14" s="1"/>
  <c r="D9" i="12" a="1"/>
  <c r="D9" i="12" s="1"/>
  <c r="C11" i="14" s="1"/>
  <c r="D10" i="12" a="1"/>
  <c r="D10" i="12" s="1"/>
  <c r="C12" i="14" s="1"/>
  <c r="D12" i="12" a="1"/>
  <c r="D12" i="12" s="1"/>
  <c r="C14" i="14" s="1"/>
  <c r="D2" i="12" a="1"/>
  <c r="D2" i="12" s="1"/>
  <c r="C4" i="14" s="1"/>
  <c r="F5" i="14" l="1"/>
  <c r="F7" i="14"/>
  <c r="F8" i="14"/>
  <c r="F14" i="14"/>
  <c r="H12" i="14"/>
  <c r="G8" i="12"/>
  <c r="G4" i="12"/>
  <c r="F6" i="14"/>
  <c r="G6" i="14" l="1"/>
  <c r="H6" i="14" s="1"/>
  <c r="G7" i="14"/>
  <c r="H7" i="14" s="1"/>
  <c r="G5" i="14"/>
  <c r="H5" i="14" s="1"/>
  <c r="G14" i="14"/>
  <c r="H14" i="14" s="1"/>
  <c r="G8" i="14"/>
  <c r="H8" i="14" s="1"/>
  <c r="F10" i="14"/>
  <c r="F9" i="14"/>
  <c r="F11" i="14"/>
  <c r="H4" i="14"/>
  <c r="G2" i="12"/>
  <c r="G11" i="14" l="1"/>
  <c r="H11" i="14" s="1"/>
  <c r="G9" i="14"/>
  <c r="H9" i="14" s="1"/>
  <c r="G10" i="14"/>
  <c r="H10" i="14" s="1"/>
  <c r="F16" i="14"/>
  <c r="H16"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Leonardo P. Monteiro</author>
  </authors>
  <commentList>
    <comment ref="B245" authorId="0" shapeId="0" xr:uid="{4E895412-9234-43A9-B1F4-C275E0229D38}">
      <text>
        <r>
          <rPr>
            <b/>
            <sz val="9"/>
            <color indexed="81"/>
            <rFont val="Segoe UI"/>
            <charset val="1"/>
          </rPr>
          <t>Leonardo P. Monteiro:</t>
        </r>
        <r>
          <rPr>
            <sz val="9"/>
            <color indexed="81"/>
            <rFont val="Segoe UI"/>
            <charset val="1"/>
          </rPr>
          <t xml:space="preserve">
Necessário concluir o estudo de qualidade. Pois foi feito parcialmente, até fizemos notas de estudo da apostila mas tivemos que avançar apenas com leitura por conta do prazo até a prova. Iniciei o estudo desse assunto novamente mas aproveite o material já criado, pois ele veio seguindo o padrão de estudo que adotamos. </t>
        </r>
      </text>
    </comment>
    <comment ref="B264" authorId="0" shapeId="0" xr:uid="{1F08D180-5970-488C-A9CD-E9D75A36F160}">
      <text>
        <r>
          <rPr>
            <b/>
            <sz val="9"/>
            <color indexed="81"/>
            <rFont val="Segoe UI"/>
            <family val="2"/>
          </rPr>
          <t>Leonardo P. Monteiro:</t>
        </r>
        <r>
          <rPr>
            <sz val="9"/>
            <color indexed="81"/>
            <rFont val="Segoe UI"/>
            <family val="2"/>
          </rPr>
          <t xml:space="preserve">
Assunto tratado também na matéria de Legislação Extravagante.</t>
        </r>
      </text>
    </comment>
    <comment ref="B281" authorId="0" shapeId="0" xr:uid="{7A15D73E-D903-4229-87A6-49CCA4AC63CD}">
      <text>
        <r>
          <rPr>
            <b/>
            <sz val="9"/>
            <color indexed="81"/>
            <rFont val="Segoe UI"/>
            <family val="2"/>
          </rPr>
          <t>Leonardo P. Monteiro:</t>
        </r>
        <r>
          <rPr>
            <sz val="9"/>
            <color indexed="81"/>
            <rFont val="Segoe UI"/>
            <family val="2"/>
          </rPr>
          <t xml:space="preserve">
Necessário reestudo no padrão adotado.</t>
        </r>
      </text>
    </comment>
    <comment ref="B284" authorId="0" shapeId="0" xr:uid="{B37F156A-BD56-4143-AC0C-27540AF71594}">
      <text>
        <r>
          <rPr>
            <b/>
            <sz val="9"/>
            <color indexed="81"/>
            <rFont val="Segoe UI"/>
            <family val="2"/>
          </rPr>
          <t>Leonardo P. Monteiro:</t>
        </r>
        <r>
          <rPr>
            <sz val="9"/>
            <color indexed="81"/>
            <rFont val="Segoe UI"/>
            <family val="2"/>
          </rPr>
          <t xml:space="preserve">
Necessário reestudo no novo padrão de estudos.</t>
        </r>
      </text>
    </comment>
    <comment ref="B321" authorId="0" shapeId="0" xr:uid="{5463468F-D4E9-4EDF-9235-1F361F6947B8}">
      <text>
        <r>
          <rPr>
            <b/>
            <sz val="9"/>
            <color indexed="81"/>
            <rFont val="Segoe UI"/>
            <charset val="1"/>
          </rPr>
          <t>Leonardo P. Monteiro:</t>
        </r>
        <r>
          <rPr>
            <sz val="9"/>
            <color indexed="81"/>
            <rFont val="Segoe UI"/>
            <charset val="1"/>
          </rPr>
          <t xml:space="preserve">
Estudo sem qualidade. Refaça quando for estuda-lo novamente.</t>
        </r>
      </text>
    </comment>
    <comment ref="B342" authorId="0" shapeId="0" xr:uid="{C121C096-9698-4D49-AC38-B2A8FC0D8127}">
      <text>
        <r>
          <rPr>
            <b/>
            <sz val="9"/>
            <color indexed="81"/>
            <rFont val="Segoe UI"/>
            <charset val="1"/>
          </rPr>
          <t>Leonardo P. Monteiro:</t>
        </r>
        <r>
          <rPr>
            <sz val="9"/>
            <color indexed="81"/>
            <rFont val="Segoe UI"/>
            <charset val="1"/>
          </rPr>
          <t xml:space="preserve">
60% de aproveitamento médio.
</t>
        </r>
      </text>
    </comment>
    <comment ref="B347" authorId="0" shapeId="0" xr:uid="{690FF510-3B4C-4915-A500-1501DD92D3B3}">
      <text>
        <r>
          <rPr>
            <b/>
            <sz val="9"/>
            <color indexed="81"/>
            <rFont val="Segoe UI"/>
            <charset val="1"/>
          </rPr>
          <t>Leonardo P. Monteiro:</t>
        </r>
        <r>
          <rPr>
            <sz val="9"/>
            <color indexed="81"/>
            <rFont val="Segoe UI"/>
            <charset val="1"/>
          </rPr>
          <t xml:space="preserve">
Estudo sem qualidade. Necessário reestudo no padrão definido.</t>
        </r>
      </text>
    </comment>
    <comment ref="B350" authorId="0" shapeId="0" xr:uid="{3B2F96C1-0A45-4EF1-ABEB-182B16824508}">
      <text>
        <r>
          <rPr>
            <b/>
            <sz val="9"/>
            <color indexed="81"/>
            <rFont val="Segoe UI"/>
            <charset val="1"/>
          </rPr>
          <t>Leonardo P. Monteiro:</t>
        </r>
        <r>
          <rPr>
            <sz val="9"/>
            <color indexed="81"/>
            <rFont val="Segoe UI"/>
            <charset val="1"/>
          </rPr>
          <t xml:space="preserve">
Estudo sem qualidade. Fizemos apenas leitura da apostila sem realizar notas de entendimento.</t>
        </r>
      </text>
    </comment>
    <comment ref="B353" authorId="0" shapeId="0" xr:uid="{A244B97A-D01C-438A-9984-0E503FE4BD25}">
      <text>
        <r>
          <rPr>
            <b/>
            <sz val="9"/>
            <color indexed="81"/>
            <rFont val="Segoe UI"/>
            <charset val="1"/>
          </rPr>
          <t>Leonardo P. Monteiro:</t>
        </r>
        <r>
          <rPr>
            <sz val="9"/>
            <color indexed="81"/>
            <rFont val="Segoe UI"/>
            <charset val="1"/>
          </rPr>
          <t xml:space="preserve">
Estudo sem qualidade. Fizemos apenas leitura da apostila com algumas notas de entendimento a partir da resolução de questões.</t>
        </r>
      </text>
    </comment>
    <comment ref="B362" authorId="0" shapeId="0" xr:uid="{B578A1A1-7916-4A4D-AD85-30F18C777EF9}">
      <text>
        <r>
          <rPr>
            <b/>
            <sz val="9"/>
            <color indexed="81"/>
            <rFont val="Segoe UI"/>
            <charset val="1"/>
          </rPr>
          <t>Leonardo P. Monteiro:</t>
        </r>
        <r>
          <rPr>
            <sz val="9"/>
            <color indexed="81"/>
            <rFont val="Segoe UI"/>
            <charset val="1"/>
          </rPr>
          <t xml:space="preserve">
Estudo realizado fora do padrão correto. Necessário reestuda-lo para fazer nossas notas de compreensão.</t>
        </r>
      </text>
    </comment>
    <comment ref="B363" authorId="0" shapeId="0" xr:uid="{026B6F25-1283-4961-83A1-2C36E9D6673E}">
      <text>
        <r>
          <rPr>
            <b/>
            <sz val="9"/>
            <color indexed="81"/>
            <rFont val="Segoe UI"/>
            <charset val="1"/>
          </rPr>
          <t>Leonardo P. Monteiro:</t>
        </r>
        <r>
          <rPr>
            <sz val="9"/>
            <color indexed="81"/>
            <rFont val="Segoe UI"/>
            <charset val="1"/>
          </rPr>
          <t xml:space="preserve">
Refaça o estudo desse material para criar novas notas de entendimento do assunto. Pois fizemos quando estávamos aprendendo a estudar nesse novo método.</t>
        </r>
      </text>
    </comment>
    <comment ref="B365" authorId="0" shapeId="0" xr:uid="{211646D5-7442-49F6-B888-9B5A3EABE043}">
      <text>
        <r>
          <rPr>
            <b/>
            <sz val="9"/>
            <color indexed="81"/>
            <rFont val="Segoe UI"/>
            <family val="2"/>
          </rPr>
          <t>Leonardo P. Monteiro:</t>
        </r>
        <r>
          <rPr>
            <sz val="9"/>
            <color indexed="81"/>
            <rFont val="Segoe UI"/>
            <family val="2"/>
          </rPr>
          <t xml:space="preserve">
Necessário fazer o reestudo de qualidade no padrão adotado.</t>
        </r>
      </text>
    </comment>
    <comment ref="B370" authorId="0" shapeId="0" xr:uid="{64C0AC73-F438-4D93-BBFC-B4966A80E738}">
      <text>
        <r>
          <rPr>
            <b/>
            <sz val="9"/>
            <color indexed="81"/>
            <rFont val="Segoe UI"/>
            <family val="2"/>
          </rPr>
          <t>Leonardo P. Monteiro:</t>
        </r>
        <r>
          <rPr>
            <sz val="9"/>
            <color indexed="81"/>
            <rFont val="Segoe UI"/>
            <family val="2"/>
          </rPr>
          <t xml:space="preserve">
Assunto também tratado na matéria de Direito Administrativo.</t>
        </r>
      </text>
    </comment>
    <comment ref="B371" authorId="0" shapeId="0" xr:uid="{D9E683AC-1563-4380-A894-A62ACD077D39}">
      <text>
        <r>
          <rPr>
            <b/>
            <sz val="9"/>
            <color indexed="81"/>
            <rFont val="Segoe UI"/>
            <charset val="1"/>
          </rPr>
          <t>Leonardo P. Monteiro:</t>
        </r>
        <r>
          <rPr>
            <sz val="9"/>
            <color indexed="81"/>
            <rFont val="Segoe UI"/>
            <charset val="1"/>
          </rPr>
          <t xml:space="preserve">
Estudo ineficiente. Sem notas de entendimento. Apenas leitura.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Leonardo P. Monteiro</author>
  </authors>
  <commentList>
    <comment ref="D13" authorId="0" shapeId="0" xr:uid="{F5A002E0-A2C5-44A7-9CFA-FEE647606F1F}">
      <text>
        <r>
          <rPr>
            <b/>
            <sz val="9"/>
            <color indexed="81"/>
            <rFont val="Segoe UI"/>
            <family val="2"/>
          </rPr>
          <t>Leonardo P. Monteiro:</t>
        </r>
        <r>
          <rPr>
            <sz val="9"/>
            <color indexed="81"/>
            <rFont val="Segoe UI"/>
            <family val="2"/>
          </rPr>
          <t xml:space="preserve">
Essa data é referente ao dia que concluí o assunto.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Leonardo P. Monteiro</author>
  </authors>
  <commentList>
    <comment ref="C1" authorId="0" shapeId="0" xr:uid="{28BBFF98-081D-4959-8453-955A4956D40A}">
      <text>
        <r>
          <rPr>
            <b/>
            <sz val="9"/>
            <color indexed="81"/>
            <rFont val="Segoe UI"/>
            <family val="2"/>
          </rPr>
          <t>Leonardo P. Monteiro:</t>
        </r>
        <r>
          <rPr>
            <sz val="9"/>
            <color indexed="81"/>
            <rFont val="Segoe UI"/>
            <family val="2"/>
          </rPr>
          <t xml:space="preserve">
Nossa meta pessoal é de 80% de acerto das matéiras. </t>
        </r>
      </text>
    </comment>
    <comment ref="B157" authorId="0" shapeId="0" xr:uid="{F46A00F1-90E9-4BB4-8A4C-619AF09E719D}">
      <text>
        <r>
          <rPr>
            <b/>
            <sz val="9"/>
            <color indexed="81"/>
            <rFont val="Segoe UI"/>
            <charset val="1"/>
          </rPr>
          <t>Leonardo P. Monteiro:</t>
        </r>
        <r>
          <rPr>
            <sz val="9"/>
            <color indexed="81"/>
            <rFont val="Segoe UI"/>
            <charset val="1"/>
          </rPr>
          <t xml:space="preserve">
Médias</t>
        </r>
      </text>
    </comment>
    <comment ref="B159" authorId="0" shapeId="0" xr:uid="{77A9D5E3-6161-482D-9292-539178C89BAE}">
      <text>
        <r>
          <rPr>
            <b/>
            <sz val="9"/>
            <color indexed="81"/>
            <rFont val="Segoe UI"/>
            <charset val="1"/>
          </rPr>
          <t>Leonardo P. Monteiro:</t>
        </r>
        <r>
          <rPr>
            <sz val="9"/>
            <color indexed="81"/>
            <rFont val="Segoe UI"/>
            <charset val="1"/>
          </rPr>
          <t xml:space="preserve">
Fáceis</t>
        </r>
      </text>
    </comment>
    <comment ref="B160" authorId="0" shapeId="0" xr:uid="{9830C22A-2C57-4CED-B872-4DDE0E089659}">
      <text>
        <r>
          <rPr>
            <b/>
            <sz val="9"/>
            <color indexed="81"/>
            <rFont val="Segoe UI"/>
            <charset val="1"/>
          </rPr>
          <t>Leonardo P. Monteiro:</t>
        </r>
        <r>
          <rPr>
            <sz val="9"/>
            <color indexed="81"/>
            <rFont val="Segoe UI"/>
            <charset val="1"/>
          </rPr>
          <t xml:space="preserve">
Média</t>
        </r>
      </text>
    </comment>
    <comment ref="B161" authorId="0" shapeId="0" xr:uid="{C80CD890-A2CF-42DE-88F8-522BC5516A04}">
      <text>
        <r>
          <rPr>
            <b/>
            <sz val="9"/>
            <color indexed="81"/>
            <rFont val="Segoe UI"/>
            <charset val="1"/>
          </rPr>
          <t>Leonardo P. Monteiro:</t>
        </r>
        <r>
          <rPr>
            <sz val="9"/>
            <color indexed="81"/>
            <rFont val="Segoe UI"/>
            <charset val="1"/>
          </rPr>
          <t xml:space="preserve">
Fáceis</t>
        </r>
      </text>
    </comment>
    <comment ref="B162" authorId="0" shapeId="0" xr:uid="{1CD2DE2F-701B-4977-9827-6634C0911517}">
      <text>
        <r>
          <rPr>
            <b/>
            <sz val="9"/>
            <color indexed="81"/>
            <rFont val="Segoe UI"/>
            <charset val="1"/>
          </rPr>
          <t>Leonardo P. Monteiro:</t>
        </r>
        <r>
          <rPr>
            <sz val="9"/>
            <color indexed="81"/>
            <rFont val="Segoe UI"/>
            <charset val="1"/>
          </rPr>
          <t xml:space="preserve">
Fáceis</t>
        </r>
      </text>
    </comment>
    <comment ref="B163" authorId="0" shapeId="0" xr:uid="{480CA8FB-8709-463A-ACF4-C639045BE987}">
      <text>
        <r>
          <rPr>
            <b/>
            <sz val="9"/>
            <color indexed="81"/>
            <rFont val="Segoe UI"/>
            <charset val="1"/>
          </rPr>
          <t>Leonardo P. Monteiro:</t>
        </r>
        <r>
          <rPr>
            <sz val="9"/>
            <color indexed="81"/>
            <rFont val="Segoe UI"/>
            <charset val="1"/>
          </rPr>
          <t xml:space="preserve">
Fáceis</t>
        </r>
      </text>
    </comment>
    <comment ref="B165" authorId="0" shapeId="0" xr:uid="{3099BADB-DCDC-47F0-8102-28E068C8C5A8}">
      <text>
        <r>
          <rPr>
            <b/>
            <sz val="9"/>
            <color indexed="81"/>
            <rFont val="Segoe UI"/>
            <charset val="1"/>
          </rPr>
          <t>Leonardo P. Monteiro:</t>
        </r>
        <r>
          <rPr>
            <sz val="9"/>
            <color indexed="81"/>
            <rFont val="Segoe UI"/>
            <charset val="1"/>
          </rPr>
          <t xml:space="preserve">
Média</t>
        </r>
      </text>
    </comment>
    <comment ref="B166" authorId="0" shapeId="0" xr:uid="{160558C8-4866-4DB4-8E33-691DF29279EC}">
      <text>
        <r>
          <rPr>
            <b/>
            <sz val="9"/>
            <color indexed="81"/>
            <rFont val="Segoe UI"/>
            <charset val="1"/>
          </rPr>
          <t>Leonardo P. Monteiro:</t>
        </r>
        <r>
          <rPr>
            <sz val="9"/>
            <color indexed="81"/>
            <rFont val="Segoe UI"/>
            <charset val="1"/>
          </rPr>
          <t xml:space="preserve">
Fáceis</t>
        </r>
      </text>
    </comment>
    <comment ref="B167" authorId="0" shapeId="0" xr:uid="{2439279A-AC2E-4F9A-8472-A3D03CC5892B}">
      <text>
        <r>
          <rPr>
            <b/>
            <sz val="9"/>
            <color indexed="81"/>
            <rFont val="Segoe UI"/>
            <charset val="1"/>
          </rPr>
          <t>Leonardo P. Monteiro:</t>
        </r>
        <r>
          <rPr>
            <sz val="9"/>
            <color indexed="81"/>
            <rFont val="Segoe UI"/>
            <charset val="1"/>
          </rPr>
          <t xml:space="preserve">
Médias</t>
        </r>
      </text>
    </comment>
    <comment ref="B168" authorId="0" shapeId="0" xr:uid="{0E99F54A-9FE9-4E92-B282-30C19594C163}">
      <text>
        <r>
          <rPr>
            <b/>
            <sz val="9"/>
            <color indexed="81"/>
            <rFont val="Segoe UI"/>
            <charset val="1"/>
          </rPr>
          <t>Leonardo P. Monteiro:</t>
        </r>
        <r>
          <rPr>
            <sz val="9"/>
            <color indexed="81"/>
            <rFont val="Segoe UI"/>
            <charset val="1"/>
          </rPr>
          <t xml:space="preserve">
Fáceis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Leonardo P. Monteiro</author>
  </authors>
  <commentList>
    <comment ref="F3" authorId="0" shapeId="0" xr:uid="{7DBD5FD6-6EC8-45D5-BD35-DA20A59ACD56}">
      <text>
        <r>
          <rPr>
            <b/>
            <sz val="9"/>
            <color indexed="81"/>
            <rFont val="Segoe UI"/>
            <family val="2"/>
          </rPr>
          <t>Leonardo P. Monteiro:</t>
        </r>
        <r>
          <rPr>
            <sz val="9"/>
            <color indexed="81"/>
            <rFont val="Segoe UI"/>
            <family val="2"/>
          </rPr>
          <t xml:space="preserve">
• Essa média é trazida lá das análises de acertos das questões.
• É necessário ao menos 50% de acerto em todas as matérias, do contrário é desclassificado.</t>
        </r>
      </text>
    </comment>
    <comment ref="G3" authorId="0" shapeId="0" xr:uid="{3F78B5E8-0D5C-456B-A199-7F2334BB2D1F}">
      <text>
        <r>
          <rPr>
            <b/>
            <sz val="9"/>
            <color indexed="81"/>
            <rFont val="Segoe UI"/>
            <family val="2"/>
          </rPr>
          <t>Leonardo P. Monteiro:</t>
        </r>
        <r>
          <rPr>
            <sz val="9"/>
            <color indexed="81"/>
            <rFont val="Segoe UI"/>
            <family val="2"/>
          </rPr>
          <t xml:space="preserve">
Previsão com referência na nossa média de eficácia em cima do número de questões da prova.
</t>
        </r>
        <r>
          <rPr>
            <b/>
            <sz val="9"/>
            <color indexed="81"/>
            <rFont val="Segoe UI"/>
            <family val="2"/>
          </rPr>
          <t>Importante:</t>
        </r>
        <r>
          <rPr>
            <sz val="9"/>
            <color indexed="81"/>
            <rFont val="Segoe UI"/>
            <family val="2"/>
          </rPr>
          <t xml:space="preserve"> A fórmula considera apenas os números inteiros, onde as casas decimais são arredondadas para menos (mesmo que seja 1,9 será arredondado para 1).</t>
        </r>
      </text>
    </comment>
    <comment ref="D16" authorId="0" shapeId="0" xr:uid="{D860956E-6DEC-4958-B84C-DF6E378AF541}">
      <text>
        <r>
          <rPr>
            <sz val="9"/>
            <color indexed="81"/>
            <rFont val="Segoe UI"/>
            <family val="2"/>
          </rPr>
          <t xml:space="preserve">Além de acertar ao menos 50% das questões de cada matéria, é necessário acertar ao menos 60% da prova ao todo para passar de fase.
Do contrário, estarei desclassificado.
</t>
        </r>
      </text>
    </comment>
    <comment ref="G16" authorId="0" shapeId="0" xr:uid="{E0E21411-5EE3-4DA7-B694-8EB5EA25BB05}">
      <text>
        <r>
          <rPr>
            <b/>
            <sz val="9"/>
            <color indexed="81"/>
            <rFont val="Segoe UI"/>
            <family val="2"/>
          </rPr>
          <t>Leonardo P. Monteiro:</t>
        </r>
        <r>
          <rPr>
            <sz val="9"/>
            <color indexed="81"/>
            <rFont val="Segoe UI"/>
            <family val="2"/>
          </rPr>
          <t xml:space="preserve">
</t>
        </r>
        <r>
          <rPr>
            <b/>
            <sz val="9"/>
            <color indexed="81"/>
            <rFont val="Segoe UI"/>
            <family val="2"/>
          </rPr>
          <t>Importante:</t>
        </r>
        <r>
          <rPr>
            <sz val="9"/>
            <color indexed="81"/>
            <rFont val="Segoe UI"/>
            <family val="2"/>
          </rPr>
          <t xml:space="preserve"> A fórmula considera apenas os números inteiros, onde as casas decimais são arredondadas para menos (mesmo que seja 1,9 será arredondado para 1).</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<sst xmlns="http://schemas.openxmlformats.org/spreadsheetml/2006/main" count="4752" uniqueCount="621">
  <si>
    <t>Noções de Informática</t>
  </si>
  <si>
    <t>DISCIPLINA</t>
  </si>
  <si>
    <t>VÍDEO AULAS</t>
  </si>
  <si>
    <t>OBSERVAÇÕES E PENDÊNCIAS</t>
  </si>
  <si>
    <t>RESOLUÇÃO DE TD</t>
  </si>
  <si>
    <t>QNTD. QUESTÕES:</t>
  </si>
  <si>
    <t>CERTAS:</t>
  </si>
  <si>
    <t xml:space="preserve">ERRADAS:      </t>
  </si>
  <si>
    <t>Seg. (__)</t>
  </si>
  <si>
    <t>Ter. (__)</t>
  </si>
  <si>
    <t>Qua. (__)</t>
  </si>
  <si>
    <t>Qui. (__)</t>
  </si>
  <si>
    <t>Sex. (__)</t>
  </si>
  <si>
    <t>Sáb. (__)</t>
  </si>
  <si>
    <t>ASSUNTO DE REVISÃO</t>
  </si>
  <si>
    <t>ASSUNTO EM ESTUDO</t>
  </si>
  <si>
    <t>Dom. (__)</t>
  </si>
  <si>
    <t>Corretas</t>
  </si>
  <si>
    <t>Erradas</t>
  </si>
  <si>
    <t>Data</t>
  </si>
  <si>
    <t>13. Transferência de arquivos pela internet.</t>
  </si>
  <si>
    <t>NOÇÕES DE DIREITO</t>
  </si>
  <si>
    <t>2. Direito Penal:</t>
  </si>
  <si>
    <t>2.1. Do crime (artigo 13 ao 25).</t>
  </si>
  <si>
    <t>2.2. Das Penas (artigos 32 ao 52).</t>
  </si>
  <si>
    <t>2.3. Dos crimes contra a honra (artigos 138 ao 145).</t>
  </si>
  <si>
    <t>2.4. Dos crimes contra a Pessoa (artigos 121 ao 154).</t>
  </si>
  <si>
    <t>DIREITOS HUMANOS E CIDADANIA</t>
  </si>
  <si>
    <t>1. A Constituição da República Federativa do Brasil de 1988:</t>
  </si>
  <si>
    <t>1.1. Dos princípios fundamentais (artigos 1 ao 4).</t>
  </si>
  <si>
    <t>1.2. Direitos e garantias fundamentais (artigos 5 ao 16).</t>
  </si>
  <si>
    <t>2. Direitos Humanos:</t>
  </si>
  <si>
    <t>2.1. Concepções.</t>
  </si>
  <si>
    <t>2.2. O Estado e as garantias à pessoa em privação de liberdade.</t>
  </si>
  <si>
    <t>2.3. Carta das Nações Unidas (1945): art.1 e art.55.</t>
  </si>
  <si>
    <t>4. Lei Federal Nº7.210/84 e alterações posteriores (Lei de Execução Penal):</t>
  </si>
  <si>
    <t>4.1. Direitos preservados (artigo 3º);</t>
  </si>
  <si>
    <t>4.2. Do condenado, do internado e egresso (artigos 5º ao 26);</t>
  </si>
  <si>
    <t>4.3. Dos deveres, direitos e disciplina do condenado (artigos 38 ao 52);</t>
  </si>
  <si>
    <t>4.4. Dos estabelecimentos penais (artigos 82 ao 104);</t>
  </si>
  <si>
    <t>4.5. Dos regimes (artigos 110 ao 118).</t>
  </si>
  <si>
    <t>CONHECIMENTOS ESPECÍFICOS</t>
  </si>
  <si>
    <t>16. Sintaxe: relações sintático‐semânticas estabelecidas entre orações, períodos ou parágrafos (período simples e período composto por coordenação e subordinação).</t>
  </si>
  <si>
    <t>2. Decreto Federal Nº5.123, de 1/07/2004 e alterações posteriores (Regulamenta a Lei Nº10.826, de 22 de dezembro de 2003, que dispõe sobre registro, posse e comercialização de armas de fogo e munição, sobre o Sistema Nacional de Armas ‐ SINARM e define crimes).</t>
  </si>
  <si>
    <t>3. Lei Estadual Nº 15.455, de 08/11/2013, publicada no Diário Oficial em 21/11/2013 (Dispõe sobre o direito do porte de armas de fogo pelos Agentes Penitenciários do Estado do Ceará e dá outras providências).</t>
  </si>
  <si>
    <t>5. Leis Federais Nº 8.072/90 e Nº 8.930/94 (Dá nova redação ao art.1º da Lei Nº 8.072, de 25 de julho de 1990, que dispõe sobre os crimes hediondos, nos termos do art.5º, inciso XLIII, da Constituição Federal, e determina outras providências).</t>
  </si>
  <si>
    <t>6. Lei Federal Nº9.455/97 e alterações posteriores (Define os crimes de tortura e dá outras providências).</t>
  </si>
  <si>
    <t>7. Lei Federal Nº11.343/06 e alterações posteriores (Sistema Nacional de Políticas Públicas sobre Drogas – SISNAD): Título III ‐ Capítulo III, Dos crimes – arts.27 ao 30; Título IV ‐ Capítulo II, Dos Crimes – arts.33 ao 47.</t>
  </si>
  <si>
    <t>1. Direitos, deveres e regime disciplinar dos Funcionários Públicos Civis do Estado do Ceará (Lei Estadual Nº9.826, de 14 de maio de 1974).</t>
  </si>
  <si>
    <t>2. Lei Nº14.582, de 21/12/09 (D.O.E de 28/12/09) e suas alterações, redenomina a carreira guarda penitenciária, e dá outras providências.</t>
  </si>
  <si>
    <t>3. Sistema de Revistas nos Estabelecimentos Penais do Estado do Ceará (Decreto Estadual Nº25.050, de 14 de julho de 1998, publicado no DOE de 16/07/98).</t>
  </si>
  <si>
    <t/>
  </si>
  <si>
    <t>MATÉRIAS</t>
  </si>
  <si>
    <t>ASSUNTO</t>
  </si>
  <si>
    <t>Eficácia</t>
  </si>
  <si>
    <t>Média Geral</t>
  </si>
  <si>
    <t>4. Regimento Geral dos Estabelecimentos Prisionais do Estado do Ceará (Portaria Nº 1220/2014, de 10 de dezembro de 2014, publicada no Diário Oficial de 16 de dezembro de 2014, e posteriores alterações).</t>
  </si>
  <si>
    <t>% SUCESSO:                               (__) ✔  (__) ❗ (__) ❌</t>
  </si>
  <si>
    <t>OBSERVAÇÕES</t>
  </si>
  <si>
    <t>DATA</t>
  </si>
  <si>
    <t>DATA DE CONCLUSÃO</t>
  </si>
  <si>
    <t>R</t>
  </si>
  <si>
    <t>Q</t>
  </si>
  <si>
    <t>5. Conteúdo extra edital - IN 03/2020 - Modificações nos requisitos para ocupar os cargos nos estabelecimentos penais.</t>
  </si>
  <si>
    <t xml:space="preserve">Tics </t>
  </si>
  <si>
    <t>P</t>
  </si>
  <si>
    <t>O</t>
  </si>
  <si>
    <t>PO</t>
  </si>
  <si>
    <t>PROCESSO PENAL</t>
  </si>
  <si>
    <t>Regime Disciplinar da Polícia Penal do Estado do Ceará - 258/21</t>
  </si>
  <si>
    <t>9. E.C.A - Extra edital.</t>
  </si>
  <si>
    <t>8. Lei Nº 13.869/19 - Abuso de Autoridade.</t>
  </si>
  <si>
    <t>Extra Edital - Decreto nº. 7.037/2009 - PNHD (Edital da PPPI)</t>
  </si>
  <si>
    <t>IN 03/2020 - Normas e procedimentos operacionais do sistema penintenciário do Ceará.</t>
  </si>
  <si>
    <t>Extra Edital  - Conselho Nacional de Política Criminal e Penitenciária (Art. 62 a 64 da LEP) (PPPI).</t>
  </si>
  <si>
    <t>Extra Edital - Dos Crimes Contra a Fé Pública (art. 289 até Art. 311 CP).</t>
  </si>
  <si>
    <t>RQ</t>
  </si>
  <si>
    <t>PARÂMETROS</t>
  </si>
  <si>
    <t>2. LibreOffice/Apache OpenOffice – Writer: estrutura básica dos documentos, edição e formatação de textos, cabeçalhos, parágrafos, fontes, colunas, marcadores simbólicos e numéricos, tabelas, impressão, controle de quebras e numeração de páginas, legendas, índices, inserção de objetos, campos predefinidos, caixas de texto.</t>
  </si>
  <si>
    <t>3. LibreOffice/Apache OpenOffice – Calc:
estrutura básica das planilhas, conceitos de células, linhas, colunas, pastas e gráficos, elaboração de tabelas e gráficos, uso de fórmulas, funções e macros,
impressão, inserção de objetos, campos predefinidos, controle de quebras e numeração de páginas, obtenção de dados externos, classificação de dados.</t>
  </si>
  <si>
    <t>4.
LibreOffice/Apache OpenOffice – Impress: estrutura básica das apresentações, conceitos de slides, anotações, régua, guias, cabeçalhos e rodapés, noções
de edição e formatação de apresentações, inserção de objetos, numeração de páginas, botões de ação, animação e transição entre slides.</t>
  </si>
  <si>
    <t>7. Redes sociais.</t>
  </si>
  <si>
    <t>8. Tecnologia da informação e segurança de dados.</t>
  </si>
  <si>
    <t>10. Extensão e Arquivos.</t>
  </si>
  <si>
    <t>11. Hardware: dispositivos de armazenamento,
memórias e periféricos.</t>
  </si>
  <si>
    <t>1. Estrutura lógica de relações arbitrárias entre pessoas, lugares, objetos ou eventos fictícios; dedução de novas informações das relações fornecidas e avaliação
das condições usadas para estabelecer a estrutura daquelas relações.</t>
  </si>
  <si>
    <t>1. Processo organizacional: planejamento, direção, comunicação, controle e avaliação.</t>
  </si>
  <si>
    <t>4. Gestão de contratos.</t>
  </si>
  <si>
    <t>5. Planejamento estratégico.</t>
  </si>
  <si>
    <t>6. Princípios da Administração Pública.</t>
  </si>
  <si>
    <t>9. Ética.</t>
  </si>
  <si>
    <t>1. Constituição do Estado do Ceará: da segurança pública e da defesa civil.</t>
  </si>
  <si>
    <t>1. Estado, Governo e Administração Pública.</t>
  </si>
  <si>
    <t>2. Atos administrativos.</t>
  </si>
  <si>
    <t xml:space="preserve">    1.1. Conceitos, elementos, poderes e organização.</t>
  </si>
  <si>
    <t xml:space="preserve">    1.2. Natureza, fins e princípios.</t>
  </si>
  <si>
    <t xml:space="preserve">    1.4. Governança e accountability.</t>
  </si>
  <si>
    <t xml:space="preserve">    2.1. Conceitos, requisitos, elementos, pressupostos e classificação.</t>
  </si>
  <si>
    <t xml:space="preserve">    2.2. Fato e ato administrativo.</t>
  </si>
  <si>
    <t xml:space="preserve">    2.3. Atos administrativos em espécie.</t>
  </si>
  <si>
    <t xml:space="preserve">    2.4. O silêncio no direito administrativo.</t>
  </si>
  <si>
    <t xml:space="preserve">    2.5. Cassação.</t>
  </si>
  <si>
    <t xml:space="preserve">    2.6. Revogação e anulação.</t>
  </si>
  <si>
    <t xml:space="preserve">    2.7.
Processo administrativo.</t>
  </si>
  <si>
    <t xml:space="preserve">    2.8. Fatos da administração pública: atos da administração pública e fatos administrativos.</t>
  </si>
  <si>
    <t xml:space="preserve">    2.10. Validade, eficácia e autoexecutoriedade do ato administrativo.</t>
  </si>
  <si>
    <t xml:space="preserve">    2.12. Atos administrativos unilaterais, bilaterais e multilaterais.</t>
  </si>
  <si>
    <t xml:space="preserve">    2.13. Atos administrativos gerais e individuais.</t>
  </si>
  <si>
    <t xml:space="preserve">    2.15. Mérito do ato administrativo, discricionariedade.</t>
  </si>
  <si>
    <t xml:space="preserve">    2.16. Ato administrativo inexistente.</t>
  </si>
  <si>
    <t xml:space="preserve">    2.18. Atos administrativos nulos e anuláveis.</t>
  </si>
  <si>
    <t xml:space="preserve">    2.19. Vícios do ato administrativo.</t>
  </si>
  <si>
    <t xml:space="preserve">    2.20. Teoria dos motivos determinantes.</t>
  </si>
  <si>
    <t>3. Contratos administrativos e noções de licitações públicas.</t>
  </si>
  <si>
    <t>4. Poderes administrativos.</t>
  </si>
  <si>
    <t>5. Controle e responsabilização da administração.</t>
  </si>
  <si>
    <t>6. Responsabilidade civil do Estado.</t>
  </si>
  <si>
    <t xml:space="preserve">    4.1. Poder hierárquico.</t>
  </si>
  <si>
    <t xml:space="preserve">    4.2. Poder disciplinar.</t>
  </si>
  <si>
    <t xml:space="preserve">    4.3. Poder regulamentar.</t>
  </si>
  <si>
    <t xml:space="preserve">    4.4. Poder de polícia.</t>
  </si>
  <si>
    <t xml:space="preserve">    4.5. Uso e abuso do poder.</t>
  </si>
  <si>
    <t xml:space="preserve">    6.1. Evolução doutrinária.</t>
  </si>
  <si>
    <t xml:space="preserve">    6.3. Causas excludentes e nexo de causalidade.</t>
  </si>
  <si>
    <t>1. Estado e Constituição.</t>
  </si>
  <si>
    <t>2. Constituição da República Federativa do Brasil de 1988.</t>
  </si>
  <si>
    <t>6. Administração pública.</t>
  </si>
  <si>
    <t xml:space="preserve">    1.1. Constituição: conceito, conteúdo, objeto e classificação.</t>
  </si>
  <si>
    <t xml:space="preserve">    2.1.
Preâmbulo e princípios fundamentais.</t>
  </si>
  <si>
    <t xml:space="preserve">    2.2. Dignidade da pessoa humana e direitos humanos.</t>
  </si>
  <si>
    <t xml:space="preserve">    2.3. Dimensões dos direitos humanos no Brasil.</t>
  </si>
  <si>
    <t xml:space="preserve">    3.1. Direitos e deveres individuais e coletivos, direitos sociais, direitos de nacionalidade, direitos políticos, partidos políticos.</t>
  </si>
  <si>
    <t xml:space="preserve">    5.1. Estado federal brasileiro, União, Estados, Distrito Federal, Municípios e Territórios.</t>
  </si>
  <si>
    <t xml:space="preserve">3. Declaração Universal dos Direitos Humanos — Resolução 217-A (III) da Assembleia Geral das Nações Unidas, 1948. </t>
  </si>
  <si>
    <t>1. Aplicação da lei penal.</t>
  </si>
  <si>
    <t xml:space="preserve">    1.1. Princípios da legalidade e da anterioridade.</t>
  </si>
  <si>
    <t xml:space="preserve">    1.2. Lei penal no tempo e no espaço.</t>
  </si>
  <si>
    <t xml:space="preserve">    1.3. Tempo e lugar do crime.</t>
  </si>
  <si>
    <t xml:space="preserve">    1.5. Territorialidade e extraterritorialidade da lei penal.</t>
  </si>
  <si>
    <t xml:space="preserve">    1.6. Contagem de prazo.</t>
  </si>
  <si>
    <t xml:space="preserve">    1.7. Interpretação da lei penal.</t>
  </si>
  <si>
    <t xml:space="preserve">    1.8.
Analogia.</t>
  </si>
  <si>
    <t xml:space="preserve">    1.9. Irretroatividade da lei penal.</t>
  </si>
  <si>
    <t>2. Teoria geral do crime.</t>
  </si>
  <si>
    <t>3. O fato típico e seus elementos.</t>
  </si>
  <si>
    <t xml:space="preserve">    2.1. Conceitos e evolução histórico-doutrinária.</t>
  </si>
  <si>
    <t xml:space="preserve">    2.2. Infração penal: elementos, espécies,
sujeito ativo e sujeito passivo.</t>
  </si>
  <si>
    <t xml:space="preserve">    3.1. Crime consumado e tentado.</t>
  </si>
  <si>
    <t>4. Imputabilidade penal.</t>
  </si>
  <si>
    <t>5. Concurso de pessoas.</t>
  </si>
  <si>
    <t>6.
Crimes contra a pessoa.</t>
  </si>
  <si>
    <t>7. Crimes contra o patrimônio.</t>
  </si>
  <si>
    <t>8. Crimes contra a dignidade sexual.</t>
  </si>
  <si>
    <t>9. Crimes contra a incolumidade pública.</t>
  </si>
  <si>
    <t>11. Crimes contra a fé pública.</t>
  </si>
  <si>
    <t>12. Crimes contra a administração pública.</t>
  </si>
  <si>
    <t xml:space="preserve">    3.2. Concurso de crimes.</t>
  </si>
  <si>
    <t xml:space="preserve">    3.4. Punibilidade.</t>
  </si>
  <si>
    <t xml:space="preserve">    3.5. Excesso punível.</t>
  </si>
  <si>
    <t xml:space="preserve">    3.6. Culpabilidade (elementos e causas de exclusão).</t>
  </si>
  <si>
    <t>1. Lei nº 9.455/1997 (Antitortura).</t>
  </si>
  <si>
    <t>2. Lei 10.826/2003 (Estatuto do Desarmamento).</t>
  </si>
  <si>
    <t>3. Lei nº 12.846/2013 (Anticorrupção).</t>
  </si>
  <si>
    <t>4. Lei nº 12.850/2013 (Organizações
Criminosas).</t>
  </si>
  <si>
    <t>5. Lei nº 13.964/2019 (Pacote Anticrime).</t>
  </si>
  <si>
    <t>6. Lei nº 7.210/1984 (Lei de Execução Penal).</t>
  </si>
  <si>
    <t>7.Crimes de tortura (Lei Nº 9.455/1997).</t>
  </si>
  <si>
    <t>8.
Lei Nº 13.869/2019 (Lei de Abuso de Autoridade).</t>
  </si>
  <si>
    <t>9. Crimes Hediondos (Lei Nº 8.072/1990).</t>
  </si>
  <si>
    <t>10. Repressão ao tráfico ilícito de drogas e seus crimes (Lei
Nº 11.343/2006).</t>
  </si>
  <si>
    <t>11. Lei de Improbidade Administrativa (Lei nº 8.429/1992).</t>
  </si>
  <si>
    <t>DISCIPLINAS</t>
  </si>
  <si>
    <t>%</t>
  </si>
  <si>
    <t>Disciplina</t>
  </si>
  <si>
    <t>Nº Questões</t>
  </si>
  <si>
    <t>Qtd. Quest.</t>
  </si>
  <si>
    <t>Certas</t>
  </si>
  <si>
    <t>PT. Quest.</t>
  </si>
  <si>
    <t>Med. Efic.</t>
  </si>
  <si>
    <t>Prev. Acertos</t>
  </si>
  <si>
    <t>Tot. Pontos</t>
  </si>
  <si>
    <t>% Para Correção</t>
  </si>
  <si>
    <t>Total Pontos</t>
  </si>
  <si>
    <t>15/04/2024 Última revisão da lei com minhas anotações foi feita dia 08/04. Obtive um bom rendimento 45/52 questões. Quando da próxima revisão que julgar necessária, faça apenas via questões.</t>
  </si>
  <si>
    <t>16/04/2024 Lei "pequena". Fiz minhas anotações na letra da lei mas o artigo resumo que anexei logo no início já traz o que se deve saber da lei. Julgo que seja mais produtivo a revisão pelo artigo, mas não deixe de passar vistas na letra destacada da lei. 9/10 questões.</t>
  </si>
  <si>
    <t>2. Decreto nº 7.037/2009 e suas alterações (PNDH).</t>
  </si>
  <si>
    <t xml:space="preserve">19/04/2024 Alerto que precisamos melhorar o domínimo sobre o conceito de direitos sociais. </t>
  </si>
  <si>
    <t xml:space="preserve">    6.1. Disposições gerais, servidores públicos.</t>
  </si>
  <si>
    <t>20/04/2024 Julgo necessário fazer releitura (leitura já será suficiente). Atenção especial deve ser dispensada aos direitos sociais.</t>
  </si>
  <si>
    <t>20/04/2024 Necessário releitura de manutenção.</t>
  </si>
  <si>
    <t>1. Sistema Operacional: Windows/Linux: conceito de pastas, diretórios, arquivos e atalhos, área de trabalho, área de transferência, manipulação de arquivos e pastas, uso dos menus, programas e aplicativos, interação com o conjunto de aplicativos.</t>
  </si>
  <si>
    <t>5. Internet: Intranet, Extranet, Protocolo e Serviço, Sítios de Busca e Pesquisa na internet, nuvem e redes sociais.</t>
  </si>
  <si>
    <t>20/04/2024 Veja assuntos sobre redes sociais pois dos listados é o único não estudado. E óbviamente, revise os outros.</t>
  </si>
  <si>
    <t>6. Navegadores - Mozilla Firefox/Google Chrome – Internet: Navegação Internet, conceitos de URL, links, sites, busca e impressão de páginas.</t>
  </si>
  <si>
    <t>20/04/2024 Revise.</t>
  </si>
  <si>
    <t>20/04/2024 Merece uma atenção esse assunto. Eu tive certa dificuldade nele. Revise.</t>
  </si>
  <si>
    <t>3. Gestão de processos.</t>
  </si>
  <si>
    <t>7. Inovações introduzidas pela Constituição de 1988: agências executivas; serviços essencialmente públicos e serviços de utilidade pública; delegação de serviços públicos a terceiros.</t>
  </si>
  <si>
    <t>8. Relações Humanas no Trabalho.</t>
  </si>
  <si>
    <t>Nº Quest. Feitas</t>
  </si>
  <si>
    <t>Nº Quest. Prov.</t>
  </si>
  <si>
    <t xml:space="preserve">    2.14. Atos administrativos vinculados e discricionários.</t>
  </si>
  <si>
    <t xml:space="preserve">20/04/2024 Assunto que precisamos estudar melhor. Já estudamos uma vez mas com baixa qualidade por conta da PPPI. 30/04/2024 Assunto estudado. 8/8 questões. </t>
  </si>
  <si>
    <t>02/05/2024 Assunto pequeno: tratou basicamente do PODC - que sõ as funções contemporâneas da administração - e do ciclo PDCA. 02/05/2024 Em razão de ser tão pequeno e do meu domínio por sobre o assunto decidi não agendar revisões. Mas obviamente incluiremos dentro dos simulados da matéria.</t>
  </si>
  <si>
    <t xml:space="preserve">    3.3. Ilicitude e causas de exclusão.</t>
  </si>
  <si>
    <t>16/04/2024 Ótimo aproveitamento. 17/17. 02/05/2024 Reestudado em revisão, 10/14 (70%).</t>
  </si>
  <si>
    <t>02/05/2024 Assunto visto em Direito Adminitrativo.</t>
  </si>
  <si>
    <t>02/05/2024 Assunto visto em Direito Adminitrativo e Direito Constitucional.</t>
  </si>
  <si>
    <t>4. Regras Mínimas das Nações Unidas para o Tratamento de Reclusos (Regras de Nelson Mandela).</t>
  </si>
  <si>
    <t>19/04/2024 É importante frisar aqui que, quando do estudo desse tema, dedicamos exclusividade ao eixo nº IV, que trata específicamente do sistema de reclusão. Já deixei agendado (hoje) uma revisão. 03/05/2024 Feito com qualidade.</t>
  </si>
  <si>
    <t>10. Crimes contra a paz pública.</t>
  </si>
  <si>
    <t>05/05/2024 Assunto um tanto extenso, não foi realizado mapa mental. Fizemos questões com média de 77% de acertos. Não muito cobrado em prova, quando da revisão vá pelo material lei seca grifado e resolva questões.</t>
  </si>
  <si>
    <t xml:space="preserve">3. Operações com conjuntos. </t>
  </si>
  <si>
    <t>4. Raciocínio lógico envolvendo problemas aritméticos, geométricos e matriciais.</t>
  </si>
  <si>
    <t>5. Organização político-administrativa do Estado.</t>
  </si>
  <si>
    <t>8-9</t>
  </si>
  <si>
    <t>9-10</t>
  </si>
  <si>
    <t>14-15</t>
  </si>
  <si>
    <t>16-17</t>
  </si>
  <si>
    <t>Quest. Total</t>
  </si>
  <si>
    <t xml:space="preserve">08/05/2024 Não assisitmos aula, fizemos leitura da lei seca que já havíamos grifado anteriormente e em paralelo testamos a escrita de entendimento sobre cada um dos grifos que havíamos deixado. Pelo prazo para a prova ser curto não fizemos mapa mental, mas ao menos as anotações de entendimento servem como "norte" mental para as revisões. Fizemos 9 questões e acertamos todas (eram as únicas na plataforma). Aos menos no que se refere a um efeito imediato desse estudo com "anotações de entendimento" simultâneas a leitura dos artigos funcionou. Avalie se obteve esse resultado na próxima revisão por essas anotações. </t>
  </si>
  <si>
    <t>2. Organização administrativa: centralização, descentralização, concentração e desconcentração; organização administrativa da União; administração direta e indireta; agências executivas e reguladoras.</t>
  </si>
  <si>
    <t>09/05/2024 Realizado apenas resolução de questões. Obtivemos bom aproveitamento. 12/14.</t>
  </si>
  <si>
    <t xml:space="preserve">09/05/2024 Resolvemos apenas questões sobre o conceito central de estratégia. O edital não é claro ao expor se será cobrado apenas o conceito de Planejamento Estratégico ou se abarcará as ferramentas de gestão estratégica. Mas deixei revisão agendada frisando que resolvessemos questões que tratem das ferramentas de gestão estratégica apenas para garantir explanação. </t>
  </si>
  <si>
    <t xml:space="preserve">09/05/2024 Fizemos resolução de questões sobre teorias das relações humanas. Tivemos bom desempenho. Foi agendada duas revisões onde faremos através de resolução de questões também. </t>
  </si>
  <si>
    <t xml:space="preserve">09/05/2024 Assunto pequeno, mas que exige resolução de questões para que se aprofunde nele e absorva maneiras de como é cobrado. Fizemos no mesmo formato de outros, lendo material, realizando notas de entendimento e vendo a vídeo aula do objetivo. Tenha atenção nesse assunto e não se afobe. Ele aborda uma lei muito extensa e nova (lei de licitações de 2021). Tivemos um baixo desempenho nas questões, mas tenha em mente que esse assunto será cobrado de forma rasa! </t>
  </si>
  <si>
    <t>05/05/2024 Assunto pequeno, reestudado com qualidade. Mapa mental feito. Questões resolvidas. Assunto cai muito pouco em prova, achei apenas 5 questões de nível médio. 11/05/2024 Respondi mais algumas questões na revisão de 15 dias, mas eram questões de nível superior de nível muito fácil e fácil na plataforma de questões.</t>
  </si>
  <si>
    <t xml:space="preserve">    1.4. Lei penal excepcional, especial e temporária.</t>
  </si>
  <si>
    <t xml:space="preserve">    6.2. Atos comissivos ou omissivos.</t>
  </si>
  <si>
    <t xml:space="preserve">    1.3. Eficiência, eficácia e efetividade no setor público.</t>
  </si>
  <si>
    <t xml:space="preserve">    2.17. Teoria das nulidades no direito administrativo.</t>
  </si>
  <si>
    <t>12/05/2024 Assunto reestudado via material do objetivo associado a ap da Emily do Tiradentes. Junto a esse novo estudo nós realizamos a confecção das notas de entendimento. Como não temos tempo hábil a confecção de mapas mentais, essas notas os substituirão. Particularmente tenho sentido melhora no desempenho utilizando essas notas, até mais que os mapas mentais. No dia da conclusão fizemos 19/24 questões. Bom desempenho, 79% de acerto.</t>
  </si>
  <si>
    <t>20/04/2024 Esse assunto preciso estudar melhor, pois fizemos as carreiras para a penal do PI. Esse assunto é mais complicado. 14/05/2024 Obtivemos ótimo resultado 18/21 questões. Realizamos o estudo assistindo a vídeo aula, lemos o pdf realizando grifos do que julgamos mais importante, realizamos nossas notas de entendimento e finalizamos com a resolução de questões e enriquecimento das notas de entendimento. Lembrando que nas revisões será feito leitura das notas e posterior enriquecimento delas com o que for visto de interessante ou errarmos.</t>
  </si>
  <si>
    <t>12. Lei nº 13.675/2018 (disciplina a organização e o funcionamento dos órgãos responsáveis pela segurança pública; cria a Política Nacional de Segurança Pública e Defesa Social; institui o Sistema Único de Segurança Pública) e Decreto de Regulamentação nº 9.489/2018.</t>
  </si>
  <si>
    <t xml:space="preserve">16/05/2024 Assunto tratado em um pdf de duas folhas por que o conteúdo é pequeno. Esse assunto é tratado de maneira mais detalhada em Direito Administrativo na parte que fala da administração direta e indireta. </t>
  </si>
  <si>
    <t>7. Regras das Nações Unidas para o Tratamento de Mulheres Presas e Medidas Não Privativas de Liberdade Para Mulheres Infratoras (Regras de Bangkok).</t>
  </si>
  <si>
    <t xml:space="preserve">04/05/2024 Estudo refeito com qualidade. Mapa mental confeccionado sob ótica da lei seca. 18/05/2024 Criamos um bloco de notas de entendimento sobre o assunto e atualizamos nosso mapa mental. Não tivemos um bom desempenho no estudo desse assunto. Se mostrou um tanto complexo: 60% de aproveitamento. </t>
  </si>
  <si>
    <t>20/05/2024 nÃO há o que estudar. Vá responder questões, só assim a gente vai ter oportunidade de encontrar algum conteúdo que não conheçamos a respeito do tema.</t>
  </si>
  <si>
    <t xml:space="preserve">01/05/2024 Fizemos apenas duas questões sobre esse tema pois foram as únicas encontradas no Qquestões. 22/05/2024 Revisões cíclicas foram concluídas. </t>
  </si>
  <si>
    <t>23/05/2024 O assunto em sua grande parte trata de forma redundante de leis que não estão sendo cobradas no edital. Fizemos notas de entendimento a respeito de conteúdo conceitural, mas não esmiuçamos os trechos de leis que foram tratadas no material. O estudo mais eficiente deve ser realizado via questões.</t>
  </si>
  <si>
    <t xml:space="preserve">    5.1 Controle Administrativo.</t>
  </si>
  <si>
    <t xml:space="preserve">    5.2 Controle Judicial.</t>
  </si>
  <si>
    <t xml:space="preserve">    5.3 Controle Legislativo.</t>
  </si>
  <si>
    <t>26/05/2024 15:15 Assunto de fácil acimilação. Reazlizamos nossas notas exeplicativas e algumas questões.</t>
  </si>
  <si>
    <t>27/05/2024 Assunto tranquilo. Notas de entendimento realizadas sobre apostila, aula e questões.</t>
  </si>
  <si>
    <t>28/05/2024 Não fizemos questões no dia da conclusão do assunto, mas fizemos leitura e grifos na lei além das notas de entendimento.</t>
  </si>
  <si>
    <t>31/05/2024 Leitura com grifos. Não foi possível realizar as notas de entendimento em razão do tempo curto pro edital.</t>
  </si>
  <si>
    <t>06/06/2024 Fizemos apenas leitura da lei na AP do Objetivo e marcamos alguns artigos que julgamos importantes. Estudo realizado sem notas de entendimento, o que considero um estudo aquém. Fizemos 7/8 questões de todos os níveis de dificuldades.</t>
  </si>
  <si>
    <t xml:space="preserve">08/06/2024 Fizemos um reestudo de ótima qualidade. Realizamos a confecção das nossas notas de entendimento através da leitura da apostila. Não utilizamos vídeo aulas. No dia da conclusão não fizemos questões por conta de já ser tarde da noite. </t>
  </si>
  <si>
    <t>15/06/2024 Fizemos 5 questões por já ser tarde da noite. Mas fizemos notas de entendimento durante a leitura do material. 4/5, 3/3 fáceis, 1/2 médias.</t>
  </si>
  <si>
    <t xml:space="preserve">17/06/2024 Por alguma razão esquecemos de flagar no dia da conclusão, mas atualizando o relatório, já temos nossa apostila atualizada com informações importantes que aprendemos nas resoluções de questões. </t>
  </si>
  <si>
    <t>17/06/2024 Concluímos seguindo o padrão de estudo: Leitura apostila, notas de entendimento, complemento de notas com o que aprendemos nas questões.</t>
  </si>
  <si>
    <t>20/04/2024 Necessário releitura de manutenção. 19/06/2024 Feito reestudo com notas de entendimento.</t>
  </si>
  <si>
    <t>5. Convenção Americana de Direitos Humanos (Pacto de San José da Costa Rica).</t>
  </si>
  <si>
    <t>22/06/2024 Estudo de péssima qualidade. Fizemos apenas leitura da apostila do Objetivo por conta do tempo para a prova. Faltavam apenas 3 semanas (3 blocos de estudos), então não daria pra fazer o estudo se valendo das notas de entendimento.</t>
  </si>
  <si>
    <t>24/06/2024 Concluímos sem realizar notas de entendimento da apostila. Realizamos algumas notas com base nas questões que fomos resolvendo. Foram poucas notas por conta do prazo apertado para o concurso mas ao menos já fica para dar continuidade aos materiais para os estudos futuros.</t>
  </si>
  <si>
    <t xml:space="preserve">26/06/2024 Estudo ineficiente, fizemos apenas uma leitura da lei "picotada" na apostila do Objetivo por conta do prazo curto para a prova da PPCE. Fizemos essa leitura pois precisávamos ao menos ter lido sobre o assunto antes da prova. Fizemos algumas questões sobre o assunto também mas sem fazer notas de entendimento. </t>
  </si>
  <si>
    <t>26/06/2024 Não estudamos em razão da falta de tempo até a prova da PPCE. Havia apenas mais duas rodadas de estudos até lá e ainda não havíamos estudado sobre a LEP.</t>
  </si>
  <si>
    <t xml:space="preserve">27/06/2024 Não estudamos esse assunto em razão da proximidade da data da prova. O assunto é extenso. </t>
  </si>
  <si>
    <t xml:space="preserve">27/06/2024 Feito estudo de qualidade parceialmente. Foi necessário concluir o estudo apenas com leitura por conta que faltavam apenas duas rodadas para a prova e ainda precisávamos concluir matéria atrasada da Legislação Específica e tentar melhorar nosso Português. </t>
  </si>
  <si>
    <t>28/06/2024 Item 5 e 6 são o mesmo assunto. Fizemos notas de entendimento sobre metade da leitura da lei seca. Não chegamos a ler o documento inteiro então partimos para a resolução de questões para aprender errando. Foi um estudo sem qualidade embora tenhamos seguido o padrão até a metade do documento. Refaça o estudo complementando as notas que geramos, ou seja, revise o material já produzido e dê continuidade a partir dele seguindo o padrão de estudo de qualidade.</t>
  </si>
  <si>
    <t>29/06/2024 Estudo apenas em áudio. Deve ser reestudado no formato definido onde fazemos leitura da lei, leitura da apostila e resolução de questões todas apoiadas em notas de entendimento. 30/06/2024 Fizemos um bloco de 30 questões onde confeccionamos algumas notas de entendimento para tentar melhorar um pouco o desempenho antes da prova. Siga a orientação de reestudar o assunto para criar as notas de entendimento, não descarte essas, utilize-as para dar continuidade ao material que será criado.</t>
  </si>
  <si>
    <t>25/06/2024 Fizemos apenas leitura da lei seca em razão do prazo que já não havia até a prova. Fizemos essa leitura para ao menos chegarmos na prova com leitura sobre o assunto. Faltavam apenas duas rodadas de estudos até a prova e então decidimos fazer apenas essa leitura porque não seria possível o estudo de qualidade até ela, logo faremos esse estudo de qualidade em outra oportunidade. As últimas duas rodadas de estudos foram dedicadas a leitura da lei seca da matéira e realização de simulados. 02/07/2024 Fizemos algumas questões e notas para tentar melhorar um pouco.</t>
  </si>
  <si>
    <t>3. Direitos e garantias fundamentais.</t>
  </si>
  <si>
    <t xml:space="preserve">03/07/2024 Estudo foi realizado sem qualidade, apenas uma leitura e resolução de algumas questões. Não deu tempo de estudar até a prova da PPCE. Fizemos a criação do caderno de notas sobre a lei; messe caderno criamos específicamente algumas notas a respeito das mudanças realizadas quanto a saída temporária. </t>
  </si>
  <si>
    <t>2. Estatuto dos Servidores Públicos Civis do Estado do Ceará - Lei Estadual nº 9.826/74.</t>
  </si>
  <si>
    <t>ETAPA 1</t>
  </si>
  <si>
    <t>ETAPA 2</t>
  </si>
  <si>
    <t>ETAPA 3</t>
  </si>
  <si>
    <t>ETAPA 4</t>
  </si>
  <si>
    <t>ETAPA 5</t>
  </si>
  <si>
    <t>ETAPA 6</t>
  </si>
  <si>
    <t>ETAPA 7</t>
  </si>
  <si>
    <t>ETAPA 8</t>
  </si>
  <si>
    <t>ETAPA 9</t>
  </si>
  <si>
    <t>ETAPA 10</t>
  </si>
  <si>
    <t>ETAPA 11</t>
  </si>
  <si>
    <t>ETAPA 12</t>
  </si>
  <si>
    <t>FLAGS</t>
  </si>
  <si>
    <t>STATUS DO CILCO</t>
  </si>
  <si>
    <t>Ciclo Atual</t>
  </si>
  <si>
    <t>VALIDAÇÃO ETAPAS</t>
  </si>
  <si>
    <t>DIREITO PROCESSUAL PENAL</t>
  </si>
  <si>
    <r>
      <t xml:space="preserve">                                                                                    (</t>
    </r>
    <r>
      <rPr>
        <b/>
        <sz val="11"/>
        <color theme="1"/>
        <rFont val="Calibri"/>
        <family val="2"/>
        <scheme val="minor"/>
      </rPr>
      <t>__) MATÉRIA ESPECÍFICA</t>
    </r>
  </si>
  <si>
    <t>DATA ______/______/______    CICLO ______</t>
  </si>
  <si>
    <t>DATA ______/______/______   CICLO ______</t>
  </si>
  <si>
    <t>LEGISLAÇÃO EXTRAVAGANTE</t>
  </si>
  <si>
    <t>DIREITO PENAL</t>
  </si>
  <si>
    <t>DIREITOS HUMANOS</t>
  </si>
  <si>
    <t>DIREITO CONSTITUCIONAL</t>
  </si>
  <si>
    <t>DIREITO ADMINISTRATIVO</t>
  </si>
  <si>
    <t>LEGISLAÇÃO ESPECÍFICA</t>
  </si>
  <si>
    <t>ADM. PÚBLICA E ÉTICA NO SERVIÇO PÚBLICO</t>
  </si>
  <si>
    <t>RACIOCÍNIO LÓGICO</t>
  </si>
  <si>
    <t>INFORMÁTICA</t>
  </si>
  <si>
    <t>LÍNGUA PORTUGUESA</t>
  </si>
  <si>
    <t>12. Tecnologia da informação e segurança de dados.</t>
  </si>
  <si>
    <t>13. Noções de criptomoedas.</t>
  </si>
  <si>
    <t>3. Lei nº 12.124, de 06 de julho de 1993 (Estatuto da Polícia Civil de Carreira do Estado do Ceará).</t>
  </si>
  <si>
    <t>4. Lei Complementar nº 98, de 13 de junho de 2011 (Controladoria Geral de Disciplina dos Órgãos de Segurança Pública e Sistema Penitenciário do Estado do Ceará).</t>
  </si>
  <si>
    <t xml:space="preserve">    1.5. Modelos de Administração Pública: burocrática, patrimonialista e gerencial.</t>
  </si>
  <si>
    <t xml:space="preserve">    2.9. Formação do ato administrativo: elementos procedimento administrativo.</t>
  </si>
  <si>
    <t xml:space="preserve">    2.11. Atos administrativos simples, complexos e compostos.</t>
  </si>
  <si>
    <t xml:space="preserve">    2.21. Revogação, anulação e convalidação do ato administrativo.</t>
  </si>
  <si>
    <t>7. Organização administrativa da União: administração direta e indireta.</t>
  </si>
  <si>
    <t>8. Lei Nº 12.527/2011 (Lei de acesso à informação).</t>
  </si>
  <si>
    <t>9. Lei Nº 13.709/2018 (Lei geral de proteção de dados pessoais).</t>
  </si>
  <si>
    <t>10. Probidade administrativa e princípios da Administração Pública.</t>
  </si>
  <si>
    <t xml:space="preserve">    10.1 Lei nº 8.429/1992 (Lei de Improbidade Administrativa)</t>
  </si>
  <si>
    <t xml:space="preserve">    10.1.1 Disposições gerais.</t>
  </si>
  <si>
    <t xml:space="preserve">    10.1.2 Atos de improbidade administrativa e respectivas penas.</t>
  </si>
  <si>
    <t xml:space="preserve">    10.1.3. Procedimento administrativo, processo judicial e disposições penais.</t>
  </si>
  <si>
    <t xml:space="preserve">    1.2. Poder constituinte originário, derivado e decorrente.</t>
  </si>
  <si>
    <t>7. Poder Executivo.</t>
  </si>
  <si>
    <t xml:space="preserve">    7.1. Atribuições e responsabilidades do presidente da República.</t>
  </si>
  <si>
    <t xml:space="preserve">    8.1. Estrutura.</t>
  </si>
  <si>
    <t>8. Poder Legislativo.</t>
  </si>
  <si>
    <t xml:space="preserve">    8.2. Funcionamento e atribuições.</t>
  </si>
  <si>
    <t xml:space="preserve">    8.3. Processo legislativo.</t>
  </si>
  <si>
    <t>9. Poder Judiciário.</t>
  </si>
  <si>
    <t xml:space="preserve">    9.1. Disposições gerais.</t>
  </si>
  <si>
    <t xml:space="preserve">    9.2. Órgãos e competências do Poder Judiciário.</t>
  </si>
  <si>
    <t xml:space="preserve">    9.3 Supremo Tribunal Federal.</t>
  </si>
  <si>
    <t xml:space="preserve">        9.3.1 Composição, estrutura e competências.</t>
  </si>
  <si>
    <t xml:space="preserve">        9.3.2. Súmulas Vinculantes e Repercussão Geral.</t>
  </si>
  <si>
    <t xml:space="preserve">    9.4. Superior Tribunal de Justiça.</t>
  </si>
  <si>
    <t xml:space="preserve">        9.4.1 Composição, estrutura e competências.</t>
  </si>
  <si>
    <t>8. Funções essenciais à Justiça: Advocacia, Ministério Público, Advocacia Pública e Defensoria Pública.</t>
  </si>
  <si>
    <t>9. Defesa do Estado e das instituições democráticas.</t>
  </si>
  <si>
    <t xml:space="preserve">    9.1. Segurança pública.</t>
  </si>
  <si>
    <t xml:space="preserve">    9.2. Organização da segurança pública.</t>
  </si>
  <si>
    <t>10. Da Ordem Social.</t>
  </si>
  <si>
    <t xml:space="preserve">    10.1. Base e objetivos da ordem social.</t>
  </si>
  <si>
    <t xml:space="preserve">    10.2. Seguridade social.</t>
  </si>
  <si>
    <t xml:space="preserve">    10.3. Meio ambiente.</t>
  </si>
  <si>
    <t xml:space="preserve">    10.4. Família, criança, adolescente, idoso e índio.</t>
  </si>
  <si>
    <t>11. Aplicabilidade das normas constitucionais.</t>
  </si>
  <si>
    <t xml:space="preserve">    11.1. Normas de eficácia plena, contida e limitada.</t>
  </si>
  <si>
    <t xml:space="preserve">    11.2. Normas programáticas.</t>
  </si>
  <si>
    <t xml:space="preserve">    11.3 Controle de constitucionalidade no Brasil.</t>
  </si>
  <si>
    <t xml:space="preserve">        11.3.1 Controles difuso e concentrado de constitucionalidade: ADI, ADC, ADPF e reclamação constitucional.</t>
  </si>
  <si>
    <t>12. Da Ordem Econômica e Financeira.</t>
  </si>
  <si>
    <t xml:space="preserve">    12.1. Dos Princípios Gerais da Atividade Econômica.</t>
  </si>
  <si>
    <t>4. Remédios constitucionais: habeas data, habeas corpus, mandado de segurança, ação popular e mandado de injunção.</t>
  </si>
  <si>
    <t>13. Disposições constitucionais aplicáveis ao Direito Penal.</t>
  </si>
  <si>
    <t>14. Política criminal, ordem pública e funções da Polícia.</t>
  </si>
  <si>
    <t xml:space="preserve">    14.1. Uso da força pelos agentes de segurança pública.</t>
  </si>
  <si>
    <t>15. Entendimento dos tribunais superiores em matéria penal.</t>
  </si>
  <si>
    <t>13. Lei 7.716/1989 (Crimes resultantes de preconceitos de raça ou cor).</t>
  </si>
  <si>
    <t>14. Lei 12.037/09 (Dispõe sobre a identificação criminal do civilmente identificado).</t>
  </si>
  <si>
    <t>16. Lei 9.099/1995 e alterações (Juizados Especiais Cíveis e Criminais).</t>
  </si>
  <si>
    <t>17. Lei 11.340/2006 (Lei Maria da Penha – Violência doméstica e familiar contra a mulher).</t>
  </si>
  <si>
    <t>15. Lei 12.830/13 (Dispõe sobre a investigação criminal conduzida pelo delegado de polícia).</t>
  </si>
  <si>
    <t>18. Lei 8.069/1990 (Estatuto da Criança e do Adolescente).</t>
  </si>
  <si>
    <t>19. Lei 10.741/2003 (Estatuto do Idoso).</t>
  </si>
  <si>
    <t>20. Lei 9.503/1997 (Código de Trânsito Brasileiro).</t>
  </si>
  <si>
    <t>21. Lei 1.521/51 (Crimes contra a economia popular).</t>
  </si>
  <si>
    <t>22. Lei 8.137/90 (Crimes contra a ordem tributária, econômica e contra as relações de consumo).</t>
  </si>
  <si>
    <t>23. Lei 4.737/1965 (Código Eleitoral).</t>
  </si>
  <si>
    <t>24. Lei 8.078/1990 (Crimes contra as Relações de Consumo).</t>
  </si>
  <si>
    <t>25. Decreto-Lei 3.688/1941 (Lei das Contravenções Penais).</t>
  </si>
  <si>
    <t>26. Lei 9.605/1998 (Crimes contra o Meio Ambiente).</t>
  </si>
  <si>
    <t>27. Lei 9.613/1998 (“Lavagem” de Capitais ou ocultação de bens, direitos e valores)</t>
  </si>
  <si>
    <t>28. Lei 9.807/1999 (Programa de Proteção à Testemunha).</t>
  </si>
  <si>
    <t>29. Lei 12.288/2010 (Estatuto da Igualdade Racial).</t>
  </si>
  <si>
    <t>31. Lei 10.671/2003 (Estatuto de Defesa do Torcedor).</t>
  </si>
  <si>
    <t>32. Lei nº 13.620/2016 (Lei contra o Terrorismo).</t>
  </si>
  <si>
    <t>30. Lei 12.288/2010 (Estatuto da Igualdade Racial).</t>
  </si>
  <si>
    <t>1. Direto processual penal.</t>
  </si>
  <si>
    <t xml:space="preserve">    1.1. Princípios gerais, conceito, finalidade, características.</t>
  </si>
  <si>
    <t xml:space="preserve">    1.2. Sistemas de processo penal.</t>
  </si>
  <si>
    <t xml:space="preserve">    1.3. Lei processual penal: fontes, eficácia, interpretação, analogia, imunidades.</t>
  </si>
  <si>
    <t>2. Inquérito policial.</t>
  </si>
  <si>
    <t xml:space="preserve">    2.1. Histórico, natureza, conceito, finalidade, características, fundamento, titularidade, grau de cognição, valor probatório, formas de instauração, notitia criminis, delatio criminis, procedimentos investigativos, indiciamento, garantias do investigado. 2.2. Conclusão, prazos.</t>
  </si>
  <si>
    <t>3. Prova.</t>
  </si>
  <si>
    <t xml:space="preserve">    3.1. Exame do corpo de delito e perícias em geral.</t>
  </si>
  <si>
    <t xml:space="preserve">    3.2. Interrogatório do acusado.</t>
  </si>
  <si>
    <t xml:space="preserve">    3.3. Confissão.</t>
  </si>
  <si>
    <t xml:space="preserve">    3.4. Qualificação e oitiva do ofendido.</t>
  </si>
  <si>
    <t xml:space="preserve">    3.5. Testemunhas.</t>
  </si>
  <si>
    <t xml:space="preserve">    3.6. Reconhecimento de pessoas e coisas.</t>
  </si>
  <si>
    <t xml:space="preserve">    3.7. Acareação.</t>
  </si>
  <si>
    <t xml:space="preserve">    3.8. Documentos de prova.</t>
  </si>
  <si>
    <t xml:space="preserve">    3.9. Indícios.</t>
  </si>
  <si>
    <t xml:space="preserve">    3.10. Busca e apreensão.</t>
  </si>
  <si>
    <t>4. Interceptação telefônica: conceito, provas ilícitas e disposições legais (Lei nº 9.296/1996).</t>
  </si>
  <si>
    <t>5. Restrição deliberdade.</t>
  </si>
  <si>
    <t xml:space="preserve">    5.1. Prisão em flagrante.</t>
  </si>
  <si>
    <t xml:space="preserve">    5.2. Prisão preventiva.</t>
  </si>
  <si>
    <t xml:space="preserve">    5.3. Prisão temporária.</t>
  </si>
  <si>
    <t>6. Disposições constitucionais aplicáveis ao Direito Processual Penal.</t>
  </si>
  <si>
    <t>7. Polícia e Ministério Público.</t>
  </si>
  <si>
    <t xml:space="preserve">    7.1. Poderes investigatórios do Ministério Público.</t>
  </si>
  <si>
    <t xml:space="preserve">    7.2. Acordo de leniência.</t>
  </si>
  <si>
    <t xml:space="preserve">    7.3. Organização Criminosa (Lei nº 12.850/2013).</t>
  </si>
  <si>
    <t>8. Revisão criminal e execução da pena.</t>
  </si>
  <si>
    <t xml:space="preserve">    8.1. conceitos, prazos e objetivos.</t>
  </si>
  <si>
    <t xml:space="preserve">    8.2. Lei nº 7.210/1984 (Lei de Execuções Penais).</t>
  </si>
  <si>
    <t>9. Entendimento dos tribunais superiores em matéria processual penal.</t>
  </si>
  <si>
    <t>HORAS DE ESTUDO</t>
  </si>
  <si>
    <t>SIMULADOS</t>
  </si>
  <si>
    <t>C/H: 42h</t>
  </si>
  <si>
    <t>C/Disc.</t>
  </si>
  <si>
    <t>-</t>
  </si>
  <si>
    <t>2. Compreensão e análise da lógica de uma situação, utilizando as funções intelectuais: raciocínio verbal, raciocínio matemático, raciocínio sequencial, orientação espacial e emporal, formação de conceitos, discriminação de elementos.</t>
  </si>
  <si>
    <t xml:space="preserve">    9.1. Ética e cidadania.</t>
  </si>
  <si>
    <t xml:space="preserve">    9.2. Ética e moral.</t>
  </si>
  <si>
    <t xml:space="preserve">    9.3. Ética, princípios e valores.</t>
  </si>
  <si>
    <t xml:space="preserve">    9.4. Ética e função pública.</t>
  </si>
  <si>
    <t xml:space="preserve">    9.5. Ética no setor público.</t>
  </si>
  <si>
    <t>10. Aplicação da lei processual no tempo, no espaço e em relação às pessoas.</t>
  </si>
  <si>
    <t>11. Ação penal.</t>
  </si>
  <si>
    <t>12. Prisão e liberdade provisória.</t>
  </si>
  <si>
    <t>13. Processo e julgamento dos crimes de responsabilidade dos funcionários públicos.</t>
  </si>
  <si>
    <t>14. O habeas corpus e seu processo.</t>
  </si>
  <si>
    <t>15-16</t>
  </si>
  <si>
    <t>17-18</t>
  </si>
  <si>
    <t>01. ESTRUTURA DAS PALAVRAS:</t>
  </si>
  <si>
    <t xml:space="preserve">    1.1. RADICAL;</t>
  </si>
  <si>
    <t xml:space="preserve">    1.2. VOGAL TEMÁTICA;</t>
  </si>
  <si>
    <t xml:space="preserve">    1.3. TEMA;</t>
  </si>
  <si>
    <t xml:space="preserve">    1.4. DESINÊNCIAS;</t>
  </si>
  <si>
    <t xml:space="preserve">    1.5. AFIXOS.</t>
  </si>
  <si>
    <t>02. CLASSE DE PALAVRAS:</t>
  </si>
  <si>
    <t xml:space="preserve">    2.1. SUBSTANTIVOS;</t>
  </si>
  <si>
    <t xml:space="preserve">        2.1.1. CONCEITUAÇÃO: O SUBSTANTIVO COMO SINTÁGMA NOMINAL;</t>
  </si>
  <si>
    <t xml:space="preserve">    2.2. ARTIGO;</t>
  </si>
  <si>
    <t xml:space="preserve">        2.2.1. CONCEITUAÇÃO: O ARTIGO COMO DETERMINANTE DO NOME;</t>
  </si>
  <si>
    <t xml:space="preserve">        2.2.2. ARTIGO DEFINIDO;</t>
  </si>
  <si>
    <t xml:space="preserve">        2.2.3. ARTIGO INDEFINIDO;</t>
  </si>
  <si>
    <t xml:space="preserve">    2.3. ADJETIVO;</t>
  </si>
  <si>
    <t xml:space="preserve">        2.3.1. CONCEITUAÇÃO: O ADJETIVO COMO MODIFICADOR NOMINAL;</t>
  </si>
  <si>
    <t xml:space="preserve">        2.3.2. LOCUÇÃO ADJETIVA;</t>
  </si>
  <si>
    <t xml:space="preserve">    2.4. PRONOMES;</t>
  </si>
  <si>
    <t xml:space="preserve">        2.4.1. CONCEITUAÇÃO;</t>
  </si>
  <si>
    <t xml:space="preserve">        2.4.2. PRONOMES PESSOAIS;</t>
  </si>
  <si>
    <t xml:space="preserve">            2.4.2.1. PRINCIPAIS EMPREGOS DOS PRONOMES PESSOAIS;</t>
  </si>
  <si>
    <t xml:space="preserve">        2.4.3. PRONOMES POSSESSIVOS;</t>
  </si>
  <si>
    <t xml:space="preserve">            2.4.3.1. PRINCIPAIS EMPREGOS DOS PRONOMES POSSESSIVOS;</t>
  </si>
  <si>
    <t xml:space="preserve">        2.4.4. PRONOMES INDEFINIDOS;</t>
  </si>
  <si>
    <t xml:space="preserve">            2.4.4.1 PRINCIPAIS EMPREGOS DOS PRONOMES INDEFINIDOS;</t>
  </si>
  <si>
    <t xml:space="preserve">        2.4.5. PRONOMES DEMONSTRATIVOS;</t>
  </si>
  <si>
    <t xml:space="preserve">            2.4.5.1. PRINCIPAIS EMPREGOS DOS PRONOMES DEMONSTRATIVOS;</t>
  </si>
  <si>
    <t xml:space="preserve">        2.4.6. PRONOMES RELATIVOS;</t>
  </si>
  <si>
    <t xml:space="preserve">            2.4.6.1. PRINCIPAIS EMPREGOS DOS PRONOMES RELATIVOS;</t>
  </si>
  <si>
    <t xml:space="preserve">        2.4.7. PRONOMES INTERROGATIVOS;</t>
  </si>
  <si>
    <t xml:space="preserve">            2.4.7.1. PRINCIPAIS EMPREGOS DOS PRONOMES INTERROGATIVOS;</t>
  </si>
  <si>
    <t xml:space="preserve">        2.4.8. COLOCAÇÃO PRONOMINAL;</t>
  </si>
  <si>
    <t xml:space="preserve">    2.5. ADVÉRBIO;</t>
  </si>
  <si>
    <t xml:space="preserve">        2.5.1. CLASSIFICAÇÃO DAS PREPOSIÇÕES;</t>
  </si>
  <si>
    <t xml:space="preserve">        2.5.2. LOCUÇÃO DAS PREPOSIÇÕES;</t>
  </si>
  <si>
    <t xml:space="preserve">        2.5.3. VALOR DAS VÁRIAS RELAÇÕES ESTABELECIDAS PELAS PREPOSIÇÕES.</t>
  </si>
  <si>
    <t>03. VERBO:</t>
  </si>
  <si>
    <t>04. FRASES, ORAÇÕES, PERÍODO SIMPLES:</t>
  </si>
  <si>
    <t>05. TERMOS ESSENCIAIS DA ORAÇÃO:</t>
  </si>
  <si>
    <t xml:space="preserve">    3.1. CONCEITUAÇÃO;</t>
  </si>
  <si>
    <t xml:space="preserve">    3.2. VOZES;</t>
  </si>
  <si>
    <t xml:space="preserve">    3.3. TEMPOS SIMPLES E COMPOSTOS;</t>
  </si>
  <si>
    <t xml:space="preserve">    3.4. LOCUÇÃO VERBAL;</t>
  </si>
  <si>
    <t xml:space="preserve">    3.5. FORMAS NOMINAIS;</t>
  </si>
  <si>
    <t xml:space="preserve">    3.6. VERBOS ABUNDANTES;</t>
  </si>
  <si>
    <t xml:space="preserve">    3.7. CORRELAÇÃO VERBAL.</t>
  </si>
  <si>
    <t xml:space="preserve">    4.1. CONCEITUAÇÃO;</t>
  </si>
  <si>
    <t xml:space="preserve">    5.1. SUJEITO – NÚCLEO DO SUJEITO;</t>
  </si>
  <si>
    <t xml:space="preserve">        5.1.1. CONCEITUAÇÃO;</t>
  </si>
  <si>
    <t xml:space="preserve">        5.1.2. TIPOS DE SUJEITO;</t>
  </si>
  <si>
    <t xml:space="preserve">        5.1.3. ORAÇÕES SEM SUJEITO – VERBOS IMPESSOAIS;</t>
  </si>
  <si>
    <t xml:space="preserve">        5.1.4. SUJEITO REPRESENTADO POR PRONOME OBLÍQUO;</t>
  </si>
  <si>
    <t xml:space="preserve">        5.1.5. FUNÇÕES DO SE;</t>
  </si>
  <si>
    <t xml:space="preserve">            5.1.5.1. ÍNDICE DE INDETERMINAÇÃO DO SUJEITO;</t>
  </si>
  <si>
    <t xml:space="preserve">            5.1.5.2. PRONOME APASSIVADOR;</t>
  </si>
  <si>
    <t xml:space="preserve">    5.2 PREDICADO – NÚCLEO DO PREDICADO;</t>
  </si>
  <si>
    <t xml:space="preserve">        5.2.1. CONCEITUAÇÃO;</t>
  </si>
  <si>
    <t xml:space="preserve">        5.2.2. TIPOS DE PREDICADO – VERBOS DE LIGAÇÃO;</t>
  </si>
  <si>
    <t xml:space="preserve">        5.2.3. PREDICATIVO;</t>
  </si>
  <si>
    <t>06. TERMOS INTEGRANTES DA ORAÇÃO:</t>
  </si>
  <si>
    <t>07. TERMOS ACESSÓRIOS DA ORAÇÃO:</t>
  </si>
  <si>
    <t xml:space="preserve">    6.1. COMPLEMENTOS VERBAIS;</t>
  </si>
  <si>
    <t xml:space="preserve">        6.1.1. OBJETO DIRETO;</t>
  </si>
  <si>
    <t xml:space="preserve">        6.1.2. OBJETO INDIRETO;</t>
  </si>
  <si>
    <t xml:space="preserve">        6.1.3. PRONOMES OBLÍQUOS NA FUNÇÃO DE OBJETO;</t>
  </si>
  <si>
    <t xml:space="preserve">    6.2. COMPLEMENTO NOMINAL;</t>
  </si>
  <si>
    <t xml:space="preserve">    6.3. AGENTE DA PASSIVA.</t>
  </si>
  <si>
    <t xml:space="preserve">    7.1. ADJUNTO ADNOMINAL;</t>
  </si>
  <si>
    <t xml:space="preserve">    7.2. ADJUNTO ADVERBIAL;</t>
  </si>
  <si>
    <t xml:space="preserve">    7.3. APOSTO;</t>
  </si>
  <si>
    <t xml:space="preserve">    7.4. VOCATIVO.</t>
  </si>
  <si>
    <t>08. REGÊNCIA:</t>
  </si>
  <si>
    <t>09. CONJUNÇÃO:</t>
  </si>
  <si>
    <t>10. PERÍODO COMPOSTO:</t>
  </si>
  <si>
    <t xml:space="preserve">    10.1. COORDENAÇÃO;</t>
  </si>
  <si>
    <t xml:space="preserve">    8.1. REGÊNCIA NOMINAL;</t>
  </si>
  <si>
    <t xml:space="preserve">    8.2. REGÊNCIA VERBAL;</t>
  </si>
  <si>
    <t xml:space="preserve">    8.3. CRASE.</t>
  </si>
  <si>
    <t xml:space="preserve">    9.1. CONCEITUAÇÃO;</t>
  </si>
  <si>
    <t xml:space="preserve">    9.2. CLASSIFICAÇÃO;</t>
  </si>
  <si>
    <t xml:space="preserve">        9.2.1. CONJUNÇÕES COORDENATIVAS;</t>
  </si>
  <si>
    <t xml:space="preserve">        9.2.2. CONJUNÇÕES SUBORDINATIVAS;</t>
  </si>
  <si>
    <t xml:space="preserve">    9.3. LOCUÇÃO CONJUTIVA.</t>
  </si>
  <si>
    <t xml:space="preserve">        10.1.1. ORAÇÕES COORDENADAS SINDÉTICAS;</t>
  </si>
  <si>
    <t xml:space="preserve">        10.1.2. ORAÇÕES COORDENADAS ASSINDÉTICAS;</t>
  </si>
  <si>
    <t xml:space="preserve">    10.2 SUBORDINAÇÃO;</t>
  </si>
  <si>
    <t xml:space="preserve">        10.2.3. ORAÇÕES ADVERBIAIS;</t>
  </si>
  <si>
    <t xml:space="preserve">        10.2.2. ORAÇÕES ADJETIVAS;</t>
  </si>
  <si>
    <t xml:space="preserve">        10.2.1. ORAÇÕES SUBSTANTIVAS;</t>
  </si>
  <si>
    <t xml:space="preserve">        10.2.4. ORAÇÕES REDUZIDAS;</t>
  </si>
  <si>
    <t xml:space="preserve">        10.2.5. ORAÇÕES JUSTAPOSTAS;</t>
  </si>
  <si>
    <t xml:space="preserve">        10.2.6. ORAÇÕES INTERCALADAS;</t>
  </si>
  <si>
    <t>11. PONTUAÇÃO GRÁFICA:</t>
  </si>
  <si>
    <t>12. CONCORDÂNCIA:</t>
  </si>
  <si>
    <t>13. CIÊNCIA DA COMUNICAÇÃO:</t>
  </si>
  <si>
    <t xml:space="preserve">    12.1. CONCORDÂNCIA NOMINAL;</t>
  </si>
  <si>
    <t xml:space="preserve">    12.2. CONCORDÂNCIA VERBAL.</t>
  </si>
  <si>
    <t xml:space="preserve">    13.1. PROCESSO DA COMUNICAÇÃO;</t>
  </si>
  <si>
    <t xml:space="preserve">    13.2 ELEMENTOS ESSENCIAIS DO PROCESSO DE COMUNICAÇÃO;</t>
  </si>
  <si>
    <t xml:space="preserve">    13.3. RUÍDO – ENTROPIA – REDUNDÂNCIA;</t>
  </si>
  <si>
    <t xml:space="preserve">    13.4. LINGUAGEM – LÍNGUA – FALA;</t>
  </si>
  <si>
    <t xml:space="preserve">    13.5. COESÃO E COERÊNCIA;</t>
  </si>
  <si>
    <t xml:space="preserve">    13.6. FUNÇÕES DA LINGUAGEM;</t>
  </si>
  <si>
    <t xml:space="preserve">    13.7. NÍVEIS DE LÍNGUA(GEM);</t>
  </si>
  <si>
    <t xml:space="preserve">        13.7.1. LÍNGUA FALADA;</t>
  </si>
  <si>
    <t xml:space="preserve">        13.7.2. LÍNGUA ESCRITA;</t>
  </si>
  <si>
    <t xml:space="preserve">    13.8. ESTILO;</t>
  </si>
  <si>
    <t xml:space="preserve">        13.8.1. COMPARANDO TEXTOS;</t>
  </si>
  <si>
    <t xml:space="preserve">        13.8.2. ESTILO COM RELAÇÃO AO CONTEXTO;</t>
  </si>
  <si>
    <t xml:space="preserve">            13.8.2.1. LITERÁRIO;</t>
  </si>
  <si>
    <t xml:space="preserve">            13.8.2.2. NÃO LITERÁRIO;</t>
  </si>
  <si>
    <t xml:space="preserve">        13.8.3. QUALIDADES DO ESTILO;</t>
  </si>
  <si>
    <t xml:space="preserve">        13.8.4. TIPOS DE TEXTOS;</t>
  </si>
  <si>
    <t xml:space="preserve">        13.8.4.1. NARRAÇÃO;</t>
  </si>
  <si>
    <t xml:space="preserve">            13.8.4.1.1CARACTERIZAÇÃO FORMAL;</t>
  </si>
  <si>
    <t xml:space="preserve">            13.8.4.1.2 CONCEITUAÇÃO;</t>
  </si>
  <si>
    <t xml:space="preserve">            13.8.4.1.3 ELEMENTOS DA NARRATIVA;</t>
  </si>
  <si>
    <t xml:space="preserve">            13.8.4.1.4 ESPÉCIE DE NARRATIVA (FICÇÃO E REALIDADE);</t>
  </si>
  <si>
    <t xml:space="preserve">            13.8.4.1.5 TIPOS DE DISCURSO;</t>
  </si>
  <si>
    <t xml:space="preserve">        13.8.4.2. DESCRIÇÃO;</t>
  </si>
  <si>
    <t xml:space="preserve">            13.8.4.2.1 CARACTERIZAÇÃO FORMAL;</t>
  </si>
  <si>
    <t xml:space="preserve">            13.8.4.2.2 CONCEITUAÇÃO;</t>
  </si>
  <si>
    <t xml:space="preserve">            13.8.4.2.3 TIPOS DE DESCRIÇÃO;</t>
  </si>
  <si>
    <t xml:space="preserve">            13.8.4.2.4 ESQUEMA DE DESCRIÇÃO;</t>
  </si>
  <si>
    <t xml:space="preserve">        13.8.4.3. DISSERTAÇÃO;</t>
  </si>
  <si>
    <t xml:space="preserve">           13.8.4.3.1 CONCEITUAÇÃO;</t>
  </si>
  <si>
    <t xml:space="preserve">            13.8.4.3.2 TIPOS DE DISSERTAÇÃO;</t>
  </si>
  <si>
    <t xml:space="preserve">            13.8.4.3.2.1 DISSERTAÇÃO EXPOSITIVA;</t>
  </si>
  <si>
    <t xml:space="preserve">            13.8.4.3.2.2 DISSERTAÇÃO ARGUMENTATIVA;</t>
  </si>
  <si>
    <t xml:space="preserve">            13.8.4.3.3 ESTRUTURA DA DISSERTAÇÃO;</t>
  </si>
  <si>
    <t xml:space="preserve">            13.8.4.3.3.1 DESENVOLVIMENTO;</t>
  </si>
  <si>
    <t xml:space="preserve">            13.8.4.3.3.2 CONCLUSÃO.</t>
  </si>
  <si>
    <t xml:space="preserve">        13.2.1. FIGURAS DE LINGUAGEM (INSERIDO POR MIM MANUALMENTE).</t>
  </si>
  <si>
    <t>9. Segurança da Informação: Princípios de Segurança, Confidencialidade e Assinatura digital.</t>
  </si>
  <si>
    <t>0. Fonologia (Inserido manualmente por mim).</t>
  </si>
  <si>
    <t xml:space="preserve">    0.1 Fonema</t>
  </si>
  <si>
    <t xml:space="preserve">    0.3 Dígrafo e Dífono</t>
  </si>
  <si>
    <t xml:space="preserve">    0.4 Classificação dos Fonemas</t>
  </si>
  <si>
    <t xml:space="preserve">        0.4.1 Vogais</t>
  </si>
  <si>
    <t xml:space="preserve">        0.4.2 Semivogais</t>
  </si>
  <si>
    <t xml:space="preserve">        0.4.3 Consoantes</t>
  </si>
  <si>
    <t xml:space="preserve">    0.5 Sílaba</t>
  </si>
  <si>
    <t xml:space="preserve">    0.6 Encontros Vocálicos</t>
  </si>
  <si>
    <t xml:space="preserve">        0.6.1 Hiato</t>
  </si>
  <si>
    <t xml:space="preserve">        0.6.2 Ditongo</t>
  </si>
  <si>
    <t xml:space="preserve">        0.6.3 Tritongo</t>
  </si>
  <si>
    <t xml:space="preserve">    0.7 Encontros Consonantais</t>
  </si>
  <si>
    <t xml:space="preserve">    0.9 Ortoepia e Prosódia</t>
  </si>
  <si>
    <t xml:space="preserve">    0.8 Separação Silábica</t>
  </si>
  <si>
    <t xml:space="preserve">    0.2 Letra</t>
  </si>
  <si>
    <r>
      <t xml:space="preserve">1. Sistema Operacional: </t>
    </r>
    <r>
      <rPr>
        <b/>
        <sz val="11"/>
        <color theme="1"/>
        <rFont val="Calibri"/>
        <family val="2"/>
        <scheme val="minor"/>
      </rPr>
      <t>Linux</t>
    </r>
    <r>
      <rPr>
        <sz val="11"/>
        <color theme="1"/>
        <rFont val="Calibri"/>
        <family val="2"/>
        <scheme val="minor"/>
      </rPr>
      <t>: conceito de pastas, diretórios, arquivos e atalhos, área de trabalho, área de transferência, manipulação de arquivos e pastas, uso dos menus, programas e aplicativos, interação com o conjunto de aplicativos.</t>
    </r>
  </si>
  <si>
    <r>
      <t xml:space="preserve">1. Sistema Operacional: </t>
    </r>
    <r>
      <rPr>
        <b/>
        <sz val="11"/>
        <color theme="1"/>
        <rFont val="Calibri"/>
        <family val="2"/>
        <scheme val="minor"/>
      </rPr>
      <t>Linux</t>
    </r>
    <r>
      <rPr>
        <sz val="11"/>
        <color theme="1"/>
        <rFont val="Calibri"/>
        <family val="2"/>
        <scheme val="minor"/>
      </rPr>
      <t>: conceito de pastas, diretórios, arquivos e atalhos, área de trabalho, área de transferência, manipulação de arquivos e pastas, uso dos menus, programas e aplicativos, interação com o conjunto de aplicativos.</t>
    </r>
  </si>
  <si>
    <t>REVISÃO 4º CICLO</t>
  </si>
  <si>
    <t>REVISÃO DE 2º CICLO</t>
  </si>
  <si>
    <t xml:space="preserve">02/08/2024 Material foi reestudado e transferido para o Anki. Agendamento das revisões já estão feitas. </t>
  </si>
  <si>
    <t xml:space="preserve">03/08/2024 Lei reestudada. Passamos nossas notas para o Anki e fizemos blocos de questões. Revisões de leitura agendadas. </t>
  </si>
  <si>
    <r>
      <t xml:space="preserve">1. Sistema Operacional: </t>
    </r>
    <r>
      <rPr>
        <b/>
        <sz val="11"/>
        <color theme="1"/>
        <rFont val="Calibri"/>
        <family val="2"/>
        <scheme val="minor"/>
      </rPr>
      <t>Windows</t>
    </r>
    <r>
      <rPr>
        <sz val="11"/>
        <color theme="1"/>
        <rFont val="Calibri"/>
        <family val="2"/>
        <scheme val="minor"/>
      </rPr>
      <t>: conceito de pastas, diretórios, arquivos e atalhos, área de trabalho, área de transferência, manipulação de arquivos e pastas, uso dos menus, programas e aplicativos, interação com o conjunto de aplicativos.</t>
    </r>
  </si>
  <si>
    <t>08/08/2024 Na conclusão do estudo do assunto conseguimos fazer 12 questões de estudo com notas de entendimento. Foi legal, não se engane com o percentual baixo. Conseguimos pegar boas notas de entendimento e lança-las no anki. Nas revisões que se vem foque na resolução de questões no primeiro bloco de estudo e releitura de material no segundo (nosso material ainda está pequeno então vai sobrar tempo pra fazer questões depois da leitura dele).</t>
  </si>
  <si>
    <t>1. Estrutura lógica de relações arbitrárias: Tabela verdade, proposições</t>
  </si>
  <si>
    <t>1. Estrutura lógica: Tabela verdade e proposições lógicas.</t>
  </si>
  <si>
    <t xml:space="preserve">09/08/2024 Fizemos o estudo, criamos notas de entendimento e lançamos algumas coisas no anki. Nas revisões vá direto para as questões. Não há outra coisa a se fazer nesse assunto. </t>
  </si>
  <si>
    <t>12/08/2024 Fizemos aproximadamente 30 questões na conclusão do assunto. Quando for fazer as revisões foque em resolver questões. Inicie com um bloco de 15 ou 20 questões e depois é que você vai fazer releitura do seu material (notas de entendimento).</t>
  </si>
  <si>
    <t xml:space="preserve">12/08/2024 Estudo realizado com confecção de notas de entendimento (foram poucos porque realmente não havia muito o que se trazer a nota). Há um mapa mental que confeccionamos contendo os principais (sob nosso entendimento) artigos da DUDH. Fizemos 30 questões quando da conclusão do assunto. Nas revisões deixamos orientado pra se realizar um bloco de 20 questões e posteriormente reler nosso material. </t>
  </si>
  <si>
    <t>22/08/2024 Fizemos 25 questões bem estudadas. 65% de percentual de acertos. Não se preocupe com o percentual baixo, nas revisões foque em resolver questões e fazer suas notas de entendimento. Embora tenhamos tido esse rendimento fizemos bons flash cards e notas de entendimento de todas as partes que nos trouxeram dúvdias. Nas revisões faça um bloco de questões antes de fazer leitura do material. Experimente fazer um bloco de questões com 15 questões e depois de respondê-las é que você volta fazendo notas de entendimento delas. Daí vai pra releitura do material de notas de etendimento e na sequência faz mais outra bateria de questões.</t>
  </si>
  <si>
    <t>22/08/2024 Assunto concluído com qualidade. Embora extenso, fizemos o cronograma de estudo bem feito: confeccionamos os flash cards das notas de entendimento dos pdfs e das questões. Quando das revisões foque na resolução de questões e depois faça a leitura do material escrito para daí então fazer uma nova rodada de questões. Nossos flash cards já estão bem organizados no anki com referência a todo o material produzido. Vá atualizando conforme for surgindo novas notas de entenidmento nas revisões.</t>
  </si>
  <si>
    <t xml:space="preserve">26/08/2024 Assunto reestudado dentro do novo padrão de estudos; leitura de lei seca, notas de entendimento por leitura, notas de entendimento por resolução de questões, resolução de questões, compilação para flashcards no anki. Revisões agendadas. Quando das revisões foque na resolução de blocos de questões antes de fazer leitura do material de entendimento. </t>
  </si>
  <si>
    <t xml:space="preserve">    1.6 PROCESSO DE FORMAÇÃO DAS PALAVRAS.</t>
  </si>
  <si>
    <t>27/07/2024 Fizemos o novo processo de estudos para o Linux. No ciclo seguinte faremos o do Windows. 02/09/2024 Ciclo de estudos do windows concluído també. Os dois assuntos concluídos no padrão de estudos.</t>
  </si>
  <si>
    <r>
      <t>1. Sistema Operacional: Windows/</t>
    </r>
    <r>
      <rPr>
        <b/>
        <sz val="11"/>
        <color theme="1"/>
        <rFont val="Calibri"/>
        <family val="2"/>
        <scheme val="minor"/>
      </rPr>
      <t>Linux</t>
    </r>
    <r>
      <rPr>
        <sz val="11"/>
        <color theme="1"/>
        <rFont val="Calibri"/>
        <family val="2"/>
        <scheme val="minor"/>
      </rPr>
      <t>: conceito de pastas, diretórios, arquivos e atalhos, área de trabalho, área de transferência, manipulação de arquivos e pastas, uso dos menus, programas e aplicativos, interação com o conjunto de aplicativos.</t>
    </r>
  </si>
  <si>
    <t xml:space="preserve">    1.1 Tabela verdades e mentiras</t>
  </si>
  <si>
    <t>25/07/2024 Foque em resolver questões. Já fizemos a transposição das notas de entendimento antigas para o anki, agora mantenha a atualização através das questões. 02/09/2024 13/15 questões na revisão de 2º ciclo.</t>
  </si>
  <si>
    <t xml:space="preserve">    2.2 Datas e calendários</t>
  </si>
  <si>
    <t xml:space="preserve">03/09/2024 Assunto reestudado no novo padrão de estudos, flashcards produzidos e lançados no anki. Revisões agendadas. </t>
  </si>
  <si>
    <t xml:space="preserve">    1.2 Proposições simples e compostas</t>
  </si>
  <si>
    <t xml:space="preserve">25/07/2024 Foque as revisões na leitura das notas de entendimento rapidamente e parta para blocos de questões para enriquecer as notas de entendimento. 04/09/2024 Fizemos primeiro um bloco de 20 questões (17/21) e obtivemos 80% de acerto, me dei por satisfeito e não fiz a leitura das notas de entendimento. Na revisão de 4º ciclo fala leitura das notas de entendimento. </t>
  </si>
  <si>
    <t>25/07/2024 Fizemos todo o cronograma de estudo. Tivemos um resultado nas questões a baixo do esperado por conta que estamos esperimentando fazer questões mais difíceis e de nível superior. Além do mais existem tantas classificações de constituição quanto a gente possa imaginar. 04/09/2024 Revisão de 2º ciclo feita com aproveitamento de 80% das questões (17/21). Fizemos primeiro um bloco de questões mas não fizemos leitura das notas de entendimento por nos darmos por satisfeitos.</t>
  </si>
  <si>
    <t xml:space="preserve">    1.3 Classificação das normas constitucionais quanto à aplicabilidade</t>
  </si>
  <si>
    <t xml:space="preserve">    1.4. Supremacia constitucional e hermenêutica constitucional.</t>
  </si>
  <si>
    <t>Ar</t>
  </si>
  <si>
    <t xml:space="preserve">05/09/2024 Reestudado no novo formato de estudos. Notas de pdf e questões feitas, flashcards feitos. Mas fizemos poucas questões. Nas revisões faça ao menos 2h de questões. </t>
  </si>
  <si>
    <t xml:space="preserve">05/09/2024 Concluímos o assunto no novo padrão de estudos mas fizemos poucas questões. Durante as revisões faça ao menos duas horas de questões. </t>
  </si>
  <si>
    <t>10/09/2024 Fizemos apenas 15 questões e com baixo aproveitamento. Não fique chateado, a maioria que erramos eram abordagens que não conhecíamos. Nas revisões foque em resolver questões, criar as notas de entendimento, lançar pro anki e fazer releitura do materia já produzido em notas.</t>
  </si>
  <si>
    <t>10/09/2024 Assunto estudado no novo formato de estudos. Todo material de estudo produzido conforme o padrão. Foque em resolver questões quando das revisões.</t>
  </si>
  <si>
    <t xml:space="preserve">17/09/2024 Estudo realizado no padrão atual, fizemos todo o ciclo de notas de entendimento e confecção dos falshcards. Foque as revisões em resolução de questões. </t>
  </si>
  <si>
    <t xml:space="preserve">17/09/2024 Ciclo de estudos concluído no padrão. Fizemos notas de entendimento e os flashcards de pdf e questões. Obtivemos +90% de acertos nas questões de conclusão. Foque as revisões em resolução de questões. </t>
  </si>
  <si>
    <t xml:space="preserve">17/09/2024 Tópico repetido. Tópico nº 7 contém as informações registradas. </t>
  </si>
  <si>
    <t>33. Lei nº 13.022/2014 Dispõe sobre o Estatuto Geral das Guardas Municipais.</t>
  </si>
  <si>
    <t xml:space="preserve">03/08/2024 31 questões feitas na conclusão. Anki alimentado. Foque as revisões na resolução de questões. Primeiro faça um bloco de questões de 10 questões e depois vá para leitura do material. Na sequência faça mais umas 10. 19/09/2024 10/12 questões com inserção de novos flashcards no anki. Gostamos do desempenho no assunto. </t>
  </si>
  <si>
    <t xml:space="preserve">02/08/2024 Nosso material já está no Anki, cronograma seguido certinho. Agora foque em resolução de questões para ir ampliando suas notas de entendimento. 25/09/2024 12/15 questões na revisão de 2º ciclo. Produzimos novos cartões no anki. Resolva questões na revisão de 4º ciclo e crie um novo agendamento de revisões do assunto colocando a próxima revisão para daqui a 8 ciclos e a outra também. </t>
  </si>
  <si>
    <t xml:space="preserve">01/10/2024 Assunto pequeno mas estudado no padrão e questões realizadas. </t>
  </si>
  <si>
    <t>01/10/2024 Assunto pequeno. Estudado no padrão; notas de etendimento e flashcards de pdfs e questões.</t>
  </si>
  <si>
    <t>04/10/2024 Estudado no padrão. Assunto pequeno.</t>
  </si>
  <si>
    <t xml:space="preserve">    1.3. Lei processual penal: No tempo</t>
  </si>
  <si>
    <t xml:space="preserve">    1.3. Lei processual penal: No espaço</t>
  </si>
  <si>
    <t xml:space="preserve">    1.3. Lei processual penal: Lei processual penal no tempo e no espaço.</t>
  </si>
  <si>
    <t>10/10/2024 Assunto concluído no padrão de qualidade.</t>
  </si>
  <si>
    <t xml:space="preserve">15/10/2024 Foque na resolução de questões durante as revisões. </t>
  </si>
  <si>
    <t xml:space="preserve">25/05/2024 Documento extenso, mas conseguimos concluir. Fizemos 7/8 questões que estavam disponíveis na plataforma. Suas notas de entendimento foram bem confeccionadas. 15/10/2024 Transcrevemos para o Anki o material anteriormente gerado. Agendamos as revisões datadas e agora o material está no padrão de estudos adotado por nós. </t>
  </si>
  <si>
    <t>17/10/2024 Fizemos 40 questões de conclusão do assunto. Nossa eficiência de acertou foi bastante alta, 80%. Me supreende pois não fizemos revisões ou leituras antes do bloco de questões, fizemos as questões apenas com o que vinhamos cultivando com as revisões do anki. Nas próximas revisões repita o procedimento, faça boloco de questões sem antes revisar, depois de um bloco de questões é que você vai lá no seu material e faz uma releitura.</t>
  </si>
  <si>
    <t>30/08/2024 Concluímos o assunto nessa data mas não sobrou carga horária para executar o bloco de questões. No próximo bloco de estudos realize o bloco de questões com ao menos umas 50 questões por conta do assunto ser bem extenso. 17/10/2024 Bloco de questões realizado om sucesso. 80% de aproveitamento em 42 questões. Agendamentos e notas de entendimento foram realizados.</t>
  </si>
  <si>
    <t>05/08/2024 Fizemos 20 questões com 90% de aproveitamento. Isso sem ler as notas de entendimento antes! Gostei do desempenho. O anki tem realmente funcionado. Nas revisões faça o mesmo. Tente fazer ao menos umas 15 questões ou 20 e na sequência relei as notas de entendimento. 18/10/2024 Bom desempenho no assunto durante a revisão. Fizemos 14 questões antes de ler o nosso material produzido em notas e obtivemos 85% de acerto. Achei as questões muito fáceis mas não rebaixo nosso mérito pois isso é fruto das revisões através do anki. Após as questões também fizemos leitura do material produzido em notas de entendimento. Mantenha o padrão para as próximas revisões.</t>
  </si>
  <si>
    <t xml:space="preserve">05/08/2024 Na resolução de exercícios da conclusão do assunto fizemos 90% de 20 questões. Produzimos notas de entendimento e também lançamos elas no Anki. Estamos com um bom material a respeito do assunto. Mantenha o padrão quando for necessário reestudar esse assunto; sugiro zerar os cartões do assunto no Anki quando você for fazer uma nova rodada de estudos desse assunto. 18/10/2024 Nossa primeira revisão do assunto foi muito boa, parabéns. Achei as questões fáceis mas talvez isso seja por conta da rotina de revisões que mantemos no anki. Na primeira revisão fizemos um bloco de 14 questões com 85% de acerto antes de fazer leitura do nosso material. </t>
  </si>
  <si>
    <t xml:space="preserve">19/05/2024 Assunto concluído e com as duas revisões feitas. Aproveitmento de +80%. 25/10/2024 Assunto reestudado dentro do padrão de qualidade. Aproveitamento de 80% (que é o aproveitamento que objetivamos ter nas matérias). Traçamos notas de entendimento de todo o conteúdo além de agendar as revisões e transcrever as notas para o anki. Foque na resolução de questões quando das revisões sobre o assunto. </t>
  </si>
  <si>
    <t>25/10/2024 Fizemos 26 questões na conclusão do assunto. Obtivemos 80% de acertos, o que indica uma boa absorção da matéria. Foque as revisões em resolver questões. Faça questões e somente após isso é que você reler o material.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</si>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</sst>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0.0%"/>
    <numFmt numFmtId="165" formatCode="[$-416]dddd"/>
    <numFmt numFmtId="166" formatCode="[$-F800]dddd\,\ mmmm\ dd\,\ yyyy"/>
  </numFmts>
  <fonts count="23" x14ac:knownFonts="1">
    <font>
      <sz val="11"/>
      <color theme="1"/>
      <name val="Calibri"/>
      <family val="2"/>
      <scheme val="minor"/>
    </font>
    <font>
      <b/>
      <sz val="11"/>
      <color theme="0"/>
      <name val="Calibri"/>
      <family val="2"/>
      <scheme val="minor"/>
    </font>
    <font>
      <b/>
      <sz val="11"/>
      <color theme="1"/>
      <name val="Calibri"/>
      <family val="2"/>
      <scheme val="minor"/>
    </font>
    <font>
      <b/>
      <sz val="9"/>
      <color theme="0"/>
      <name val="Calibri"/>
      <family val="2"/>
      <scheme val="minor"/>
    </font>
    <font>
      <sz val="9"/>
      <color theme="1"/>
      <name val="Calibri"/>
      <family val="2"/>
      <scheme val="minor"/>
    </font>
    <font>
      <b/>
      <sz val="9"/>
      <color theme="1"/>
      <name val="Calibri"/>
      <family val="2"/>
      <scheme val="minor"/>
    </font>
    <font>
      <sz val="11"/>
      <color theme="1"/>
      <name val="Calibri"/>
      <family val="2"/>
      <scheme val="minor"/>
    </font>
    <font>
      <sz val="9"/>
      <color indexed="81"/>
      <name val="Segoe UI"/>
      <family val="2"/>
    </font>
    <font>
      <b/>
      <sz val="9"/>
      <color indexed="81"/>
      <name val="Segoe UI"/>
      <family val="2"/>
    </font>
    <font>
      <b/>
      <sz val="11"/>
      <color theme="0"/>
      <name val="Wingdings 2"/>
      <family val="1"/>
      <charset val="2"/>
    </font>
    <font>
      <b/>
      <sz val="11"/>
      <color theme="1"/>
      <name val="Wingdings 2"/>
      <family val="1"/>
      <charset val="2"/>
    </font>
    <font>
      <sz val="11"/>
      <color theme="0"/>
      <name val="Calibri"/>
      <family val="2"/>
      <scheme val="minor"/>
    </font>
    <font>
      <sz val="11"/>
      <color theme="1"/>
      <name val="Wingdings 2"/>
      <family val="1"/>
      <charset val="2"/>
    </font>
    <font>
      <i/>
      <sz val="11"/>
      <color theme="1"/>
      <name val="Calibri"/>
      <family val="2"/>
      <scheme val="minor"/>
    </font>
    <font>
      <sz val="9"/>
      <name val="Calibri"/>
      <family val="2"/>
      <scheme val="minor"/>
    </font>
    <font>
      <sz val="11"/>
      <name val="Calibri"/>
      <family val="2"/>
      <scheme val="minor"/>
    </font>
    <font>
      <sz val="9"/>
      <color indexed="81"/>
      <name val="Segoe UI"/>
      <charset val="1"/>
    </font>
    <font>
      <b/>
      <sz val="9"/>
      <color indexed="81"/>
      <name val="Segoe UI"/>
      <charset val="1"/>
    </font>
    <font>
      <sz val="8"/>
      <name val="Calibri"/>
      <family val="2"/>
      <scheme val="minor"/>
    </font>
    <font>
      <b/>
      <sz val="12"/>
      <color theme="0"/>
      <name val="Wingdings 2"/>
      <family val="1"/>
      <charset val="2"/>
    </font>
    <font>
      <b/>
      <sz val="11"/>
      <name val="Calibri"/>
      <family val="2"/>
      <scheme val="minor"/>
    </font>
    <font>
      <u/>
      <sz val="11"/>
      <color theme="1"/>
      <name val="Calibri"/>
      <family val="2"/>
      <scheme val="minor"/>
    </font>
    <font>
      <u/>
      <sz val="11"/>
      <name val="Calibri"/>
      <family val="2"/>
      <scheme val="minor"/>
    </font>
  </fonts>
  <fills count="9">
    <fill>
      <patternFill patternType="none"/>
    </fill>
    <fill>
      <patternFill patternType="gray125"/>
    </fill>
    <fill>
      <patternFill patternType="solid">
        <fgColor rgb="FF002060"/>
        <bgColor indexed="64"/>
      </patternFill>
    </fill>
    <fill>
      <patternFill patternType="solid">
        <fgColor rgb="FF008A50"/>
        <bgColor indexed="64"/>
      </patternFill>
    </fill>
    <fill>
      <patternFill patternType="solid">
        <fgColor rgb="FF00B050"/>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4" tint="0.3999755851924192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9" fontId="6" fillId="0" borderId="0" applyFont="0" applyFill="0" applyBorder="0" applyAlignment="0" applyProtection="0"/>
    <xf numFmtId="43" fontId="6" fillId="0" borderId="0" applyFont="0" applyFill="0" applyBorder="0" applyAlignment="0" applyProtection="0"/>
  </cellStyleXfs>
  <cellXfs count="109">
    <xf numFmtId="0" fontId="0" fillId="0" borderId="0" xfId="0"/>
    <xf numFmtId="0" fontId="1" fillId="2" borderId="1" xfId="0" applyFont="1" applyFill="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1" xfId="0" applyBorder="1" applyAlignment="1">
      <alignment horizontal="centerContinuous"/>
    </xf>
    <xf numFmtId="0" fontId="1" fillId="2" borderId="1" xfId="0" applyFont="1" applyFill="1" applyBorder="1" applyAlignment="1">
      <alignment horizontal="center" vertical="center" wrapText="1"/>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0" borderId="1" xfId="0" applyFont="1" applyBorder="1" applyAlignment="1">
      <alignment horizontal="left" vertical="center"/>
    </xf>
    <xf numFmtId="0" fontId="0" fillId="0" borderId="12" xfId="0" applyBorder="1" applyAlignment="1">
      <alignment horizontal="centerContinuous"/>
    </xf>
    <xf numFmtId="0" fontId="2" fillId="0" borderId="11" xfId="0" applyFont="1" applyBorder="1" applyAlignment="1">
      <alignment horizontal="centerContinuous" vertical="center"/>
    </xf>
    <xf numFmtId="0" fontId="3" fillId="2" borderId="1" xfId="0" applyFont="1" applyFill="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xf>
    <xf numFmtId="0" fontId="5" fillId="0" borderId="13" xfId="0" applyFont="1" applyBorder="1" applyAlignment="1">
      <alignment horizontal="center" vertical="center"/>
    </xf>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left"/>
    </xf>
    <xf numFmtId="0" fontId="0" fillId="0" borderId="0" xfId="0" quotePrefix="1"/>
    <xf numFmtId="0" fontId="1" fillId="2" borderId="0" xfId="0" applyFont="1" applyFill="1" applyAlignment="1">
      <alignment horizontal="center"/>
    </xf>
    <xf numFmtId="1" fontId="0" fillId="0" borderId="1" xfId="0" applyNumberFormat="1" applyBorder="1"/>
    <xf numFmtId="0" fontId="0" fillId="0" borderId="10" xfId="0" applyBorder="1" applyAlignment="1">
      <alignment horizontal="left" vertical="center"/>
    </xf>
    <xf numFmtId="0" fontId="0" fillId="0" borderId="11" xfId="0" applyBorder="1" applyAlignment="1">
      <alignment horizontal="left" vertical="center"/>
    </xf>
    <xf numFmtId="0" fontId="2" fillId="0" borderId="13" xfId="0" applyFont="1" applyBorder="1" applyAlignment="1">
      <alignment horizontal="right"/>
    </xf>
    <xf numFmtId="0" fontId="2" fillId="0" borderId="1" xfId="0" applyFont="1" applyBorder="1" applyAlignment="1">
      <alignment horizontal="right"/>
    </xf>
    <xf numFmtId="1" fontId="0" fillId="0" borderId="1" xfId="0" applyNumberFormat="1" applyBorder="1" applyAlignment="1">
      <alignment horizontal="center" vertical="center"/>
    </xf>
    <xf numFmtId="0" fontId="0" fillId="0" borderId="1" xfId="0" applyBorder="1" applyAlignment="1">
      <alignment horizontal="left" vertical="center"/>
    </xf>
    <xf numFmtId="14" fontId="0" fillId="0" borderId="1" xfId="0" quotePrefix="1" applyNumberFormat="1" applyBorder="1" applyAlignment="1">
      <alignment horizontal="center" vertical="center"/>
    </xf>
    <xf numFmtId="14" fontId="0" fillId="0" borderId="0" xfId="0" applyNumberFormat="1" applyAlignment="1">
      <alignment horizontal="center" vertical="center"/>
    </xf>
    <xf numFmtId="0" fontId="1" fillId="2" borderId="0" xfId="0" applyFont="1" applyFill="1" applyAlignment="1">
      <alignment horizontal="center" vertical="center"/>
    </xf>
    <xf numFmtId="0" fontId="12" fillId="0" borderId="0" xfId="0" applyFont="1" applyAlignment="1">
      <alignment horizontal="center"/>
    </xf>
    <xf numFmtId="0" fontId="9" fillId="2" borderId="1" xfId="0" applyFont="1" applyFill="1" applyBorder="1" applyAlignment="1">
      <alignment horizontal="center"/>
    </xf>
    <xf numFmtId="0" fontId="12" fillId="0" borderId="1" xfId="0" applyFont="1" applyBorder="1" applyAlignment="1">
      <alignment horizontal="center"/>
    </xf>
    <xf numFmtId="0" fontId="1" fillId="2" borderId="0" xfId="0" applyFont="1" applyFill="1"/>
    <xf numFmtId="0" fontId="0" fillId="0" borderId="0" xfId="0" applyAlignment="1">
      <alignment horizontal="left"/>
    </xf>
    <xf numFmtId="14" fontId="0" fillId="0" borderId="0" xfId="0" applyNumberFormat="1" applyAlignment="1">
      <alignment horizontal="center"/>
    </xf>
    <xf numFmtId="0" fontId="2" fillId="0" borderId="0" xfId="0" applyFont="1" applyAlignment="1">
      <alignment horizontal="left"/>
    </xf>
    <xf numFmtId="0" fontId="9" fillId="2" borderId="0" xfId="0" applyFont="1" applyFill="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xf>
    <xf numFmtId="9" fontId="2" fillId="0" borderId="0" xfId="1" quotePrefix="1" applyFont="1" applyAlignment="1">
      <alignment horizontal="center" vertical="center"/>
    </xf>
    <xf numFmtId="0" fontId="11" fillId="2" borderId="0" xfId="0" applyFont="1" applyFill="1"/>
    <xf numFmtId="9" fontId="2" fillId="0" borderId="1" xfId="1" quotePrefix="1" applyFont="1" applyBorder="1" applyAlignment="1">
      <alignment horizontal="center" vertical="center"/>
    </xf>
    <xf numFmtId="9" fontId="2" fillId="0" borderId="0" xfId="1" quotePrefix="1" applyFont="1" applyBorder="1" applyAlignment="1">
      <alignment horizontal="center" vertical="center"/>
    </xf>
    <xf numFmtId="0" fontId="2" fillId="0" borderId="0" xfId="0" applyFont="1" applyAlignment="1">
      <alignment horizontal="center" vertical="center"/>
    </xf>
    <xf numFmtId="0" fontId="0" fillId="0" borderId="0" xfId="0" quotePrefix="1" applyAlignment="1">
      <alignment horizontal="center" vertical="center"/>
    </xf>
    <xf numFmtId="164" fontId="2" fillId="0" borderId="1" xfId="1" applyNumberFormat="1" applyFont="1" applyBorder="1" applyAlignment="1">
      <alignment horizontal="center" vertical="center"/>
    </xf>
    <xf numFmtId="9" fontId="2" fillId="0" borderId="0" xfId="1" applyFont="1" applyBorder="1" applyAlignment="1">
      <alignment horizontal="center" vertical="center"/>
    </xf>
    <xf numFmtId="1" fontId="2" fillId="0" borderId="1" xfId="1" applyNumberFormat="1" applyFont="1" applyBorder="1" applyAlignment="1">
      <alignment horizontal="center" vertical="center"/>
    </xf>
    <xf numFmtId="0" fontId="1" fillId="2" borderId="1" xfId="0" applyFont="1" applyFill="1" applyBorder="1"/>
    <xf numFmtId="1" fontId="6" fillId="0" borderId="1" xfId="1" applyNumberFormat="1" applyFont="1" applyBorder="1" applyAlignment="1">
      <alignment horizontal="center" vertical="center"/>
    </xf>
    <xf numFmtId="164" fontId="6" fillId="0" borderId="1" xfId="1" applyNumberFormat="1" applyFont="1" applyBorder="1" applyAlignment="1">
      <alignment horizontal="center" vertical="center"/>
    </xf>
    <xf numFmtId="0" fontId="0" fillId="0" borderId="10" xfId="0" applyBorder="1" applyAlignment="1">
      <alignment horizontal="left"/>
    </xf>
    <xf numFmtId="0" fontId="1" fillId="2" borderId="6" xfId="0" applyFont="1" applyFill="1" applyBorder="1" applyAlignment="1">
      <alignment horizontal="center" vertical="center"/>
    </xf>
    <xf numFmtId="14" fontId="0" fillId="0" borderId="1" xfId="0" applyNumberFormat="1" applyBorder="1" applyAlignment="1">
      <alignment horizontal="left" vertical="center"/>
    </xf>
    <xf numFmtId="164" fontId="0" fillId="0" borderId="1" xfId="1" applyNumberFormat="1" applyFont="1" applyBorder="1" applyAlignment="1">
      <alignment horizontal="right" vertical="center"/>
    </xf>
    <xf numFmtId="1" fontId="0" fillId="0" borderId="10" xfId="0" applyNumberFormat="1" applyBorder="1" applyAlignment="1">
      <alignment horizontal="center" vertical="center"/>
    </xf>
    <xf numFmtId="1" fontId="0" fillId="0" borderId="0" xfId="0" applyNumberFormat="1"/>
    <xf numFmtId="0" fontId="0" fillId="0" borderId="0" xfId="0" applyAlignment="1">
      <alignment horizontal="left" wrapText="1"/>
    </xf>
    <xf numFmtId="0" fontId="0" fillId="0" borderId="0" xfId="2" applyNumberFormat="1" applyFont="1"/>
    <xf numFmtId="0" fontId="1" fillId="3" borderId="0" xfId="0" applyFont="1" applyFill="1" applyAlignment="1">
      <alignment horizontal="center"/>
    </xf>
    <xf numFmtId="165" fontId="0" fillId="0" borderId="0" xfId="0" applyNumberFormat="1"/>
    <xf numFmtId="49" fontId="15" fillId="0" borderId="0" xfId="0" applyNumberFormat="1" applyFont="1"/>
    <xf numFmtId="164" fontId="0" fillId="0" borderId="1" xfId="1" applyNumberFormat="1" applyFont="1" applyBorder="1" applyAlignment="1">
      <alignment horizontal="center" vertical="center"/>
    </xf>
    <xf numFmtId="16" fontId="0" fillId="0" borderId="0" xfId="2" quotePrefix="1" applyNumberFormat="1" applyFont="1"/>
    <xf numFmtId="0" fontId="0" fillId="5" borderId="0" xfId="0" applyFill="1"/>
    <xf numFmtId="0" fontId="0" fillId="4" borderId="0" xfId="0" applyFill="1"/>
    <xf numFmtId="14" fontId="0" fillId="0" borderId="0" xfId="0" applyNumberFormat="1" applyAlignment="1">
      <alignment horizontal="left"/>
    </xf>
    <xf numFmtId="9" fontId="0" fillId="0" borderId="0" xfId="1" applyFont="1"/>
    <xf numFmtId="0" fontId="0" fillId="0" borderId="1" xfId="0" applyBorder="1"/>
    <xf numFmtId="0" fontId="0" fillId="0" borderId="0" xfId="0" applyAlignment="1">
      <alignment horizontal="left" vertical="center"/>
    </xf>
    <xf numFmtId="166" fontId="14" fillId="0" borderId="0" xfId="0" applyNumberFormat="1" applyFont="1" applyAlignment="1">
      <alignment horizontal="left" vertical="center"/>
    </xf>
    <xf numFmtId="0" fontId="19" fillId="2" borderId="1" xfId="0" applyFont="1" applyFill="1" applyBorder="1" applyAlignment="1">
      <alignment horizontal="center" vertical="center"/>
    </xf>
    <xf numFmtId="1" fontId="0" fillId="0" borderId="1" xfId="0" quotePrefix="1" applyNumberFormat="1" applyBorder="1" applyAlignment="1">
      <alignment horizontal="center" vertical="center"/>
    </xf>
    <xf numFmtId="166" fontId="20" fillId="0" borderId="0" xfId="0" applyNumberFormat="1" applyFont="1" applyAlignment="1">
      <alignment horizontal="left" vertical="center"/>
    </xf>
    <xf numFmtId="1" fontId="15" fillId="0" borderId="0" xfId="0" applyNumberFormat="1" applyFont="1" applyAlignment="1">
      <alignment horizontal="left" vertical="center"/>
    </xf>
    <xf numFmtId="166" fontId="15" fillId="0" borderId="0" xfId="0" applyNumberFormat="1" applyFont="1" applyAlignment="1">
      <alignment vertical="center"/>
    </xf>
    <xf numFmtId="0" fontId="5" fillId="0" borderId="0" xfId="0" applyFont="1" applyAlignment="1">
      <alignment horizontal="center" vertical="center"/>
    </xf>
    <xf numFmtId="0" fontId="4" fillId="0" borderId="1" xfId="0" quotePrefix="1" applyFont="1" applyBorder="1" applyAlignment="1">
      <alignment horizontal="center" vertical="center"/>
    </xf>
    <xf numFmtId="2" fontId="4" fillId="0" borderId="1" xfId="0" applyNumberFormat="1" applyFont="1" applyBorder="1" applyAlignment="1">
      <alignment horizontal="center"/>
    </xf>
    <xf numFmtId="0" fontId="4" fillId="0" borderId="1" xfId="0" applyFont="1" applyBorder="1" applyAlignment="1">
      <alignment horizontal="left" vertical="center"/>
    </xf>
    <xf numFmtId="0" fontId="4" fillId="6" borderId="1" xfId="0" applyFont="1" applyFill="1" applyBorder="1" applyAlignment="1">
      <alignment horizontal="center" vertical="center"/>
    </xf>
    <xf numFmtId="0" fontId="0" fillId="7" borderId="1" xfId="0" applyFill="1" applyBorder="1" applyAlignment="1">
      <alignment horizontal="left"/>
    </xf>
    <xf numFmtId="0" fontId="21" fillId="0" borderId="0" xfId="0" applyFont="1"/>
    <xf numFmtId="0" fontId="4" fillId="6" borderId="1" xfId="0" applyFont="1" applyFill="1" applyBorder="1" applyAlignment="1">
      <alignment horizontal="center"/>
    </xf>
    <xf numFmtId="0" fontId="0" fillId="8" borderId="0" xfId="0" applyFill="1" applyAlignment="1">
      <alignment horizontal="center" vertical="center"/>
    </xf>
    <xf numFmtId="166" fontId="22" fillId="0" borderId="0" xfId="0" applyNumberFormat="1" applyFont="1" applyAlignment="1">
      <alignment vertical="center"/>
    </xf>
    <xf numFmtId="166" fontId="15" fillId="0" borderId="0" xfId="0" applyNumberFormat="1" applyFont="1" applyAlignment="1">
      <alignment horizontal="left"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1" fillId="2" borderId="10" xfId="0" applyFont="1" applyFill="1" applyBorder="1" applyAlignment="1">
      <alignment horizontal="center"/>
    </xf>
    <xf numFmtId="0" fontId="1" fillId="2" borderId="12" xfId="0" applyFont="1" applyFill="1" applyBorder="1" applyAlignment="1">
      <alignment horizontal="center"/>
    </xf>
    <xf numFmtId="0" fontId="1" fillId="2" borderId="1"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cellXfs>
  <cellStyles count="3">
    <cellStyle name="Normal" xfId="0" builtinId="0"/>
    <cellStyle name="Porcentagem" xfId="1" builtinId="5"/>
    <cellStyle name="Vírgula" xfId="2" builtinId="3"/>
  </cellStyles>
  <dxfs count="23">
    <dxf>
      <alignment horizontal="left" vertical="bottom" textRotation="0" wrapText="0" indent="0" justifyLastLine="0" shrinkToFit="0" readingOrder="0"/>
    </dxf>
    <dxf>
      <numFmt numFmtId="19" formatCode="dd/mm/yyyy"/>
      <alignment horizontal="center" vertical="bottom" textRotation="0" wrapText="0" indent="0" justifyLastLine="0" shrinkToFit="0" readingOrder="0"/>
    </dxf>
    <dxf>
      <font>
        <b/>
        <strike val="0"/>
        <outline val="0"/>
        <shadow val="0"/>
        <u val="none"/>
        <vertAlign val="baseline"/>
        <sz val="11"/>
        <color theme="1"/>
        <name val="Wingdings 2"/>
        <family val="1"/>
        <charset val="2"/>
        <scheme val="none"/>
      </font>
      <alignment horizontal="center" vertical="center" textRotation="0" wrapText="0" indent="0" justifyLastLine="0" shrinkToFit="0" readingOrder="0"/>
    </dxf>
    <dxf>
      <alignment horizontal="left" vertical="bottom" textRotation="0" wrapText="0" indent="0" justifyLastLine="0" shrinkToFit="0" readingOrder="0"/>
    </dxf>
    <dxf>
      <font>
        <b/>
        <strike val="0"/>
        <outline val="0"/>
        <shadow val="0"/>
        <u val="none"/>
        <vertAlign val="baseline"/>
        <sz val="11"/>
        <color theme="0"/>
        <name val="Calibri"/>
        <family val="2"/>
        <scheme val="minor"/>
      </font>
      <fill>
        <patternFill patternType="solid">
          <fgColor indexed="64"/>
          <bgColor rgb="FF002060"/>
        </patternFill>
      </fill>
      <alignment horizontal="center" vertical="center" textRotation="0" wrapText="0" indent="0" justifyLastLine="0" shrinkToFit="0" readingOrder="0"/>
    </dxf>
    <dxf>
      <font>
        <b/>
        <i val="0"/>
        <color rgb="FFFF0000"/>
      </font>
    </dxf>
    <dxf>
      <font>
        <b/>
        <i val="0"/>
        <color theme="7" tint="-0.24994659260841701"/>
      </font>
    </dxf>
    <dxf>
      <font>
        <b/>
        <i val="0"/>
        <color rgb="FF00B050"/>
      </font>
    </dxf>
    <dxf>
      <font>
        <b/>
        <i val="0"/>
        <color rgb="FFFF0000"/>
      </font>
      <fill>
        <patternFill patternType="none">
          <bgColor auto="1"/>
        </patternFill>
      </fill>
      <border>
        <left style="thin">
          <color auto="1"/>
        </left>
        <right style="thin">
          <color auto="1"/>
        </right>
        <top style="thin">
          <color auto="1"/>
        </top>
        <bottom style="thin">
          <color auto="1"/>
        </bottom>
        <vertical/>
        <horizontal/>
      </border>
    </dxf>
    <dxf>
      <font>
        <b/>
        <i val="0"/>
        <color theme="7" tint="-0.24994659260841701"/>
      </font>
      <border>
        <left style="thin">
          <color auto="1"/>
        </left>
        <right style="thin">
          <color auto="1"/>
        </right>
        <top style="thin">
          <color auto="1"/>
        </top>
        <bottom style="thin">
          <color auto="1"/>
        </bottom>
        <vertical/>
        <horizontal/>
      </border>
    </dxf>
    <dxf>
      <font>
        <b/>
        <i val="0"/>
        <color rgb="FF00B050"/>
      </font>
      <border>
        <left style="thin">
          <color auto="1"/>
        </left>
        <right style="thin">
          <color auto="1"/>
        </right>
        <top style="thin">
          <color auto="1"/>
        </top>
        <bottom style="thin">
          <color auto="1"/>
        </bottom>
        <vertical/>
        <horizontal/>
      </border>
    </dxf>
    <dxf>
      <font>
        <b/>
        <i val="0"/>
        <color theme="0"/>
      </font>
      <fill>
        <patternFill>
          <bgColor rgb="FF00B050"/>
        </patternFill>
      </fill>
    </dxf>
    <dxf>
      <font>
        <b/>
        <i val="0"/>
        <color theme="0"/>
      </font>
      <fill>
        <patternFill>
          <bgColor rgb="FF00B050"/>
        </patternFill>
      </fill>
    </dxf>
    <dxf>
      <font>
        <b/>
        <i val="0"/>
        <color rgb="FF00B050"/>
      </font>
    </dxf>
    <dxf>
      <font>
        <b/>
        <i val="0"/>
        <color rgb="FFFF0000"/>
      </font>
    </dxf>
    <dxf>
      <numFmt numFmtId="19" formatCode="dd/mm/yyyy"/>
      <alignment horizontal="center" vertical="center" textRotation="0" wrapText="0" indent="0" justifyLastLine="0" shrinkToFit="0" readingOrder="0"/>
    </dxf>
    <dxf>
      <numFmt numFmtId="164" formatCode="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1"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font>
        <color theme="0"/>
      </font>
      <fill>
        <patternFill>
          <bgColor rgb="FF002060"/>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lo de Tabela 1" pivot="0" count="2" xr9:uid="{BAB0DCB1-7B89-47E4-8CE0-B7390A994F1A}">
      <tableStyleElement type="wholeTable" dxfId="22"/>
      <tableStyleElement type="headerRow" dxfId="21"/>
    </tableStyle>
  </tableStyles>
  <colors>
    <mruColors>
      <color rgb="FF008A50"/>
      <color rgb="FFD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https://www.google.com/amp/s/www.estrategiaconcursos.com.br/blog/como-fazer-revisoes-conheca-diferentes-metodos-de-revisoes/amp/" TargetMode="External"/></Relationships>
</file>

<file path=xl/drawings/drawing1.xml><?xml version="1.0" encoding="utf-8"?>
<xdr:wsDr xmlns:xdr="http://schemas.openxmlformats.org/drawingml/2006/spreadsheetDrawing" xmlns:a="http://schemas.openxmlformats.org/drawingml/2006/main">
  <xdr:twoCellAnchor>
    <xdr:from>
      <xdr:col>1</xdr:col>
      <xdr:colOff>1</xdr:colOff>
      <xdr:row>20</xdr:row>
      <xdr:rowOff>0</xdr:rowOff>
    </xdr:from>
    <xdr:to>
      <xdr:col>14</xdr:col>
      <xdr:colOff>0</xdr:colOff>
      <xdr:row>49</xdr:row>
      <xdr:rowOff>84666</xdr:rowOff>
    </xdr:to>
    <xdr:sp macro="" textlink="">
      <xdr:nvSpPr>
        <xdr:cNvPr id="3" name="CaixaDeTexto 2">
          <a:extLst>
            <a:ext uri="{FF2B5EF4-FFF2-40B4-BE49-F238E27FC236}">
              <a16:creationId xmlns:a16="http://schemas.microsoft.com/office/drawing/2014/main" id="{A1E229CB-6ABE-4B7E-8E80-707F6381CC93}"/>
            </a:ext>
          </a:extLst>
        </xdr:cNvPr>
        <xdr:cNvSpPr txBox="1"/>
      </xdr:nvSpPr>
      <xdr:spPr>
        <a:xfrm>
          <a:off x="127001" y="3810000"/>
          <a:ext cx="6826249" cy="5609166"/>
        </a:xfrm>
        <a:prstGeom prst="round2DiagRect">
          <a:avLst/>
        </a:prstGeom>
        <a:solidFill>
          <a:schemeClr val="bg1">
            <a:lumMod val="95000"/>
          </a:schemeClr>
        </a:solidFill>
        <a:ln w="50800" cap="rnd" cmpd="sng">
          <a:solidFill>
            <a:schemeClr val="tx1"/>
          </a:solidFill>
          <a:prstDash val="solid"/>
          <a:round/>
          <a:extLst>
            <a:ext uri="{C807C97D-BFC1-408E-A445-0C87EB9F89A2}">
              <ask:lineSketchStyleProps xmlns:ask="http://schemas.microsoft.com/office/drawing/2018/sketchyshapes" sd="1219033472">
                <a:custGeom>
                  <a:avLst/>
                  <a:gdLst>
                    <a:gd name="connsiteX0" fmla="*/ 0 w 11271250"/>
                    <a:gd name="connsiteY0" fmla="*/ 0 h 4275666"/>
                    <a:gd name="connsiteX1" fmla="*/ 11271250 w 11271250"/>
                    <a:gd name="connsiteY1" fmla="*/ 0 h 4275666"/>
                    <a:gd name="connsiteX2" fmla="*/ 11271250 w 11271250"/>
                    <a:gd name="connsiteY2" fmla="*/ 4275666 h 4275666"/>
                    <a:gd name="connsiteX3" fmla="*/ 0 w 11271250"/>
                    <a:gd name="connsiteY3" fmla="*/ 4275666 h 4275666"/>
                    <a:gd name="connsiteX4" fmla="*/ 0 w 11271250"/>
                    <a:gd name="connsiteY4" fmla="*/ 0 h 427566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1271250" h="4275666" fill="none" extrusionOk="0">
                      <a:moveTo>
                        <a:pt x="0" y="0"/>
                      </a:moveTo>
                      <a:cubicBezTo>
                        <a:pt x="4854031" y="-49533"/>
                        <a:pt x="7235979" y="-14809"/>
                        <a:pt x="11271250" y="0"/>
                      </a:cubicBezTo>
                      <a:cubicBezTo>
                        <a:pt x="11358889" y="1819891"/>
                        <a:pt x="11198571" y="3024817"/>
                        <a:pt x="11271250" y="4275666"/>
                      </a:cubicBezTo>
                      <a:cubicBezTo>
                        <a:pt x="7107184" y="4227435"/>
                        <a:pt x="4108354" y="4360121"/>
                        <a:pt x="0" y="4275666"/>
                      </a:cubicBezTo>
                      <a:cubicBezTo>
                        <a:pt x="-38581" y="3168506"/>
                        <a:pt x="63341" y="1011274"/>
                        <a:pt x="0" y="0"/>
                      </a:cubicBezTo>
                      <a:close/>
                    </a:path>
                    <a:path w="11271250" h="4275666" stroke="0" extrusionOk="0">
                      <a:moveTo>
                        <a:pt x="0" y="0"/>
                      </a:moveTo>
                      <a:cubicBezTo>
                        <a:pt x="4071007" y="118645"/>
                        <a:pt x="5716484" y="116012"/>
                        <a:pt x="11271250" y="0"/>
                      </a:cubicBezTo>
                      <a:cubicBezTo>
                        <a:pt x="11138368" y="994197"/>
                        <a:pt x="11356201" y="3091071"/>
                        <a:pt x="11271250" y="4275666"/>
                      </a:cubicBezTo>
                      <a:cubicBezTo>
                        <a:pt x="7998345" y="4410266"/>
                        <a:pt x="5576457" y="4118470"/>
                        <a:pt x="0" y="4275666"/>
                      </a:cubicBezTo>
                      <a:cubicBezTo>
                        <a:pt x="-20187" y="3079447"/>
                        <a:pt x="-152480" y="514365"/>
                        <a:pt x="0" y="0"/>
                      </a:cubicBezTo>
                      <a:close/>
                    </a:path>
                  </a:pathLst>
                </a:custGeom>
                <ask:type>
                  <ask:lineSketchNone/>
                </ask:type>
              </ask:lineSketchStyleProps>
            </a:ext>
          </a:extLst>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400" b="1"/>
            <a:t>• QUADRO</a:t>
          </a:r>
          <a:r>
            <a:rPr lang="pt-BR" sz="1400" b="1" baseline="0"/>
            <a:t> DE NOTAS E AVISOS:</a:t>
          </a:r>
        </a:p>
        <a:p>
          <a:endParaRPr lang="pt-BR" sz="1100" b="0" baseline="0"/>
        </a:p>
        <a:p>
          <a:r>
            <a:rPr lang="pt-BR" sz="1100" b="1" baseline="0">
              <a:solidFill>
                <a:schemeClr val="dk1"/>
              </a:solidFill>
              <a:effectLst/>
              <a:latin typeface="+mn-lt"/>
              <a:ea typeface="+mn-ea"/>
              <a:cs typeface="+mn-cs"/>
            </a:rPr>
            <a:t>AVISO →        </a:t>
          </a:r>
          <a:endParaRPr lang="pt-BR" sz="1100" b="1" baseline="0"/>
        </a:p>
      </xdr:txBody>
    </xdr:sp>
    <xdr:clientData/>
  </xdr:twoCellAnchor>
  <xdr:twoCellAnchor>
    <xdr:from>
      <xdr:col>16</xdr:col>
      <xdr:colOff>302559</xdr:colOff>
      <xdr:row>4</xdr:row>
      <xdr:rowOff>0</xdr:rowOff>
    </xdr:from>
    <xdr:to>
      <xdr:col>26</xdr:col>
      <xdr:colOff>0</xdr:colOff>
      <xdr:row>40</xdr:row>
      <xdr:rowOff>0</xdr:rowOff>
    </xdr:to>
    <xdr:sp macro="" textlink="">
      <xdr:nvSpPr>
        <xdr:cNvPr id="2" name="CaixaDeTexto 1">
          <a:extLst>
            <a:ext uri="{FF2B5EF4-FFF2-40B4-BE49-F238E27FC236}">
              <a16:creationId xmlns:a16="http://schemas.microsoft.com/office/drawing/2014/main" id="{FFD77DB4-C714-4398-BA23-7C06EBA6EBAE}"/>
            </a:ext>
          </a:extLst>
        </xdr:cNvPr>
        <xdr:cNvSpPr txBox="1"/>
      </xdr:nvSpPr>
      <xdr:spPr>
        <a:xfrm>
          <a:off x="9883588" y="762000"/>
          <a:ext cx="5748618" cy="6858000"/>
        </a:xfrm>
        <a:prstGeom prst="rect">
          <a:avLst/>
        </a:prstGeom>
        <a:solidFill>
          <a:schemeClr val="bg1">
            <a:lumMod val="95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b="1">
              <a:solidFill>
                <a:schemeClr val="dk1"/>
              </a:solidFill>
              <a:effectLst/>
              <a:latin typeface="+mn-lt"/>
              <a:ea typeface="+mn-ea"/>
              <a:cs typeface="+mn-cs"/>
            </a:rPr>
            <a:t>PROCESSO DE ESTUDO</a:t>
          </a:r>
        </a:p>
        <a:p>
          <a:endParaRPr lang="pt-BR" sz="1100">
            <a:solidFill>
              <a:schemeClr val="dk1"/>
            </a:solidFill>
            <a:effectLst/>
            <a:latin typeface="+mn-lt"/>
            <a:ea typeface="+mn-ea"/>
            <a:cs typeface="+mn-cs"/>
          </a:endParaRPr>
        </a:p>
        <a:p>
          <a:r>
            <a:rPr lang="pt-BR" sz="1100" b="1">
              <a:solidFill>
                <a:schemeClr val="dk1"/>
              </a:solidFill>
              <a:effectLst/>
              <a:latin typeface="+mn-lt"/>
              <a:ea typeface="+mn-ea"/>
              <a:cs typeface="+mn-cs"/>
            </a:rPr>
            <a:t>1º</a:t>
          </a:r>
          <a:r>
            <a:rPr lang="pt-BR" sz="1100">
              <a:solidFill>
                <a:schemeClr val="dk1"/>
              </a:solidFill>
              <a:effectLst/>
              <a:latin typeface="+mn-lt"/>
              <a:ea typeface="+mn-ea"/>
              <a:cs typeface="+mn-cs"/>
            </a:rPr>
            <a:t> Leitura do material quando for matéria “tranquila”. (10% de aprendizagem)</a:t>
          </a:r>
        </a:p>
        <a:p>
          <a:endParaRPr lang="pt-BR" sz="1100">
            <a:solidFill>
              <a:schemeClr val="dk1"/>
            </a:solidFill>
            <a:effectLst/>
            <a:latin typeface="+mn-lt"/>
            <a:ea typeface="+mn-ea"/>
            <a:cs typeface="+mn-cs"/>
          </a:endParaRPr>
        </a:p>
        <a:p>
          <a:r>
            <a:rPr lang="pt-BR" sz="1100">
              <a:solidFill>
                <a:schemeClr val="dk1"/>
              </a:solidFill>
              <a:effectLst/>
              <a:latin typeface="+mn-lt"/>
              <a:ea typeface="+mn-ea"/>
              <a:cs typeface="+mn-cs"/>
            </a:rPr>
            <a:t>- Tido como </a:t>
          </a:r>
          <a:r>
            <a:rPr lang="pt-BR" sz="1100" b="1">
              <a:solidFill>
                <a:schemeClr val="dk1"/>
              </a:solidFill>
              <a:effectLst/>
              <a:latin typeface="+mn-lt"/>
              <a:ea typeface="+mn-ea"/>
              <a:cs typeface="+mn-cs"/>
            </a:rPr>
            <a:t>estudo passivo</a:t>
          </a:r>
          <a:r>
            <a:rPr lang="pt-BR" sz="1100">
              <a:solidFill>
                <a:schemeClr val="dk1"/>
              </a:solidFill>
              <a:effectLst/>
              <a:latin typeface="+mn-lt"/>
              <a:ea typeface="+mn-ea"/>
              <a:cs typeface="+mn-cs"/>
            </a:rPr>
            <a:t>.</a:t>
          </a:r>
        </a:p>
        <a:p>
          <a:r>
            <a:rPr lang="pt-BR" sz="1100">
              <a:solidFill>
                <a:schemeClr val="dk1"/>
              </a:solidFill>
              <a:effectLst/>
              <a:latin typeface="+mn-lt"/>
              <a:ea typeface="+mn-ea"/>
              <a:cs typeface="+mn-cs"/>
            </a:rPr>
            <a:t>- Veja se consegue realizar uma leitura atrelada ao speech, isso aumenta a taxa de retenção da informação. Vá 	fazendo a leitura com escuta por “blocos” de assuntos e depois faça a leitura associada às produções das notas de entendimento. Isso</a:t>
          </a:r>
          <a:r>
            <a:rPr lang="pt-BR" sz="1100" baseline="0">
              <a:solidFill>
                <a:schemeClr val="dk1"/>
              </a:solidFill>
              <a:effectLst/>
              <a:latin typeface="+mn-lt"/>
              <a:ea typeface="+mn-ea"/>
              <a:cs typeface="+mn-cs"/>
            </a:rPr>
            <a:t> </a:t>
          </a:r>
          <a:r>
            <a:rPr lang="pt-BR" sz="1100">
              <a:solidFill>
                <a:schemeClr val="dk1"/>
              </a:solidFill>
              <a:effectLst/>
              <a:latin typeface="+mn-lt"/>
              <a:ea typeface="+mn-ea"/>
              <a:cs typeface="+mn-cs"/>
            </a:rPr>
            <a:t>aumenta para 50% as chances de aprendizagem.</a:t>
          </a:r>
        </a:p>
        <a:p>
          <a:endParaRPr lang="pt-BR" sz="1100">
            <a:solidFill>
              <a:schemeClr val="dk1"/>
            </a:solidFill>
            <a:effectLst/>
            <a:latin typeface="+mn-lt"/>
            <a:ea typeface="+mn-ea"/>
            <a:cs typeface="+mn-cs"/>
          </a:endParaRPr>
        </a:p>
        <a:p>
          <a:endParaRPr lang="pt-BR" sz="1100">
            <a:solidFill>
              <a:schemeClr val="dk1"/>
            </a:solidFill>
            <a:effectLst/>
            <a:latin typeface="+mn-lt"/>
            <a:ea typeface="+mn-ea"/>
            <a:cs typeface="+mn-cs"/>
          </a:endParaRPr>
        </a:p>
        <a:p>
          <a:r>
            <a:rPr lang="pt-BR" sz="1100" b="1">
              <a:solidFill>
                <a:schemeClr val="dk1"/>
              </a:solidFill>
              <a:effectLst/>
              <a:latin typeface="+mn-lt"/>
              <a:ea typeface="+mn-ea"/>
              <a:cs typeface="+mn-cs"/>
            </a:rPr>
            <a:t>2º</a:t>
          </a:r>
          <a:r>
            <a:rPr lang="pt-BR" sz="1100">
              <a:solidFill>
                <a:schemeClr val="dk1"/>
              </a:solidFill>
              <a:effectLst/>
              <a:latin typeface="+mn-lt"/>
              <a:ea typeface="+mn-ea"/>
              <a:cs typeface="+mn-cs"/>
            </a:rPr>
            <a:t> Quando envolver leis faça a leitura associada a escuta no site speech. (50% de aprendizagem) </a:t>
          </a:r>
        </a:p>
        <a:p>
          <a:endParaRPr lang="pt-BR" sz="1100">
            <a:solidFill>
              <a:schemeClr val="dk1"/>
            </a:solidFill>
            <a:effectLst/>
            <a:latin typeface="+mn-lt"/>
            <a:ea typeface="+mn-ea"/>
            <a:cs typeface="+mn-cs"/>
          </a:endParaRPr>
        </a:p>
        <a:p>
          <a:r>
            <a:rPr lang="pt-BR" sz="1100">
              <a:solidFill>
                <a:schemeClr val="dk1"/>
              </a:solidFill>
              <a:effectLst/>
              <a:latin typeface="+mn-lt"/>
              <a:ea typeface="+mn-ea"/>
              <a:cs typeface="+mn-cs"/>
            </a:rPr>
            <a:t>- Tido como </a:t>
          </a:r>
          <a:r>
            <a:rPr lang="pt-BR" sz="1100" b="1">
              <a:solidFill>
                <a:schemeClr val="dk1"/>
              </a:solidFill>
              <a:effectLst/>
              <a:latin typeface="+mn-lt"/>
              <a:ea typeface="+mn-ea"/>
              <a:cs typeface="+mn-cs"/>
            </a:rPr>
            <a:t>estudo passivo</a:t>
          </a:r>
          <a:r>
            <a:rPr lang="pt-BR" sz="1100">
              <a:solidFill>
                <a:schemeClr val="dk1"/>
              </a:solidFill>
              <a:effectLst/>
              <a:latin typeface="+mn-lt"/>
              <a:ea typeface="+mn-ea"/>
              <a:cs typeface="+mn-cs"/>
            </a:rPr>
            <a:t>, mas com bom % de aprendizagem. </a:t>
          </a:r>
        </a:p>
        <a:p>
          <a:r>
            <a:rPr lang="pt-BR" sz="1100">
              <a:solidFill>
                <a:schemeClr val="dk1"/>
              </a:solidFill>
              <a:effectLst/>
              <a:latin typeface="+mn-lt"/>
              <a:ea typeface="+mn-ea"/>
              <a:cs typeface="+mn-cs"/>
            </a:rPr>
            <a:t>- Nessa etapa, quando tratar de lei seca e não material conceitual, faça primeiro a leitura com escuta e depois é que você vai fazer a leitura associada as notas de entendimento.</a:t>
          </a:r>
        </a:p>
        <a:p>
          <a:endParaRPr lang="pt-BR" sz="1100">
            <a:solidFill>
              <a:schemeClr val="dk1"/>
            </a:solidFill>
            <a:effectLst/>
            <a:latin typeface="+mn-lt"/>
            <a:ea typeface="+mn-ea"/>
            <a:cs typeface="+mn-cs"/>
          </a:endParaRPr>
        </a:p>
        <a:p>
          <a:endParaRPr lang="pt-BR" sz="1100">
            <a:solidFill>
              <a:schemeClr val="dk1"/>
            </a:solidFill>
            <a:effectLst/>
            <a:latin typeface="+mn-lt"/>
            <a:ea typeface="+mn-ea"/>
            <a:cs typeface="+mn-cs"/>
          </a:endParaRPr>
        </a:p>
        <a:p>
          <a:r>
            <a:rPr lang="pt-BR" sz="1100" b="1">
              <a:solidFill>
                <a:schemeClr val="dk1"/>
              </a:solidFill>
              <a:effectLst/>
              <a:latin typeface="+mn-lt"/>
              <a:ea typeface="+mn-ea"/>
              <a:cs typeface="+mn-cs"/>
            </a:rPr>
            <a:t>3º</a:t>
          </a:r>
          <a:r>
            <a:rPr lang="pt-BR" sz="1100">
              <a:solidFill>
                <a:schemeClr val="dk1"/>
              </a:solidFill>
              <a:effectLst/>
              <a:latin typeface="+mn-lt"/>
              <a:ea typeface="+mn-ea"/>
              <a:cs typeface="+mn-cs"/>
            </a:rPr>
            <a:t> Fazer notas de entendimento do que está estudando e das questões que executar. (80% de aprendizagem)</a:t>
          </a:r>
        </a:p>
        <a:p>
          <a:endParaRPr lang="pt-BR" sz="1100">
            <a:solidFill>
              <a:schemeClr val="dk1"/>
            </a:solidFill>
            <a:effectLst/>
            <a:latin typeface="+mn-lt"/>
            <a:ea typeface="+mn-ea"/>
            <a:cs typeface="+mn-cs"/>
          </a:endParaRPr>
        </a:p>
        <a:p>
          <a:r>
            <a:rPr lang="pt-BR" sz="1100">
              <a:solidFill>
                <a:schemeClr val="dk1"/>
              </a:solidFill>
              <a:effectLst/>
              <a:latin typeface="+mn-lt"/>
              <a:ea typeface="+mn-ea"/>
              <a:cs typeface="+mn-cs"/>
            </a:rPr>
            <a:t>- Tido como </a:t>
          </a:r>
          <a:r>
            <a:rPr lang="pt-BR" sz="1100" b="1">
              <a:solidFill>
                <a:schemeClr val="dk1"/>
              </a:solidFill>
              <a:effectLst/>
              <a:latin typeface="+mn-lt"/>
              <a:ea typeface="+mn-ea"/>
              <a:cs typeface="+mn-cs"/>
            </a:rPr>
            <a:t>estudo ativo</a:t>
          </a:r>
          <a:r>
            <a:rPr lang="pt-BR" sz="1100">
              <a:solidFill>
                <a:schemeClr val="dk1"/>
              </a:solidFill>
              <a:effectLst/>
              <a:latin typeface="+mn-lt"/>
              <a:ea typeface="+mn-ea"/>
              <a:cs typeface="+mn-cs"/>
            </a:rPr>
            <a:t>.</a:t>
          </a:r>
        </a:p>
        <a:p>
          <a:endParaRPr lang="pt-BR" sz="1100">
            <a:solidFill>
              <a:schemeClr val="dk1"/>
            </a:solidFill>
            <a:effectLst/>
            <a:latin typeface="+mn-lt"/>
            <a:ea typeface="+mn-ea"/>
            <a:cs typeface="+mn-cs"/>
          </a:endParaRPr>
        </a:p>
        <a:p>
          <a:endParaRPr lang="pt-BR" sz="1100">
            <a:solidFill>
              <a:schemeClr val="dk1"/>
            </a:solidFill>
            <a:effectLst/>
            <a:latin typeface="+mn-lt"/>
            <a:ea typeface="+mn-ea"/>
            <a:cs typeface="+mn-cs"/>
          </a:endParaRPr>
        </a:p>
        <a:p>
          <a:r>
            <a:rPr lang="pt-BR" sz="1100" b="1">
              <a:solidFill>
                <a:schemeClr val="dk1"/>
              </a:solidFill>
              <a:effectLst/>
              <a:latin typeface="+mn-lt"/>
              <a:ea typeface="+mn-ea"/>
              <a:cs typeface="+mn-cs"/>
            </a:rPr>
            <a:t>4º</a:t>
          </a:r>
          <a:r>
            <a:rPr lang="pt-BR" sz="1100">
              <a:solidFill>
                <a:schemeClr val="dk1"/>
              </a:solidFill>
              <a:effectLst/>
              <a:latin typeface="+mn-lt"/>
              <a:ea typeface="+mn-ea"/>
              <a:cs typeface="+mn-cs"/>
            </a:rPr>
            <a:t> Fazer flashcards para o Anki. Servirão para alimentar as revisões diárias. (80% de aprendizagem)</a:t>
          </a:r>
        </a:p>
        <a:p>
          <a:endParaRPr lang="pt-BR" sz="1100">
            <a:solidFill>
              <a:schemeClr val="dk1"/>
            </a:solidFill>
            <a:effectLst/>
            <a:latin typeface="+mn-lt"/>
            <a:ea typeface="+mn-ea"/>
            <a:cs typeface="+mn-cs"/>
          </a:endParaRPr>
        </a:p>
        <a:p>
          <a:r>
            <a:rPr lang="pt-BR" sz="1100">
              <a:solidFill>
                <a:schemeClr val="dk1"/>
              </a:solidFill>
              <a:effectLst/>
              <a:latin typeface="+mn-lt"/>
              <a:ea typeface="+mn-ea"/>
              <a:cs typeface="+mn-cs"/>
            </a:rPr>
            <a:t>- Tido como </a:t>
          </a:r>
          <a:r>
            <a:rPr lang="pt-BR" sz="1100" b="1">
              <a:solidFill>
                <a:schemeClr val="dk1"/>
              </a:solidFill>
              <a:effectLst/>
              <a:latin typeface="+mn-lt"/>
              <a:ea typeface="+mn-ea"/>
              <a:cs typeface="+mn-cs"/>
            </a:rPr>
            <a:t>estudo ativo</a:t>
          </a:r>
          <a:r>
            <a:rPr lang="pt-BR" sz="1100">
              <a:solidFill>
                <a:schemeClr val="dk1"/>
              </a:solidFill>
              <a:effectLst/>
              <a:latin typeface="+mn-lt"/>
              <a:ea typeface="+mn-ea"/>
              <a:cs typeface="+mn-cs"/>
            </a:rPr>
            <a:t>.</a:t>
          </a:r>
        </a:p>
        <a:p>
          <a:r>
            <a:rPr lang="pt-BR" sz="1100">
              <a:solidFill>
                <a:schemeClr val="dk1"/>
              </a:solidFill>
              <a:effectLst/>
              <a:latin typeface="+mn-lt"/>
              <a:ea typeface="+mn-ea"/>
              <a:cs typeface="+mn-cs"/>
            </a:rPr>
            <a:t>- Tente fazê-los curtos de modo que force sua memória a buscar a informação na mente.</a:t>
          </a:r>
        </a:p>
        <a:p>
          <a:endParaRPr lang="pt-BR" sz="1100">
            <a:solidFill>
              <a:schemeClr val="dk1"/>
            </a:solidFill>
            <a:effectLst/>
            <a:latin typeface="+mn-lt"/>
            <a:ea typeface="+mn-ea"/>
            <a:cs typeface="+mn-cs"/>
          </a:endParaRPr>
        </a:p>
        <a:p>
          <a:endParaRPr lang="pt-BR" sz="1100">
            <a:solidFill>
              <a:schemeClr val="dk1"/>
            </a:solidFill>
            <a:effectLst/>
            <a:latin typeface="+mn-lt"/>
            <a:ea typeface="+mn-ea"/>
            <a:cs typeface="+mn-cs"/>
          </a:endParaRPr>
        </a:p>
        <a:p>
          <a:r>
            <a:rPr lang="pt-BR" sz="1100" b="1">
              <a:solidFill>
                <a:schemeClr val="dk1"/>
              </a:solidFill>
              <a:effectLst/>
              <a:latin typeface="+mn-lt"/>
              <a:ea typeface="+mn-ea"/>
              <a:cs typeface="+mn-cs"/>
            </a:rPr>
            <a:t>5º</a:t>
          </a:r>
          <a:r>
            <a:rPr lang="pt-BR" sz="1100">
              <a:solidFill>
                <a:schemeClr val="dk1"/>
              </a:solidFill>
              <a:effectLst/>
              <a:latin typeface="+mn-lt"/>
              <a:ea typeface="+mn-ea"/>
              <a:cs typeface="+mn-cs"/>
            </a:rPr>
            <a:t> Agendar e fazer as revisões de ciclos (70% de aprendizagem).</a:t>
          </a:r>
        </a:p>
        <a:p>
          <a:endParaRPr lang="pt-BR" sz="1100">
            <a:solidFill>
              <a:schemeClr val="dk1"/>
            </a:solidFill>
            <a:effectLst/>
            <a:latin typeface="+mn-lt"/>
            <a:ea typeface="+mn-ea"/>
            <a:cs typeface="+mn-cs"/>
          </a:endParaRPr>
        </a:p>
        <a:p>
          <a:r>
            <a:rPr lang="pt-BR" sz="1100">
              <a:solidFill>
                <a:schemeClr val="dk1"/>
              </a:solidFill>
              <a:effectLst/>
              <a:latin typeface="+mn-lt"/>
              <a:ea typeface="+mn-ea"/>
              <a:cs typeface="+mn-cs"/>
            </a:rPr>
            <a:t>- Tido</a:t>
          </a:r>
          <a:r>
            <a:rPr lang="pt-BR" sz="1100" baseline="0">
              <a:solidFill>
                <a:schemeClr val="dk1"/>
              </a:solidFill>
              <a:effectLst/>
              <a:latin typeface="+mn-lt"/>
              <a:ea typeface="+mn-ea"/>
              <a:cs typeface="+mn-cs"/>
            </a:rPr>
            <a:t> como </a:t>
          </a:r>
          <a:r>
            <a:rPr lang="pt-BR" sz="1100" b="1" baseline="0">
              <a:solidFill>
                <a:schemeClr val="dk1"/>
              </a:solidFill>
              <a:effectLst/>
              <a:latin typeface="+mn-lt"/>
              <a:ea typeface="+mn-ea"/>
              <a:cs typeface="+mn-cs"/>
            </a:rPr>
            <a:t>estudo ativo</a:t>
          </a:r>
          <a:r>
            <a:rPr lang="pt-BR" sz="1100" baseline="0">
              <a:solidFill>
                <a:schemeClr val="dk1"/>
              </a:solidFill>
              <a:effectLst/>
              <a:latin typeface="+mn-lt"/>
              <a:ea typeface="+mn-ea"/>
              <a:cs typeface="+mn-cs"/>
            </a:rPr>
            <a:t>.</a:t>
          </a:r>
          <a:endParaRPr lang="pt-BR" sz="1100">
            <a:solidFill>
              <a:schemeClr val="dk1"/>
            </a:solidFill>
            <a:effectLst/>
            <a:latin typeface="+mn-lt"/>
            <a:ea typeface="+mn-ea"/>
            <a:cs typeface="+mn-cs"/>
          </a:endParaRPr>
        </a:p>
        <a:p>
          <a:r>
            <a:rPr lang="pt-BR" sz="1100">
              <a:solidFill>
                <a:schemeClr val="dk1"/>
              </a:solidFill>
              <a:effectLst/>
              <a:latin typeface="+mn-lt"/>
              <a:ea typeface="+mn-ea"/>
              <a:cs typeface="+mn-cs"/>
            </a:rPr>
            <a:t>- Essas são revisões do material de forma bruta. Diferente dos flahscards que são embaralhados e trechos curtos.</a:t>
          </a:r>
        </a:p>
        <a:p>
          <a:r>
            <a:rPr lang="pt-BR" sz="1100">
              <a:solidFill>
                <a:schemeClr val="dk1"/>
              </a:solidFill>
              <a:effectLst/>
              <a:latin typeface="+mn-lt"/>
              <a:ea typeface="+mn-ea"/>
              <a:cs typeface="+mn-cs"/>
            </a:rPr>
            <a:t>- Quando nessas revisões tente fazê-las em leitura de voz alta. Fale explicando e simulando ensinar para si mesmo.</a:t>
          </a:r>
        </a:p>
        <a:p>
          <a:endParaRPr lang="pt-BR" sz="1100"/>
        </a:p>
      </xdr:txBody>
    </xdr:sp>
    <xdr:clientData/>
  </xdr:twoCellAnchor>
  <xdr:twoCellAnchor editAs="oneCell">
    <xdr:from>
      <xdr:col>16</xdr:col>
      <xdr:colOff>283623</xdr:colOff>
      <xdr:row>41</xdr:row>
      <xdr:rowOff>0</xdr:rowOff>
    </xdr:from>
    <xdr:to>
      <xdr:col>25</xdr:col>
      <xdr:colOff>605117</xdr:colOff>
      <xdr:row>71</xdr:row>
      <xdr:rowOff>104811</xdr:rowOff>
    </xdr:to>
    <xdr:pic>
      <xdr:nvPicPr>
        <xdr:cNvPr id="5" name="Imagem 4">
          <a:extLst>
            <a:ext uri="{FF2B5EF4-FFF2-40B4-BE49-F238E27FC236}">
              <a16:creationId xmlns:a16="http://schemas.microsoft.com/office/drawing/2014/main" id="{77763555-9070-4E45-8EF6-7DB6010FA7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864652" y="7810500"/>
          <a:ext cx="5767553" cy="5819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3514725</xdr:colOff>
      <xdr:row>11</xdr:row>
      <xdr:rowOff>133350</xdr:rowOff>
    </xdr:from>
    <xdr:to>
      <xdr:col>2</xdr:col>
      <xdr:colOff>600075</xdr:colOff>
      <xdr:row>13</xdr:row>
      <xdr:rowOff>0</xdr:rowOff>
    </xdr:to>
    <xdr:sp macro="" textlink="">
      <xdr:nvSpPr>
        <xdr:cNvPr id="2" name="CaixaDeTexto 1">
          <a:extLst>
            <a:ext uri="{FF2B5EF4-FFF2-40B4-BE49-F238E27FC236}">
              <a16:creationId xmlns:a16="http://schemas.microsoft.com/office/drawing/2014/main" id="{C742EB8F-4023-4FC9-AFE2-01A602CB3E17}"/>
            </a:ext>
          </a:extLst>
        </xdr:cNvPr>
        <xdr:cNvSpPr txBox="1"/>
      </xdr:nvSpPr>
      <xdr:spPr>
        <a:xfrm>
          <a:off x="3571875" y="2228850"/>
          <a:ext cx="25527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b="1"/>
            <a:t>Conclusão</a:t>
          </a:r>
          <a:r>
            <a:rPr lang="pt-BR" sz="1100" b="1" baseline="0"/>
            <a:t> Média das Matérias: </a:t>
          </a:r>
          <a:endParaRPr lang="pt-BR" sz="1100" b="1"/>
        </a:p>
      </xdr:txBody>
    </xdr:sp>
    <xdr:clientData/>
  </xdr:twoCellAnchor>
  <xdr:twoCellAnchor>
    <xdr:from>
      <xdr:col>1</xdr:col>
      <xdr:colOff>4171951</xdr:colOff>
      <xdr:row>12</xdr:row>
      <xdr:rowOff>133350</xdr:rowOff>
    </xdr:from>
    <xdr:to>
      <xdr:col>2</xdr:col>
      <xdr:colOff>142876</xdr:colOff>
      <xdr:row>14</xdr:row>
      <xdr:rowOff>0</xdr:rowOff>
    </xdr:to>
    <xdr:sp macro="" textlink="">
      <xdr:nvSpPr>
        <xdr:cNvPr id="3" name="CaixaDeTexto 2">
          <a:extLst>
            <a:ext uri="{FF2B5EF4-FFF2-40B4-BE49-F238E27FC236}">
              <a16:creationId xmlns:a16="http://schemas.microsoft.com/office/drawing/2014/main" id="{A1822D8F-C634-401A-AE03-692D49F89351}"/>
            </a:ext>
          </a:extLst>
        </xdr:cNvPr>
        <xdr:cNvSpPr txBox="1"/>
      </xdr:nvSpPr>
      <xdr:spPr>
        <a:xfrm>
          <a:off x="4229101" y="2419350"/>
          <a:ext cx="14382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b="1"/>
            <a:t>Concluído</a:t>
          </a:r>
          <a:r>
            <a:rPr lang="pt-BR" sz="1100" b="1" baseline="0"/>
            <a:t> do Edital:</a:t>
          </a:r>
          <a:endParaRPr lang="pt-BR" sz="1100" b="1"/>
        </a:p>
      </xdr:txBody>
    </xdr:sp>
    <xdr:clientData/>
  </xdr:twoCellAnchor>
  <xdr:twoCellAnchor>
    <xdr:from>
      <xdr:col>3</xdr:col>
      <xdr:colOff>66675</xdr:colOff>
      <xdr:row>0</xdr:row>
      <xdr:rowOff>19050</xdr:rowOff>
    </xdr:from>
    <xdr:to>
      <xdr:col>5</xdr:col>
      <xdr:colOff>0</xdr:colOff>
      <xdr:row>12</xdr:row>
      <xdr:rowOff>19050</xdr:rowOff>
    </xdr:to>
    <xdr:sp macro="" textlink="">
      <xdr:nvSpPr>
        <xdr:cNvPr id="4" name="CaixaDeTexto 3">
          <a:extLst>
            <a:ext uri="{FF2B5EF4-FFF2-40B4-BE49-F238E27FC236}">
              <a16:creationId xmlns:a16="http://schemas.microsoft.com/office/drawing/2014/main" id="{012C2A28-F9B0-494C-92E5-CC437B7B0754}"/>
            </a:ext>
          </a:extLst>
        </xdr:cNvPr>
        <xdr:cNvSpPr txBox="1"/>
      </xdr:nvSpPr>
      <xdr:spPr>
        <a:xfrm>
          <a:off x="6286500" y="19050"/>
          <a:ext cx="5324475" cy="2286000"/>
        </a:xfrm>
        <a:prstGeom prst="rect">
          <a:avLst/>
        </a:prstGeom>
        <a:solidFill>
          <a:schemeClr val="bg1">
            <a:lumMod val="95000"/>
          </a:schemeClr>
        </a:solidFill>
        <a:ln w="50800" cap="rnd" cmpd="sng">
          <a:solidFill>
            <a:schemeClr val="tx1"/>
          </a:solidFill>
          <a:prstDash val="solid"/>
          <a:round/>
          <a:extLst>
            <a:ext uri="{C807C97D-BFC1-408E-A445-0C87EB9F89A2}">
              <ask:lineSketchStyleProps xmlns:ask="http://schemas.microsoft.com/office/drawing/2018/sketchyshapes" sd="1219033472">
                <a:custGeom>
                  <a:avLst/>
                  <a:gdLst>
                    <a:gd name="connsiteX0" fmla="*/ 0 w 11271250"/>
                    <a:gd name="connsiteY0" fmla="*/ 0 h 4275666"/>
                    <a:gd name="connsiteX1" fmla="*/ 11271250 w 11271250"/>
                    <a:gd name="connsiteY1" fmla="*/ 0 h 4275666"/>
                    <a:gd name="connsiteX2" fmla="*/ 11271250 w 11271250"/>
                    <a:gd name="connsiteY2" fmla="*/ 4275666 h 4275666"/>
                    <a:gd name="connsiteX3" fmla="*/ 0 w 11271250"/>
                    <a:gd name="connsiteY3" fmla="*/ 4275666 h 4275666"/>
                    <a:gd name="connsiteX4" fmla="*/ 0 w 11271250"/>
                    <a:gd name="connsiteY4" fmla="*/ 0 h 427566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1271250" h="4275666" fill="none" extrusionOk="0">
                      <a:moveTo>
                        <a:pt x="0" y="0"/>
                      </a:moveTo>
                      <a:cubicBezTo>
                        <a:pt x="4854031" y="-49533"/>
                        <a:pt x="7235979" y="-14809"/>
                        <a:pt x="11271250" y="0"/>
                      </a:cubicBezTo>
                      <a:cubicBezTo>
                        <a:pt x="11358889" y="1819891"/>
                        <a:pt x="11198571" y="3024817"/>
                        <a:pt x="11271250" y="4275666"/>
                      </a:cubicBezTo>
                      <a:cubicBezTo>
                        <a:pt x="7107184" y="4227435"/>
                        <a:pt x="4108354" y="4360121"/>
                        <a:pt x="0" y="4275666"/>
                      </a:cubicBezTo>
                      <a:cubicBezTo>
                        <a:pt x="-38581" y="3168506"/>
                        <a:pt x="63341" y="1011274"/>
                        <a:pt x="0" y="0"/>
                      </a:cubicBezTo>
                      <a:close/>
                    </a:path>
                    <a:path w="11271250" h="4275666" stroke="0" extrusionOk="0">
                      <a:moveTo>
                        <a:pt x="0" y="0"/>
                      </a:moveTo>
                      <a:cubicBezTo>
                        <a:pt x="4071007" y="118645"/>
                        <a:pt x="5716484" y="116012"/>
                        <a:pt x="11271250" y="0"/>
                      </a:cubicBezTo>
                      <a:cubicBezTo>
                        <a:pt x="11138368" y="994197"/>
                        <a:pt x="11356201" y="3091071"/>
                        <a:pt x="11271250" y="4275666"/>
                      </a:cubicBezTo>
                      <a:cubicBezTo>
                        <a:pt x="7998345" y="4410266"/>
                        <a:pt x="5576457" y="4118470"/>
                        <a:pt x="0" y="4275666"/>
                      </a:cubicBezTo>
                      <a:cubicBezTo>
                        <a:pt x="-20187" y="3079447"/>
                        <a:pt x="-152480" y="514365"/>
                        <a:pt x="0" y="0"/>
                      </a:cubicBezTo>
                      <a:close/>
                    </a:path>
                  </a:pathLst>
                </a:custGeom>
                <ask:type>
                  <ask:lineSketchNone/>
                </ask:type>
              </ask:lineSketchStyleProps>
            </a:ext>
          </a:extLst>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050" b="1"/>
            <a:t>• QUADRO</a:t>
          </a:r>
          <a:r>
            <a:rPr lang="pt-BR" sz="1050" b="1" baseline="0"/>
            <a:t> DE NOTAS E AVISOS:</a:t>
          </a:r>
        </a:p>
        <a:p>
          <a:r>
            <a:rPr lang="pt-BR" sz="900" b="1" baseline="0"/>
            <a:t>- </a:t>
          </a:r>
          <a:r>
            <a:rPr lang="pt-BR" sz="900" b="0" baseline="0"/>
            <a:t>Essa grade de conteúdo foi montada utilizando a base que tínhamos da PPCE 2024, incluímos matérias e conteúdos da PCCE de 2021 e complementamos com alguns assuntos cobrados nas matérias comuns da PMCE 2021.</a:t>
          </a:r>
        </a:p>
        <a:p>
          <a:endParaRPr lang="pt-BR" sz="900" b="0" baseline="0"/>
        </a:p>
        <a:p>
          <a:r>
            <a:rPr lang="pt-BR" sz="900" b="0" baseline="0"/>
            <a:t>- Essa será nossa matriz curricular comum. A partir dela é que iremos nos preparar para as carreiras policiais. </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0</xdr:row>
      <xdr:rowOff>0</xdr:rowOff>
    </xdr:from>
    <xdr:ext cx="3577318" cy="2095500"/>
    <xdr:pic>
      <xdr:nvPicPr>
        <xdr:cNvPr id="2" name="Imagem 1">
          <a:hlinkClick xmlns:r="http://schemas.openxmlformats.org/officeDocument/2006/relationships" r:id="rId1"/>
          <a:extLst>
            <a:ext uri="{FF2B5EF4-FFF2-40B4-BE49-F238E27FC236}">
              <a16:creationId xmlns:a16="http://schemas.microsoft.com/office/drawing/2014/main" id="{1553E0B5-C7E9-4021-874F-F8045BA0A97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27333" y="0"/>
          <a:ext cx="3577318" cy="2095500"/>
        </a:xfrm>
        <a:prstGeom prst="rect">
          <a:avLst/>
        </a:prstGeom>
      </xdr:spPr>
    </xdr:pic>
    <xdr:clientData/>
  </xdr:oneCellAnchor>
  <xdr:twoCellAnchor>
    <xdr:from>
      <xdr:col>1</xdr:col>
      <xdr:colOff>0</xdr:colOff>
      <xdr:row>0</xdr:row>
      <xdr:rowOff>180976</xdr:rowOff>
    </xdr:from>
    <xdr:to>
      <xdr:col>3</xdr:col>
      <xdr:colOff>296333</xdr:colOff>
      <xdr:row>11</xdr:row>
      <xdr:rowOff>0</xdr:rowOff>
    </xdr:to>
    <xdr:sp macro="" textlink="">
      <xdr:nvSpPr>
        <xdr:cNvPr id="3" name="CaixaDeTexto 2">
          <a:extLst>
            <a:ext uri="{FF2B5EF4-FFF2-40B4-BE49-F238E27FC236}">
              <a16:creationId xmlns:a16="http://schemas.microsoft.com/office/drawing/2014/main" id="{0AA1D9EB-782E-4C1A-A289-56526184543C}"/>
            </a:ext>
          </a:extLst>
        </xdr:cNvPr>
        <xdr:cNvSpPr txBox="1"/>
      </xdr:nvSpPr>
      <xdr:spPr>
        <a:xfrm>
          <a:off x="85725" y="180976"/>
          <a:ext cx="6316133" cy="1914524"/>
        </a:xfrm>
        <a:prstGeom prst="rect">
          <a:avLst/>
        </a:prstGeom>
        <a:solidFill>
          <a:schemeClr val="bg1">
            <a:lumMod val="95000"/>
          </a:schemeClr>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000"/>
            <a:t>As</a:t>
          </a:r>
          <a:r>
            <a:rPr lang="pt-BR" sz="1000" baseline="0"/>
            <a:t> revivisões devem sem agendadas sempre ao fim dos tópicos de assuntos. Exemplo: Concluí o tópico substantivo do assunto Morfologia. Agendarei para dali a 1 ciclo fazer a revisão e também já deixarei agendada a revisão de 3 ciclos.</a:t>
          </a:r>
          <a:endParaRPr lang="pt-BR" sz="1000"/>
        </a:p>
        <a:p>
          <a:endParaRPr lang="pt-BR" sz="1000"/>
        </a:p>
        <a:p>
          <a:r>
            <a:rPr lang="pt-BR" sz="1000"/>
            <a:t>• </a:t>
          </a:r>
          <a:r>
            <a:rPr lang="pt-BR" sz="1000" b="1"/>
            <a:t>REVISÃO</a:t>
          </a:r>
          <a:r>
            <a:rPr lang="pt-BR" sz="1000" b="1" baseline="0"/>
            <a:t> DE 2º CICLO: </a:t>
          </a:r>
          <a:r>
            <a:rPr lang="pt-BR" sz="1000" b="0" baseline="0"/>
            <a:t>Será a revisão mais "demorada". Pois no máximo deve levar o tempo dedicado exclusivamente a isso (umas 2h/3h da carga horária do ciclo da matéria). Nessa revisão faça leitura das anotações e do material escrito. Na sequência da revisão (como forma de finalização dela) realize exercícios e confeccione novos flashcards para o anki.. </a:t>
          </a:r>
        </a:p>
        <a:p>
          <a:endParaRPr lang="pt-BR" sz="1000" b="0" baseline="0"/>
        </a:p>
        <a:p>
          <a:r>
            <a:rPr lang="pt-BR" sz="1000">
              <a:solidFill>
                <a:schemeClr val="dk1"/>
              </a:solidFill>
              <a:effectLst/>
              <a:latin typeface="+mn-lt"/>
              <a:ea typeface="+mn-ea"/>
              <a:cs typeface="+mn-cs"/>
            </a:rPr>
            <a:t>• </a:t>
          </a:r>
          <a:r>
            <a:rPr lang="pt-BR" sz="1000" b="1">
              <a:solidFill>
                <a:schemeClr val="dk1"/>
              </a:solidFill>
              <a:effectLst/>
              <a:latin typeface="+mn-lt"/>
              <a:ea typeface="+mn-ea"/>
              <a:cs typeface="+mn-cs"/>
            </a:rPr>
            <a:t>REVISÃO</a:t>
          </a:r>
          <a:r>
            <a:rPr lang="pt-BR" sz="1000" b="1" baseline="0">
              <a:solidFill>
                <a:schemeClr val="dk1"/>
              </a:solidFill>
              <a:effectLst/>
              <a:latin typeface="+mn-lt"/>
              <a:ea typeface="+mn-ea"/>
              <a:cs typeface="+mn-cs"/>
            </a:rPr>
            <a:t> DE 4º CICLO: </a:t>
          </a:r>
          <a:r>
            <a:rPr lang="pt-BR" sz="1000" b="0" baseline="0">
              <a:solidFill>
                <a:schemeClr val="dk1"/>
              </a:solidFill>
              <a:effectLst/>
              <a:latin typeface="+mn-lt"/>
              <a:ea typeface="+mn-ea"/>
              <a:cs typeface="+mn-cs"/>
            </a:rPr>
            <a:t>Nessa revisão faça leitura superficial. Apenas vá lendo, bata o olho. Uma leitura corrida. Escolha a seu prazer o material, dentre os seus, que mais lhe for agradável. Pra finaliza-la faça questões e insira novos flashcards.</a:t>
          </a:r>
          <a:endParaRPr lang="pt-BR" sz="10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96B42D-4E7F-45D5-83CD-803DE73E3DD3}" name="matriz_conteudo" displayName="matriz_conteudo" ref="B16:E431" headerRowDxfId="4">
  <autoFilter ref="B16:E431" xr:uid="{C996B42D-4E7F-45D5-83CD-803DE73E3DD3}"/>
  <tableColumns count="4">
    <tableColumn id="1" xr3:uid="{928F179C-58AA-447C-8E10-A0E49B93902D}" name="DISCIPLINA" totalsRowLabel="Total" dataDxfId="3"/>
    <tableColumn id="2" xr3:uid="{7B72975A-F5EE-4EA3-9ECA-A9D436BC92CD}" name="RQ" dataDxfId="2"/>
    <tableColumn id="3" xr3:uid="{24C5FDF0-B8E8-415C-AF35-B03028B44934}" name="DATA DE CONCLUSÃO" dataDxfId="1"/>
    <tableColumn id="4" xr3:uid="{A8A98383-273B-44BD-BA21-B1738FE06EEA}" name="OBSERVAÇÕES" dataDxfId="0"/>
  </tableColumns>
  <tableStyleInfo name="Estilo de Tabela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9FF830-E644-4D27-991C-E6404406E3B9}" name="Tabela4" displayName="Tabela4" ref="B15:H702" totalsRowShown="0" headerRowDxfId="20">
  <autoFilter ref="B15:H702" xr:uid="{959FF830-E644-4D27-991C-E6404406E3B9}"/>
  <tableColumns count="7">
    <tableColumn id="1" xr3:uid="{FB52778B-337A-4ED7-B7E0-D47FA4686162}" name="ASSUNTO"/>
    <tableColumn id="2" xr3:uid="{D00E92EC-B061-411F-88B7-E0EB3628AC9F}" name="Nº Questões" dataDxfId="19"/>
    <tableColumn id="3" xr3:uid="{52F0FDF1-CD95-4284-A61C-FEAA8C3BEB56}" name="Corretas" dataDxfId="18"/>
    <tableColumn id="4" xr3:uid="{330EA71E-9124-4833-89E4-6C7904B8B41B}" name="Erradas" dataDxfId="17" dataCellStyle="Porcentagem">
      <calculatedColumnFormula>IFERROR(IF((Tabela4[[#This Row],[Nº Questões]]-Tabela4[[#This Row],[Corretas]])=0,"- % ",Tabela4[[#This Row],[Nº Questões]]-Tabela4[[#This Row],[Corretas]]),"-%")</calculatedColumnFormula>
    </tableColumn>
    <tableColumn id="5" xr3:uid="{6B500216-004E-431C-A086-13D20D9DF6FA}" name="Eficácia" dataDxfId="16" dataCellStyle="Porcentagem">
      <calculatedColumnFormula>IFERROR(Tabela4[[#This Row],[Corretas]]/Tabela4[[#This Row],[Nº Questões]]," ")</calculatedColumnFormula>
    </tableColumn>
    <tableColumn id="6" xr3:uid="{031D53CE-D486-4EE8-974E-38D20CD0079F}" name="Data" dataDxfId="15"/>
    <tableColumn id="7" xr3:uid="{6F54B39C-F144-4234-8ECF-068048AEFE3D}" name="Disciplina"/>
  </tableColumns>
  <tableStyleInfo name="Estilo de Tabela 1" showFirstColumn="0" showLastColumn="0" showRowStripes="1" showColumnStripes="0"/>
</table>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80760-0784-46DB-897A-4A66BC465238}">
  <sheetPr>
    <tabColor rgb="FF002060"/>
    <pageSetUpPr fitToPage="1"/>
  </sheetPr>
  <dimension ref="A1:XEZ200"/>
  <sheetViews>
    <sheetView showGridLines="0" tabSelected="1" zoomScale="90" zoomScaleNormal="90" workbookViewId="0">
      <selection activeCell="Q6" sqref="Q6"/>
    </sheetView>
  </sheetViews>
  <sheetFormatPr defaultColWidth="0" defaultRowHeight="15" zeroHeight="1" x14ac:dyDescent="0.25"/>
  <cols>
    <col min="1" max="1" width="0.85546875" customWidth="1"/>
    <col min="2" max="2" width="35.42578125" customWidth="1"/>
    <col min="3" max="3" width="7.140625" customWidth="1"/>
    <col min="4" max="11" width="7.140625" bestFit="1" customWidth="1"/>
    <col min="12" max="14" width="8.140625" bestFit="1" customWidth="1"/>
    <col min="15" max="15" width="8.140625" customWidth="1"/>
    <col min="16" max="28" width="9.140625" customWidth="1"/>
    <col min="29" max="16376" width="9.140625" hidden="1"/>
    <col min="16381" max="16384" width="9.140625" hidden="1"/>
  </cols>
  <sheetData>
    <row r="1" spans="2:16" x14ac:dyDescent="0.25">
      <c r="B1" t="str">
        <f ca="1">"Dias restantes até a prova: "&amp;_xlfn.DAYS("05/08/2024",TODAY())&amp;" dias."</f>
        <v>Dias restantes até a prova: -82 dias.</v>
      </c>
      <c r="H1" s="96">
        <v>1</v>
      </c>
      <c r="K1" t="s">
        <v>594</v>
      </c>
      <c r="L1">
        <v>1</v>
      </c>
    </row>
    <row r="2" spans="2:16" x14ac:dyDescent="0.25">
      <c r="B2" s="98">
        <f ca="1">TODAY()</f>
        <v>45591</v>
      </c>
      <c r="C2" s="98"/>
      <c r="D2" s="98"/>
      <c r="E2" s="98"/>
      <c r="F2" s="87"/>
      <c r="G2" s="87"/>
      <c r="H2" s="97"/>
    </row>
    <row r="3" spans="2:16" x14ac:dyDescent="0.25">
      <c r="B3" s="85" t="s">
        <v>280</v>
      </c>
      <c r="C3" s="86">
        <f>4+S76</f>
        <v>4</v>
      </c>
      <c r="D3" s="82"/>
      <c r="E3" s="82"/>
      <c r="F3" s="82"/>
      <c r="G3" s="82"/>
      <c r="H3" s="82"/>
    </row>
    <row r="4" spans="2:16" x14ac:dyDescent="0.25"/>
    <row r="5" spans="2:16" x14ac:dyDescent="0.25">
      <c r="B5" s="21" t="s">
        <v>279</v>
      </c>
      <c r="C5" s="83" t="s">
        <v>65</v>
      </c>
      <c r="D5" s="83" t="s">
        <v>66</v>
      </c>
      <c r="E5" s="83" t="s">
        <v>66</v>
      </c>
      <c r="F5" s="83" t="s">
        <v>66</v>
      </c>
      <c r="G5" s="83" t="s">
        <v>66</v>
      </c>
      <c r="H5" s="83" t="s">
        <v>66</v>
      </c>
      <c r="I5" s="83" t="s">
        <v>66</v>
      </c>
      <c r="J5" s="83" t="s">
        <v>66</v>
      </c>
      <c r="K5" s="83" t="s">
        <v>66</v>
      </c>
      <c r="L5" s="83" t="s">
        <v>66</v>
      </c>
      <c r="M5" s="83" t="s">
        <v>66</v>
      </c>
      <c r="N5" s="83" t="s">
        <v>66</v>
      </c>
      <c r="O5" s="99" t="s">
        <v>402</v>
      </c>
      <c r="P5" s="99" t="s">
        <v>401</v>
      </c>
    </row>
    <row r="6" spans="2:16" x14ac:dyDescent="0.25">
      <c r="B6" s="21" t="s">
        <v>171</v>
      </c>
      <c r="C6" s="21" t="s">
        <v>266</v>
      </c>
      <c r="D6" s="21" t="s">
        <v>267</v>
      </c>
      <c r="E6" s="21" t="s">
        <v>268</v>
      </c>
      <c r="F6" s="21" t="s">
        <v>269</v>
      </c>
      <c r="G6" s="21" t="s">
        <v>270</v>
      </c>
      <c r="H6" s="21" t="s">
        <v>271</v>
      </c>
      <c r="I6" s="21" t="s">
        <v>272</v>
      </c>
      <c r="J6" s="21" t="s">
        <v>273</v>
      </c>
      <c r="K6" s="21" t="s">
        <v>274</v>
      </c>
      <c r="L6" s="21" t="s">
        <v>275</v>
      </c>
      <c r="M6" s="21" t="s">
        <v>276</v>
      </c>
      <c r="N6" s="21" t="s">
        <v>277</v>
      </c>
      <c r="O6" s="100"/>
      <c r="P6" s="100"/>
    </row>
    <row r="7" spans="2:16" x14ac:dyDescent="0.25">
      <c r="B7" s="93" t="s">
        <v>295</v>
      </c>
      <c r="C7" s="92">
        <v>7</v>
      </c>
      <c r="D7" s="23" t="s">
        <v>403</v>
      </c>
      <c r="E7" s="23" t="s">
        <v>403</v>
      </c>
      <c r="F7" s="23" t="s">
        <v>403</v>
      </c>
      <c r="G7" s="22" t="s">
        <v>403</v>
      </c>
      <c r="H7" s="23" t="s">
        <v>403</v>
      </c>
      <c r="I7" s="22" t="s">
        <v>403</v>
      </c>
      <c r="J7" s="23" t="s">
        <v>403</v>
      </c>
      <c r="K7" s="24" t="s">
        <v>403</v>
      </c>
      <c r="L7" s="24" t="s">
        <v>403</v>
      </c>
      <c r="M7" s="24" t="s">
        <v>403</v>
      </c>
      <c r="N7" s="24" t="s">
        <v>403</v>
      </c>
      <c r="O7" s="24">
        <v>7</v>
      </c>
      <c r="P7" s="90">
        <f>SUM(C7:N7)</f>
        <v>7</v>
      </c>
    </row>
    <row r="8" spans="2:16" x14ac:dyDescent="0.25">
      <c r="B8" s="28" t="s">
        <v>294</v>
      </c>
      <c r="C8" s="23" t="s">
        <v>403</v>
      </c>
      <c r="D8" s="92" t="s">
        <v>403</v>
      </c>
      <c r="E8" s="23" t="s">
        <v>403</v>
      </c>
      <c r="F8" s="23" t="s">
        <v>403</v>
      </c>
      <c r="G8" s="23" t="s">
        <v>403</v>
      </c>
      <c r="H8" s="23" t="s">
        <v>403</v>
      </c>
      <c r="I8" s="23" t="s">
        <v>403</v>
      </c>
      <c r="J8" s="23" t="s">
        <v>403</v>
      </c>
      <c r="K8" s="23" t="s">
        <v>403</v>
      </c>
      <c r="L8" s="23" t="s">
        <v>403</v>
      </c>
      <c r="M8" s="23" t="s">
        <v>403</v>
      </c>
      <c r="N8" s="23" t="s">
        <v>403</v>
      </c>
      <c r="O8" s="23">
        <v>2</v>
      </c>
      <c r="P8" s="90">
        <f t="shared" ref="P8:P18" si="0">SUM(C8:N8)</f>
        <v>0</v>
      </c>
    </row>
    <row r="9" spans="2:16" x14ac:dyDescent="0.25">
      <c r="B9" s="28" t="s">
        <v>293</v>
      </c>
      <c r="C9" s="23" t="s">
        <v>403</v>
      </c>
      <c r="D9" s="23" t="s">
        <v>403</v>
      </c>
      <c r="E9" s="23" t="s">
        <v>403</v>
      </c>
      <c r="F9" s="23" t="s">
        <v>403</v>
      </c>
      <c r="G9" s="23" t="s">
        <v>403</v>
      </c>
      <c r="H9" s="23" t="s">
        <v>403</v>
      </c>
      <c r="I9" s="23" t="s">
        <v>403</v>
      </c>
      <c r="J9" s="23" t="s">
        <v>403</v>
      </c>
      <c r="K9" s="23" t="s">
        <v>403</v>
      </c>
      <c r="L9" s="23" t="s">
        <v>403</v>
      </c>
      <c r="M9" s="23" t="s">
        <v>403</v>
      </c>
      <c r="N9" s="23" t="s">
        <v>403</v>
      </c>
      <c r="O9" s="23" t="s">
        <v>403</v>
      </c>
      <c r="P9" s="90">
        <f t="shared" si="0"/>
        <v>0</v>
      </c>
    </row>
    <row r="10" spans="2:16" x14ac:dyDescent="0.25">
      <c r="B10" s="28" t="s">
        <v>292</v>
      </c>
      <c r="C10" s="89" t="s">
        <v>403</v>
      </c>
      <c r="D10" s="23" t="s">
        <v>403</v>
      </c>
      <c r="E10" s="23" t="s">
        <v>403</v>
      </c>
      <c r="F10" s="23" t="s">
        <v>403</v>
      </c>
      <c r="G10" s="25" t="s">
        <v>403</v>
      </c>
      <c r="H10" s="24" t="s">
        <v>403</v>
      </c>
      <c r="I10" s="22" t="s">
        <v>403</v>
      </c>
      <c r="J10" s="23" t="s">
        <v>403</v>
      </c>
      <c r="K10" s="23" t="s">
        <v>403</v>
      </c>
      <c r="L10" s="23" t="s">
        <v>403</v>
      </c>
      <c r="M10" s="23" t="s">
        <v>403</v>
      </c>
      <c r="N10" s="23" t="s">
        <v>403</v>
      </c>
      <c r="O10" s="23" t="s">
        <v>403</v>
      </c>
      <c r="P10" s="90">
        <f t="shared" si="0"/>
        <v>0</v>
      </c>
    </row>
    <row r="11" spans="2:16" x14ac:dyDescent="0.25">
      <c r="B11" s="28" t="s">
        <v>291</v>
      </c>
      <c r="C11" s="89" t="s">
        <v>403</v>
      </c>
      <c r="D11" s="23" t="s">
        <v>403</v>
      </c>
      <c r="E11" s="23" t="s">
        <v>403</v>
      </c>
      <c r="F11" s="23" t="s">
        <v>403</v>
      </c>
      <c r="G11" s="25" t="s">
        <v>403</v>
      </c>
      <c r="H11" s="24" t="s">
        <v>403</v>
      </c>
      <c r="I11" s="22" t="s">
        <v>403</v>
      </c>
      <c r="J11" s="23" t="s">
        <v>403</v>
      </c>
      <c r="K11" s="23" t="s">
        <v>403</v>
      </c>
      <c r="L11" s="23" t="s">
        <v>403</v>
      </c>
      <c r="M11" s="23" t="s">
        <v>403</v>
      </c>
      <c r="N11" s="23" t="s">
        <v>403</v>
      </c>
      <c r="O11" s="23" t="s">
        <v>403</v>
      </c>
      <c r="P11" s="90">
        <f t="shared" si="0"/>
        <v>0</v>
      </c>
    </row>
    <row r="12" spans="2:16" x14ac:dyDescent="0.25">
      <c r="B12" s="28" t="s">
        <v>290</v>
      </c>
      <c r="C12" s="89" t="s">
        <v>403</v>
      </c>
      <c r="D12" s="23" t="s">
        <v>403</v>
      </c>
      <c r="E12" s="23" t="s">
        <v>403</v>
      </c>
      <c r="F12" s="23" t="s">
        <v>403</v>
      </c>
      <c r="G12" s="25" t="s">
        <v>403</v>
      </c>
      <c r="H12" s="95">
        <v>4.5</v>
      </c>
      <c r="I12" s="22" t="s">
        <v>403</v>
      </c>
      <c r="J12" s="23" t="s">
        <v>403</v>
      </c>
      <c r="K12" s="23" t="s">
        <v>403</v>
      </c>
      <c r="L12" s="23" t="s">
        <v>403</v>
      </c>
      <c r="M12" s="23" t="s">
        <v>403</v>
      </c>
      <c r="N12" s="23" t="s">
        <v>403</v>
      </c>
      <c r="O12" s="23">
        <v>5</v>
      </c>
      <c r="P12" s="90">
        <f t="shared" si="0"/>
        <v>4.5</v>
      </c>
    </row>
    <row r="13" spans="2:16" x14ac:dyDescent="0.25">
      <c r="B13" s="93" t="s">
        <v>289</v>
      </c>
      <c r="C13" s="89" t="s">
        <v>403</v>
      </c>
      <c r="D13" s="23" t="s">
        <v>403</v>
      </c>
      <c r="E13" s="23" t="s">
        <v>403</v>
      </c>
      <c r="F13" s="23" t="s">
        <v>403</v>
      </c>
      <c r="G13" s="25" t="s">
        <v>403</v>
      </c>
      <c r="H13" s="24" t="s">
        <v>403</v>
      </c>
      <c r="I13" s="92">
        <v>1</v>
      </c>
      <c r="J13" s="23" t="s">
        <v>403</v>
      </c>
      <c r="K13" s="23" t="s">
        <v>403</v>
      </c>
      <c r="L13" s="23" t="s">
        <v>403</v>
      </c>
      <c r="M13" s="23" t="s">
        <v>403</v>
      </c>
      <c r="N13" s="23" t="s">
        <v>403</v>
      </c>
      <c r="O13" s="23">
        <v>5</v>
      </c>
      <c r="P13" s="90">
        <f t="shared" si="0"/>
        <v>1</v>
      </c>
    </row>
    <row r="14" spans="2:16" x14ac:dyDescent="0.25">
      <c r="B14" s="28" t="s">
        <v>288</v>
      </c>
      <c r="C14" s="89" t="s">
        <v>403</v>
      </c>
      <c r="D14" s="23" t="s">
        <v>403</v>
      </c>
      <c r="E14" s="23" t="s">
        <v>403</v>
      </c>
      <c r="F14" s="23" t="s">
        <v>403</v>
      </c>
      <c r="G14" s="25" t="s">
        <v>403</v>
      </c>
      <c r="H14" s="24" t="s">
        <v>403</v>
      </c>
      <c r="I14" s="22" t="s">
        <v>403</v>
      </c>
      <c r="J14" s="92">
        <v>0</v>
      </c>
      <c r="K14" s="23" t="s">
        <v>403</v>
      </c>
      <c r="L14" s="23" t="s">
        <v>403</v>
      </c>
      <c r="M14" s="23" t="s">
        <v>403</v>
      </c>
      <c r="N14" s="23" t="s">
        <v>403</v>
      </c>
      <c r="O14" s="23">
        <v>2</v>
      </c>
      <c r="P14" s="90">
        <f t="shared" si="0"/>
        <v>0</v>
      </c>
    </row>
    <row r="15" spans="2:16" x14ac:dyDescent="0.25">
      <c r="B15" s="93" t="s">
        <v>287</v>
      </c>
      <c r="C15" s="89" t="s">
        <v>403</v>
      </c>
      <c r="D15" s="23" t="s">
        <v>403</v>
      </c>
      <c r="E15" s="23" t="s">
        <v>403</v>
      </c>
      <c r="F15" s="23" t="s">
        <v>403</v>
      </c>
      <c r="G15" s="25" t="s">
        <v>403</v>
      </c>
      <c r="H15" s="24" t="s">
        <v>403</v>
      </c>
      <c r="I15" s="22" t="s">
        <v>403</v>
      </c>
      <c r="J15" s="23" t="s">
        <v>403</v>
      </c>
      <c r="K15" s="92">
        <v>0</v>
      </c>
      <c r="L15" s="23" t="s">
        <v>403</v>
      </c>
      <c r="M15" s="23" t="s">
        <v>403</v>
      </c>
      <c r="N15" s="23" t="s">
        <v>403</v>
      </c>
      <c r="O15" s="23">
        <v>6</v>
      </c>
      <c r="P15" s="90">
        <f t="shared" si="0"/>
        <v>0</v>
      </c>
    </row>
    <row r="16" spans="2:16" x14ac:dyDescent="0.25">
      <c r="B16" s="93" t="s">
        <v>282</v>
      </c>
      <c r="C16" s="89" t="s">
        <v>403</v>
      </c>
      <c r="D16" s="23" t="s">
        <v>403</v>
      </c>
      <c r="E16" s="23" t="s">
        <v>403</v>
      </c>
      <c r="F16" s="23" t="s">
        <v>403</v>
      </c>
      <c r="G16" s="25" t="s">
        <v>403</v>
      </c>
      <c r="H16" s="24" t="s">
        <v>403</v>
      </c>
      <c r="I16" s="22" t="s">
        <v>403</v>
      </c>
      <c r="J16" s="23" t="s">
        <v>403</v>
      </c>
      <c r="K16" s="23" t="s">
        <v>403</v>
      </c>
      <c r="L16" s="92">
        <v>0</v>
      </c>
      <c r="M16" s="23" t="s">
        <v>403</v>
      </c>
      <c r="N16" s="23" t="s">
        <v>403</v>
      </c>
      <c r="O16" s="23">
        <v>6</v>
      </c>
      <c r="P16" s="90">
        <f t="shared" si="0"/>
        <v>0</v>
      </c>
    </row>
    <row r="17" spans="2:16" x14ac:dyDescent="0.25">
      <c r="B17" s="93" t="s">
        <v>286</v>
      </c>
      <c r="C17" s="89" t="s">
        <v>403</v>
      </c>
      <c r="D17" s="23" t="s">
        <v>403</v>
      </c>
      <c r="E17" s="23" t="s">
        <v>403</v>
      </c>
      <c r="F17" s="23" t="s">
        <v>403</v>
      </c>
      <c r="G17" s="25" t="s">
        <v>403</v>
      </c>
      <c r="H17" s="24" t="s">
        <v>403</v>
      </c>
      <c r="I17" s="22" t="s">
        <v>403</v>
      </c>
      <c r="J17" s="23" t="s">
        <v>403</v>
      </c>
      <c r="K17" s="23" t="s">
        <v>403</v>
      </c>
      <c r="L17" s="23" t="s">
        <v>403</v>
      </c>
      <c r="M17" s="92">
        <v>0</v>
      </c>
      <c r="N17" s="23" t="s">
        <v>403</v>
      </c>
      <c r="O17" s="23">
        <v>6</v>
      </c>
      <c r="P17" s="90">
        <f t="shared" si="0"/>
        <v>0</v>
      </c>
    </row>
    <row r="18" spans="2:16" x14ac:dyDescent="0.25">
      <c r="B18" s="91" t="s">
        <v>400</v>
      </c>
      <c r="C18" s="89" t="s">
        <v>403</v>
      </c>
      <c r="D18" s="23" t="s">
        <v>403</v>
      </c>
      <c r="E18" s="23" t="s">
        <v>403</v>
      </c>
      <c r="F18" s="23" t="s">
        <v>403</v>
      </c>
      <c r="G18" s="24" t="s">
        <v>403</v>
      </c>
      <c r="H18" s="24" t="s">
        <v>403</v>
      </c>
      <c r="I18" s="22" t="s">
        <v>403</v>
      </c>
      <c r="J18" s="23" t="s">
        <v>403</v>
      </c>
      <c r="K18" s="23" t="s">
        <v>403</v>
      </c>
      <c r="L18" s="23" t="s">
        <v>403</v>
      </c>
      <c r="M18" s="23" t="s">
        <v>403</v>
      </c>
      <c r="N18" s="92"/>
      <c r="O18" s="23" t="s">
        <v>403</v>
      </c>
      <c r="P18" s="90">
        <f t="shared" si="0"/>
        <v>0</v>
      </c>
    </row>
    <row r="19" spans="2:16" x14ac:dyDescent="0.25">
      <c r="O19">
        <f>SUM(O7:O18)</f>
        <v>39</v>
      </c>
      <c r="P19" s="90">
        <f>42-SUM(P7:P18)</f>
        <v>29.5</v>
      </c>
    </row>
    <row r="20" spans="2:16" x14ac:dyDescent="0.25">
      <c r="B20" s="88"/>
    </row>
    <row r="21" spans="2:16" x14ac:dyDescent="0.25">
      <c r="B21" s="88"/>
    </row>
    <row r="22" spans="2:16" x14ac:dyDescent="0.25">
      <c r="B22" s="88"/>
      <c r="P22" s="94"/>
    </row>
    <row r="23" spans="2:16" x14ac:dyDescent="0.25">
      <c r="B23" s="88"/>
    </row>
    <row r="24" spans="2:16" x14ac:dyDescent="0.25">
      <c r="B24" s="88"/>
    </row>
    <row r="25" spans="2:16" x14ac:dyDescent="0.25">
      <c r="B25" s="88"/>
    </row>
    <row r="26" spans="2:16" x14ac:dyDescent="0.25">
      <c r="B26" s="88"/>
    </row>
    <row r="27" spans="2:16" x14ac:dyDescent="0.25">
      <c r="D27" s="73"/>
    </row>
    <row r="28" spans="2:16" x14ac:dyDescent="0.25"/>
    <row r="29" spans="2:16" x14ac:dyDescent="0.25">
      <c r="F29" s="72"/>
    </row>
    <row r="30" spans="2:16" x14ac:dyDescent="0.25"/>
    <row r="31" spans="2:16" x14ac:dyDescent="0.25"/>
    <row r="32" spans="2:16"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spans="2:4" x14ac:dyDescent="0.25"/>
    <row r="50" spans="2:4" x14ac:dyDescent="0.25"/>
    <row r="51" spans="2:4" x14ac:dyDescent="0.25"/>
    <row r="52" spans="2:4" x14ac:dyDescent="0.25">
      <c r="B52" s="75" t="s">
        <v>215</v>
      </c>
      <c r="C52">
        <v>1</v>
      </c>
      <c r="D52" s="76"/>
    </row>
    <row r="53" spans="2:4" x14ac:dyDescent="0.25">
      <c r="B53" s="29" t="s">
        <v>216</v>
      </c>
      <c r="C53">
        <v>1</v>
      </c>
      <c r="D53" s="76"/>
    </row>
    <row r="54" spans="2:4" x14ac:dyDescent="0.25">
      <c r="B54" t="s">
        <v>217</v>
      </c>
      <c r="C54">
        <v>1</v>
      </c>
      <c r="D54" s="76"/>
    </row>
    <row r="55" spans="2:4" x14ac:dyDescent="0.25">
      <c r="B55" t="s">
        <v>415</v>
      </c>
      <c r="C55">
        <v>1</v>
      </c>
      <c r="D55" s="76"/>
    </row>
    <row r="56" spans="2:4" x14ac:dyDescent="0.25">
      <c r="B56" t="s">
        <v>218</v>
      </c>
      <c r="C56">
        <v>1</v>
      </c>
      <c r="D56" s="77"/>
    </row>
    <row r="57" spans="2:4" x14ac:dyDescent="0.25">
      <c r="B57" t="s">
        <v>218</v>
      </c>
      <c r="C57">
        <v>1</v>
      </c>
      <c r="D57" s="77"/>
    </row>
    <row r="58" spans="2:4" x14ac:dyDescent="0.25">
      <c r="B58" t="s">
        <v>416</v>
      </c>
      <c r="C58">
        <v>1</v>
      </c>
      <c r="D58" s="77"/>
    </row>
    <row r="59" spans="2:4" x14ac:dyDescent="0.25">
      <c r="D59" s="77"/>
    </row>
    <row r="60" spans="2:4" x14ac:dyDescent="0.25"/>
    <row r="61" spans="2:4" x14ac:dyDescent="0.25">
      <c r="C61">
        <f>SUM((C52:C60))</f>
        <v>7</v>
      </c>
    </row>
    <row r="62" spans="2:4" x14ac:dyDescent="0.25"/>
    <row r="63" spans="2:4" x14ac:dyDescent="0.25"/>
    <row r="64" spans="2:4" x14ac:dyDescent="0.25"/>
    <row r="65" spans="19:22" x14ac:dyDescent="0.25"/>
    <row r="66" spans="19:22" x14ac:dyDescent="0.25"/>
    <row r="67" spans="19:22" x14ac:dyDescent="0.25"/>
    <row r="68" spans="19:22" x14ac:dyDescent="0.25"/>
    <row r="69" spans="19:22" x14ac:dyDescent="0.25"/>
    <row r="70" spans="19:22" x14ac:dyDescent="0.25"/>
    <row r="71" spans="19:22" x14ac:dyDescent="0.25"/>
    <row r="72" spans="19:22" x14ac:dyDescent="0.25"/>
    <row r="73" spans="19:22" x14ac:dyDescent="0.25"/>
    <row r="74" spans="19:22" x14ac:dyDescent="0.25"/>
    <row r="75" spans="19:22" x14ac:dyDescent="0.25">
      <c r="S75" t="s">
        <v>281</v>
      </c>
      <c r="V75" s="26" t="s">
        <v>278</v>
      </c>
    </row>
    <row r="76" spans="19:22" x14ac:dyDescent="0.25">
      <c r="S76" t="b">
        <f>IF(N5="P",IF(M5="P",IF(L5="P",IF(K5="P",IF(J5="P",IF(I5="P",IF(H5="P",IF(G5="P",IF(F5="P",IF(E5="P",IF(D5="P",IF(C5="P","1",))))))))))))</f>
        <v>0</v>
      </c>
      <c r="V76" s="43" t="s">
        <v>65</v>
      </c>
    </row>
    <row r="77" spans="19:22" x14ac:dyDescent="0.25">
      <c r="V77" s="43" t="s">
        <v>66</v>
      </c>
    </row>
    <row r="78" spans="19:22" x14ac:dyDescent="0.25"/>
    <row r="79" spans="19:22" x14ac:dyDescent="0.25"/>
    <row r="80" spans="19:22"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sheetData>
  <mergeCells count="3">
    <mergeCell ref="B2:E2"/>
    <mergeCell ref="P5:P6"/>
    <mergeCell ref="O5:O6"/>
  </mergeCells>
  <phoneticPr fontId="18" type="noConversion"/>
  <dataValidations count="1">
    <dataValidation type="list" allowBlank="1" showInputMessage="1" showErrorMessage="1" sqref="C5:N5" xr:uid="{176FC648-B16B-4565-A54B-529F2D6A9164}">
      <formula1>$V$76:$V$77</formula1>
    </dataValidation>
  </dataValidations>
  <pageMargins left="0.7" right="0.7" top="0.75" bottom="0.75" header="0.3" footer="0.3"/>
  <pageSetup paperSize="9" scale="85" orientation="landscape" r:id="rId1"/>
  <ignoredErrors>
    <ignoredError sqref="P7:P9 P12:P17" formulaRange="1"/>
  </ignoredError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10240-A9F4-4B6A-8C29-12AE4F7F90AA}">
  <sheetPr>
    <tabColor rgb="FF002060"/>
  </sheetPr>
  <dimension ref="B1:XFD431"/>
  <sheetViews>
    <sheetView showGridLines="0" workbookViewId="0">
      <selection activeCell="F13" sqref="F13"/>
    </sheetView>
  </sheetViews>
  <sheetFormatPr defaultRowHeight="15" x14ac:dyDescent="0.25"/>
  <cols>
    <col min="1" max="1" width="0.85546875" customWidth="1"/>
    <col min="2" max="2" width="82.140625" customWidth="1"/>
    <col min="3" max="3" width="12.7109375" customWidth="1"/>
    <col min="4" max="4" width="22" customWidth="1"/>
    <col min="5" max="5" width="33.5703125" customWidth="1"/>
  </cols>
  <sheetData>
    <row r="1" spans="2:6 16384:16384" x14ac:dyDescent="0.25">
      <c r="B1" s="30" t="s">
        <v>171</v>
      </c>
      <c r="C1" s="30" t="s">
        <v>172</v>
      </c>
      <c r="XFD1" s="44" t="s">
        <v>77</v>
      </c>
    </row>
    <row r="2" spans="2:6 16384:16384" x14ac:dyDescent="0.25">
      <c r="B2" s="28" t="s">
        <v>295</v>
      </c>
      <c r="C2" s="53">
        <f>COUNTIF($C$18:$C$168, "R")/150</f>
        <v>0.15333333333333332</v>
      </c>
      <c r="XFD2" t="s">
        <v>61</v>
      </c>
    </row>
    <row r="3" spans="2:6 16384:16384" x14ac:dyDescent="0.25">
      <c r="B3" s="28" t="s">
        <v>294</v>
      </c>
      <c r="C3" s="53">
        <f>COUNTIF($C$171:$C$183, "R")/13</f>
        <v>7.6923076923076927E-2</v>
      </c>
      <c r="XFD3" t="s">
        <v>62</v>
      </c>
    </row>
    <row r="4" spans="2:6 16384:16384" x14ac:dyDescent="0.25">
      <c r="B4" s="28" t="s">
        <v>293</v>
      </c>
      <c r="C4" s="53">
        <f>COUNTIF($C$186:$C$192, "R")/7</f>
        <v>0.42857142857142855</v>
      </c>
    </row>
    <row r="5" spans="2:6 16384:16384" x14ac:dyDescent="0.25">
      <c r="B5" s="28" t="s">
        <v>292</v>
      </c>
      <c r="C5" s="53">
        <f>COUNTIF($C$195:$C$208, "R")/14</f>
        <v>0</v>
      </c>
    </row>
    <row r="6" spans="2:6 16384:16384" x14ac:dyDescent="0.25">
      <c r="B6" s="28" t="s">
        <v>291</v>
      </c>
      <c r="C6" s="53">
        <f>COUNTIF($C$211:$C$214, "R")/4</f>
        <v>0</v>
      </c>
    </row>
    <row r="7" spans="2:6 16384:16384" x14ac:dyDescent="0.25">
      <c r="B7" s="28" t="s">
        <v>290</v>
      </c>
      <c r="C7" s="53">
        <f>COUNTIF($C$217:$C$267, "R")/51</f>
        <v>0.11764705882352941</v>
      </c>
    </row>
    <row r="8" spans="2:6 16384:16384" x14ac:dyDescent="0.25">
      <c r="B8" s="28" t="s">
        <v>289</v>
      </c>
      <c r="C8" s="53">
        <f>COUNTIF($C$270:$C$315, "R")/46</f>
        <v>6.5217391304347824E-2</v>
      </c>
    </row>
    <row r="9" spans="2:6 16384:16384" x14ac:dyDescent="0.25">
      <c r="B9" s="28" t="s">
        <v>288</v>
      </c>
      <c r="C9" s="53">
        <f>COUNTIF($C$318:$C$322, "R")/5</f>
        <v>0.4</v>
      </c>
    </row>
    <row r="10" spans="2:6 16384:16384" x14ac:dyDescent="0.25">
      <c r="B10" s="28" t="s">
        <v>287</v>
      </c>
      <c r="C10" s="53">
        <f>COUNTIF($C$325:$C$357, "R")/33</f>
        <v>0.30303030303030304</v>
      </c>
    </row>
    <row r="11" spans="2:6 16384:16384" x14ac:dyDescent="0.25">
      <c r="B11" s="28" t="s">
        <v>282</v>
      </c>
      <c r="C11" s="53">
        <f>COUNTIF($C$395:$C$430, "R")/36</f>
        <v>8.3333333333333329E-2</v>
      </c>
    </row>
    <row r="12" spans="2:6 16384:16384" x14ac:dyDescent="0.25">
      <c r="B12" s="28" t="s">
        <v>286</v>
      </c>
      <c r="C12" s="53">
        <f>COUNTIF($C$360:$C$391, "R")/33</f>
        <v>0.12121212121212122</v>
      </c>
    </row>
    <row r="13" spans="2:6 16384:16384" x14ac:dyDescent="0.25">
      <c r="B13" s="45"/>
      <c r="C13" s="54">
        <f>AVERAGEIF(C2:C12,"&gt;0")</f>
        <v>0.19436311628127484</v>
      </c>
    </row>
    <row r="14" spans="2:6 16384:16384" x14ac:dyDescent="0.25">
      <c r="B14" s="45"/>
      <c r="C14" s="54">
        <f>COUNTIF(C2:C12,"100%")/11</f>
        <v>0</v>
      </c>
    </row>
    <row r="16" spans="2:6 16384:16384" x14ac:dyDescent="0.25">
      <c r="B16" s="40" t="s">
        <v>1</v>
      </c>
      <c r="C16" s="48" t="s">
        <v>76</v>
      </c>
      <c r="D16" s="40" t="s">
        <v>60</v>
      </c>
      <c r="E16" s="40" t="s">
        <v>58</v>
      </c>
      <c r="F16" t="s">
        <v>620</v>
      </c>
    </row>
    <row r="17" spans="2:6" x14ac:dyDescent="0.25">
      <c r="B17" s="47" t="s">
        <v>295</v>
      </c>
      <c r="C17" s="51">
        <f>COUNTIF($C$18:$C$168, "R")/150</f>
        <v>0.15333333333333332</v>
      </c>
      <c r="D17" s="46"/>
      <c r="E17" s="45"/>
      <c r="F17" t="s">
        <v>620</v>
      </c>
    </row>
    <row r="18" spans="2:6" x14ac:dyDescent="0.25">
      <c r="B18" s="45" t="s">
        <v>550</v>
      </c>
      <c r="C18" s="49" t="s">
        <v>61</v>
      </c>
      <c r="D18" s="46">
        <v>45497</v>
      </c>
      <c r="E18" s="45" t="s">
        <v>617</v>
      </c>
      <c r="F18" t="s">
        <v>620</v>
      </c>
    </row>
    <row r="19" spans="2:6" x14ac:dyDescent="0.25">
      <c r="B19" s="50" t="s">
        <v>551</v>
      </c>
      <c r="C19" s="49" t="s">
        <v>61</v>
      </c>
      <c r="D19" s="46">
        <v>45497</v>
      </c>
      <c r="E19" s="45"/>
      <c r="F19" t="s">
        <v>620</v>
      </c>
    </row>
    <row r="20" spans="2:6" x14ac:dyDescent="0.25">
      <c r="B20" s="50" t="s">
        <v>565</v>
      </c>
      <c r="C20" s="49" t="s">
        <v>61</v>
      </c>
      <c r="D20" s="46">
        <v>45497</v>
      </c>
      <c r="E20" s="45"/>
      <c r="F20" t="s">
        <v>620</v>
      </c>
    </row>
    <row r="21" spans="2:6" x14ac:dyDescent="0.25">
      <c r="B21" s="50" t="s">
        <v>552</v>
      </c>
      <c r="C21" s="49" t="s">
        <v>61</v>
      </c>
      <c r="D21" s="46">
        <v>45497</v>
      </c>
      <c r="E21" s="45"/>
      <c r="F21" t="s">
        <v>620</v>
      </c>
    </row>
    <row r="22" spans="2:6" x14ac:dyDescent="0.25">
      <c r="B22" s="50" t="s">
        <v>553</v>
      </c>
      <c r="C22" s="49" t="s">
        <v>61</v>
      </c>
      <c r="D22" s="46">
        <v>45497</v>
      </c>
      <c r="E22" s="45"/>
      <c r="F22" t="s">
        <v>620</v>
      </c>
    </row>
    <row r="23" spans="2:6" x14ac:dyDescent="0.25">
      <c r="B23" s="50" t="s">
        <v>554</v>
      </c>
      <c r="C23" s="49" t="s">
        <v>61</v>
      </c>
      <c r="D23" s="46">
        <v>45497</v>
      </c>
      <c r="E23" s="45"/>
      <c r="F23" t="s">
        <v>620</v>
      </c>
    </row>
    <row r="24" spans="2:6" x14ac:dyDescent="0.25">
      <c r="B24" s="50" t="s">
        <v>555</v>
      </c>
      <c r="C24" s="49" t="s">
        <v>61</v>
      </c>
      <c r="D24" s="46">
        <v>45497</v>
      </c>
      <c r="E24" s="45"/>
      <c r="F24" t="s">
        <v>620</v>
      </c>
    </row>
    <row r="25" spans="2:6" x14ac:dyDescent="0.25">
      <c r="B25" s="50" t="s">
        <v>556</v>
      </c>
      <c r="C25" s="49" t="s">
        <v>61</v>
      </c>
      <c r="D25" s="46">
        <v>45497</v>
      </c>
      <c r="E25" s="45"/>
      <c r="F25" t="s">
        <v>620</v>
      </c>
    </row>
    <row r="26" spans="2:6" x14ac:dyDescent="0.25">
      <c r="B26" s="50" t="s">
        <v>557</v>
      </c>
      <c r="C26" s="49" t="s">
        <v>61</v>
      </c>
      <c r="D26" s="46">
        <v>45497</v>
      </c>
      <c r="E26" s="45"/>
      <c r="F26" t="s">
        <v>620</v>
      </c>
    </row>
    <row r="27" spans="2:6" x14ac:dyDescent="0.25">
      <c r="B27" s="50" t="s">
        <v>558</v>
      </c>
      <c r="C27" s="49" t="s">
        <v>61</v>
      </c>
      <c r="D27" s="46">
        <v>45497</v>
      </c>
      <c r="E27" s="45"/>
      <c r="F27" t="s">
        <v>620</v>
      </c>
    </row>
    <row r="28" spans="2:6" x14ac:dyDescent="0.25">
      <c r="B28" s="50" t="s">
        <v>559</v>
      </c>
      <c r="C28" s="49" t="s">
        <v>61</v>
      </c>
      <c r="D28" s="46">
        <v>45497</v>
      </c>
      <c r="E28" s="45"/>
      <c r="F28" t="s">
        <v>620</v>
      </c>
    </row>
    <row r="29" spans="2:6" x14ac:dyDescent="0.25">
      <c r="B29" s="50" t="s">
        <v>560</v>
      </c>
      <c r="C29" s="49" t="s">
        <v>61</v>
      </c>
      <c r="D29" s="46">
        <v>45497</v>
      </c>
      <c r="E29" s="45"/>
      <c r="F29" t="s">
        <v>620</v>
      </c>
    </row>
    <row r="30" spans="2:6" x14ac:dyDescent="0.25">
      <c r="B30" s="50" t="s">
        <v>561</v>
      </c>
      <c r="C30" s="49" t="s">
        <v>61</v>
      </c>
      <c r="D30" s="46">
        <v>45497</v>
      </c>
      <c r="E30" s="45"/>
      <c r="F30" t="s">
        <v>620</v>
      </c>
    </row>
    <row r="31" spans="2:6" x14ac:dyDescent="0.25">
      <c r="B31" s="50" t="s">
        <v>562</v>
      </c>
      <c r="C31" s="49" t="s">
        <v>61</v>
      </c>
      <c r="D31" s="46">
        <v>45497</v>
      </c>
      <c r="E31" s="45"/>
      <c r="F31" t="s">
        <v>620</v>
      </c>
    </row>
    <row r="32" spans="2:6" x14ac:dyDescent="0.25">
      <c r="B32" s="50" t="s">
        <v>564</v>
      </c>
      <c r="C32" s="49" t="s">
        <v>61</v>
      </c>
      <c r="D32" s="46">
        <v>45497</v>
      </c>
      <c r="E32" s="45"/>
      <c r="F32" t="s">
        <v>620</v>
      </c>
    </row>
    <row r="33" spans="2:6" x14ac:dyDescent="0.25">
      <c r="B33" s="50" t="s">
        <v>563</v>
      </c>
      <c r="C33" s="49" t="s">
        <v>61</v>
      </c>
      <c r="D33" s="46">
        <v>45497</v>
      </c>
      <c r="E33" s="45"/>
      <c r="F33" t="s">
        <v>620</v>
      </c>
    </row>
    <row r="34" spans="2:6" x14ac:dyDescent="0.25">
      <c r="B34" s="45"/>
      <c r="C34" s="49"/>
      <c r="D34" s="46"/>
      <c r="E34" s="45"/>
      <c r="F34" t="s">
        <v>620</v>
      </c>
    </row>
    <row r="35" spans="2:6" x14ac:dyDescent="0.25">
      <c r="B35" s="45" t="s">
        <v>417</v>
      </c>
      <c r="C35" s="49" t="s">
        <v>61</v>
      </c>
      <c r="D35" s="46">
        <v>45534</v>
      </c>
      <c r="E35" s="45" t="s">
        <v>615</v>
      </c>
      <c r="F35" t="s">
        <v>620</v>
      </c>
    </row>
    <row r="36" spans="2:6" x14ac:dyDescent="0.25">
      <c r="B36" s="50" t="s">
        <v>418</v>
      </c>
      <c r="C36" s="49" t="s">
        <v>61</v>
      </c>
      <c r="D36" s="46">
        <v>45534</v>
      </c>
      <c r="E36" s="45"/>
      <c r="F36" t="s">
        <v>620</v>
      </c>
    </row>
    <row r="37" spans="2:6" x14ac:dyDescent="0.25">
      <c r="B37" s="50" t="s">
        <v>419</v>
      </c>
      <c r="C37" s="49" t="s">
        <v>61</v>
      </c>
      <c r="D37" s="46">
        <v>45534</v>
      </c>
      <c r="E37" s="45"/>
      <c r="F37" t="s">
        <v>620</v>
      </c>
    </row>
    <row r="38" spans="2:6" x14ac:dyDescent="0.25">
      <c r="B38" s="50" t="s">
        <v>420</v>
      </c>
      <c r="C38" s="49" t="s">
        <v>61</v>
      </c>
      <c r="D38" s="46">
        <v>45534</v>
      </c>
      <c r="E38" s="45"/>
      <c r="F38" t="s">
        <v>620</v>
      </c>
    </row>
    <row r="39" spans="2:6" x14ac:dyDescent="0.25">
      <c r="B39" s="50" t="s">
        <v>421</v>
      </c>
      <c r="C39" s="49" t="s">
        <v>61</v>
      </c>
      <c r="D39" s="46">
        <v>45534</v>
      </c>
      <c r="E39" s="45"/>
      <c r="F39" t="s">
        <v>620</v>
      </c>
    </row>
    <row r="40" spans="2:6" x14ac:dyDescent="0.25">
      <c r="B40" s="50" t="s">
        <v>422</v>
      </c>
      <c r="C40" s="49" t="s">
        <v>61</v>
      </c>
      <c r="D40" s="46">
        <v>45534</v>
      </c>
      <c r="E40" s="45"/>
      <c r="F40" t="s">
        <v>620</v>
      </c>
    </row>
    <row r="41" spans="2:6" x14ac:dyDescent="0.25">
      <c r="B41" s="50" t="s">
        <v>582</v>
      </c>
      <c r="C41" s="49" t="s">
        <v>61</v>
      </c>
      <c r="D41" s="46">
        <v>45534</v>
      </c>
      <c r="E41" s="45"/>
      <c r="F41" t="s">
        <v>620</v>
      </c>
    </row>
    <row r="42" spans="2:6" x14ac:dyDescent="0.25">
      <c r="B42" s="50"/>
      <c r="C42" s="49"/>
      <c r="D42" s="46"/>
      <c r="E42" s="45"/>
      <c r="F42" t="s">
        <v>620</v>
      </c>
    </row>
    <row r="43" spans="2:6" x14ac:dyDescent="0.25">
      <c r="B43" s="45" t="s">
        <v>423</v>
      </c>
      <c r="C43" s="49" t="s">
        <v>62</v>
      </c>
      <c r="D43" s="46"/>
      <c r="E43" s="45"/>
      <c r="F43" t="s">
        <v>620</v>
      </c>
    </row>
    <row r="44" spans="2:6" x14ac:dyDescent="0.25">
      <c r="B44" s="50" t="s">
        <v>424</v>
      </c>
      <c r="C44" s="49" t="s">
        <v>62</v>
      </c>
      <c r="D44" s="46"/>
      <c r="E44" s="45"/>
      <c r="F44" t="s">
        <v>620</v>
      </c>
    </row>
    <row r="45" spans="2:6" x14ac:dyDescent="0.25">
      <c r="B45" s="50" t="s">
        <v>425</v>
      </c>
      <c r="C45" s="49" t="s">
        <v>62</v>
      </c>
      <c r="D45" s="46"/>
      <c r="E45" s="45"/>
      <c r="F45" t="s">
        <v>620</v>
      </c>
    </row>
    <row r="46" spans="2:6" x14ac:dyDescent="0.25">
      <c r="B46" s="50" t="s">
        <v>426</v>
      </c>
      <c r="C46" s="49" t="s">
        <v>62</v>
      </c>
      <c r="D46" s="46"/>
      <c r="E46" s="45"/>
      <c r="F46" t="s">
        <v>620</v>
      </c>
    </row>
    <row r="47" spans="2:6" x14ac:dyDescent="0.25">
      <c r="B47" s="50" t="s">
        <v>427</v>
      </c>
      <c r="C47" s="49" t="s">
        <v>62</v>
      </c>
      <c r="D47" s="46"/>
      <c r="E47" s="45"/>
      <c r="F47" t="s">
        <v>620</v>
      </c>
    </row>
    <row r="48" spans="2:6" x14ac:dyDescent="0.25">
      <c r="B48" s="50" t="s">
        <v>428</v>
      </c>
      <c r="C48" s="49" t="s">
        <v>62</v>
      </c>
      <c r="D48" s="46"/>
      <c r="E48" s="45"/>
      <c r="F48" t="s">
        <v>620</v>
      </c>
    </row>
    <row r="49" spans="2:6" x14ac:dyDescent="0.25">
      <c r="B49" s="50" t="s">
        <v>429</v>
      </c>
      <c r="C49" s="49" t="s">
        <v>62</v>
      </c>
      <c r="D49" s="46"/>
      <c r="E49" s="45"/>
      <c r="F49" t="s">
        <v>620</v>
      </c>
    </row>
    <row r="50" spans="2:6" x14ac:dyDescent="0.25">
      <c r="B50" s="50" t="s">
        <v>430</v>
      </c>
      <c r="C50" s="49" t="s">
        <v>62</v>
      </c>
      <c r="D50" s="46"/>
      <c r="E50" s="45"/>
      <c r="F50" t="s">
        <v>620</v>
      </c>
    </row>
    <row r="51" spans="2:6" x14ac:dyDescent="0.25">
      <c r="B51" s="50" t="s">
        <v>431</v>
      </c>
      <c r="C51" s="49" t="s">
        <v>62</v>
      </c>
      <c r="D51" s="46"/>
      <c r="E51" s="45"/>
      <c r="F51" t="s">
        <v>620</v>
      </c>
    </row>
    <row r="52" spans="2:6" x14ac:dyDescent="0.25">
      <c r="B52" s="50" t="s">
        <v>432</v>
      </c>
      <c r="C52" s="49" t="s">
        <v>62</v>
      </c>
      <c r="D52" s="46"/>
      <c r="E52" s="45"/>
      <c r="F52" t="s">
        <v>620</v>
      </c>
    </row>
    <row r="53" spans="2:6" x14ac:dyDescent="0.25">
      <c r="B53" s="50" t="s">
        <v>433</v>
      </c>
      <c r="C53" s="49" t="s">
        <v>62</v>
      </c>
      <c r="D53" s="46"/>
      <c r="E53" s="45"/>
      <c r="F53" t="s">
        <v>620</v>
      </c>
    </row>
    <row r="54" spans="2:6" x14ac:dyDescent="0.25">
      <c r="B54" s="50" t="s">
        <v>434</v>
      </c>
      <c r="C54" s="49" t="s">
        <v>62</v>
      </c>
      <c r="D54" s="46"/>
      <c r="E54" s="45"/>
      <c r="F54" t="s">
        <v>620</v>
      </c>
    </row>
    <row r="55" spans="2:6" x14ac:dyDescent="0.25">
      <c r="B55" s="50" t="s">
        <v>435</v>
      </c>
      <c r="C55" s="49" t="s">
        <v>62</v>
      </c>
      <c r="D55" s="46"/>
      <c r="E55" s="45"/>
      <c r="F55" t="s">
        <v>620</v>
      </c>
    </row>
    <row r="56" spans="2:6" x14ac:dyDescent="0.25">
      <c r="B56" s="50" t="s">
        <v>436</v>
      </c>
      <c r="C56" s="49" t="s">
        <v>62</v>
      </c>
      <c r="D56" s="46"/>
      <c r="E56" s="45"/>
      <c r="F56" t="s">
        <v>620</v>
      </c>
    </row>
    <row r="57" spans="2:6" x14ac:dyDescent="0.25">
      <c r="B57" s="50" t="s">
        <v>437</v>
      </c>
      <c r="C57" s="49" t="s">
        <v>62</v>
      </c>
      <c r="D57" s="46"/>
      <c r="E57" s="45"/>
      <c r="F57" t="s">
        <v>620</v>
      </c>
    </row>
    <row r="58" spans="2:6" x14ac:dyDescent="0.25">
      <c r="B58" s="50" t="s">
        <v>438</v>
      </c>
      <c r="C58" s="49" t="s">
        <v>62</v>
      </c>
      <c r="D58" s="46"/>
      <c r="E58" s="45"/>
      <c r="F58" t="s">
        <v>620</v>
      </c>
    </row>
    <row r="59" spans="2:6" x14ac:dyDescent="0.25">
      <c r="B59" s="50" t="s">
        <v>439</v>
      </c>
      <c r="C59" s="49" t="s">
        <v>62</v>
      </c>
      <c r="D59" s="46"/>
      <c r="E59" s="45"/>
      <c r="F59" t="s">
        <v>620</v>
      </c>
    </row>
    <row r="60" spans="2:6" x14ac:dyDescent="0.25">
      <c r="B60" s="50" t="s">
        <v>440</v>
      </c>
      <c r="C60" s="49" t="s">
        <v>62</v>
      </c>
      <c r="D60" s="46"/>
      <c r="E60" s="45"/>
      <c r="F60" t="s">
        <v>620</v>
      </c>
    </row>
    <row r="61" spans="2:6" x14ac:dyDescent="0.25">
      <c r="B61" s="50" t="s">
        <v>441</v>
      </c>
      <c r="C61" s="49" t="s">
        <v>62</v>
      </c>
      <c r="D61" s="46"/>
      <c r="E61" s="45"/>
      <c r="F61" t="s">
        <v>620</v>
      </c>
    </row>
    <row r="62" spans="2:6" x14ac:dyDescent="0.25">
      <c r="B62" s="50" t="s">
        <v>442</v>
      </c>
      <c r="C62" s="49" t="s">
        <v>62</v>
      </c>
      <c r="D62" s="46"/>
      <c r="E62" s="45"/>
      <c r="F62" t="s">
        <v>620</v>
      </c>
    </row>
    <row r="63" spans="2:6" x14ac:dyDescent="0.25">
      <c r="B63" s="50" t="s">
        <v>443</v>
      </c>
      <c r="C63" s="49" t="s">
        <v>62</v>
      </c>
      <c r="D63" s="46"/>
      <c r="E63" s="45"/>
      <c r="F63" t="s">
        <v>620</v>
      </c>
    </row>
    <row r="64" spans="2:6" x14ac:dyDescent="0.25">
      <c r="B64" s="50" t="s">
        <v>444</v>
      </c>
      <c r="C64" s="49" t="s">
        <v>62</v>
      </c>
      <c r="D64" s="46"/>
      <c r="E64" s="45"/>
      <c r="F64" t="s">
        <v>620</v>
      </c>
    </row>
    <row r="65" spans="2:6" x14ac:dyDescent="0.25">
      <c r="B65" s="50" t="s">
        <v>445</v>
      </c>
      <c r="C65" s="49" t="s">
        <v>62</v>
      </c>
      <c r="D65" s="46"/>
      <c r="E65" s="45"/>
      <c r="F65" t="s">
        <v>620</v>
      </c>
    </row>
    <row r="66" spans="2:6" x14ac:dyDescent="0.25">
      <c r="B66" s="50" t="s">
        <v>446</v>
      </c>
      <c r="C66" s="49" t="s">
        <v>62</v>
      </c>
      <c r="D66" s="46"/>
      <c r="E66" s="45"/>
      <c r="F66" t="s">
        <v>620</v>
      </c>
    </row>
    <row r="67" spans="2:6" x14ac:dyDescent="0.25">
      <c r="B67" s="50" t="s">
        <v>447</v>
      </c>
      <c r="C67" s="49" t="s">
        <v>62</v>
      </c>
      <c r="D67" s="46"/>
      <c r="E67" s="45"/>
      <c r="F67" t="s">
        <v>620</v>
      </c>
    </row>
    <row r="68" spans="2:6" x14ac:dyDescent="0.25">
      <c r="B68" s="50" t="s">
        <v>448</v>
      </c>
      <c r="C68" s="49" t="s">
        <v>62</v>
      </c>
      <c r="D68" s="46"/>
      <c r="E68" s="45"/>
      <c r="F68" t="s">
        <v>620</v>
      </c>
    </row>
    <row r="69" spans="2:6" x14ac:dyDescent="0.25">
      <c r="B69" s="50" t="s">
        <v>449</v>
      </c>
      <c r="C69" s="49" t="s">
        <v>62</v>
      </c>
      <c r="D69" s="46"/>
      <c r="E69" s="45"/>
      <c r="F69" t="s">
        <v>620</v>
      </c>
    </row>
    <row r="70" spans="2:6" x14ac:dyDescent="0.25">
      <c r="B70" s="50" t="s">
        <v>450</v>
      </c>
      <c r="C70" s="49" t="s">
        <v>62</v>
      </c>
      <c r="D70" s="46"/>
      <c r="E70" s="45"/>
      <c r="F70" t="s">
        <v>620</v>
      </c>
    </row>
    <row r="71" spans="2:6" x14ac:dyDescent="0.25">
      <c r="B71" s="50" t="s">
        <v>451</v>
      </c>
      <c r="C71" s="49" t="s">
        <v>62</v>
      </c>
      <c r="D71" s="46"/>
      <c r="E71" s="45"/>
      <c r="F71" t="s">
        <v>620</v>
      </c>
    </row>
    <row r="72" spans="2:6" x14ac:dyDescent="0.25">
      <c r="B72" s="45" t="s">
        <v>452</v>
      </c>
      <c r="C72" s="49" t="s">
        <v>62</v>
      </c>
      <c r="D72" s="46"/>
      <c r="E72" s="45"/>
      <c r="F72" t="s">
        <v>620</v>
      </c>
    </row>
    <row r="73" spans="2:6" x14ac:dyDescent="0.25">
      <c r="B73" s="45" t="s">
        <v>455</v>
      </c>
      <c r="C73" s="49" t="s">
        <v>62</v>
      </c>
      <c r="D73" s="46"/>
      <c r="E73" s="45"/>
      <c r="F73" t="s">
        <v>620</v>
      </c>
    </row>
    <row r="74" spans="2:6" x14ac:dyDescent="0.25">
      <c r="B74" s="45" t="s">
        <v>456</v>
      </c>
      <c r="C74" s="49" t="s">
        <v>62</v>
      </c>
      <c r="D74" s="46"/>
      <c r="E74" s="45"/>
      <c r="F74" t="s">
        <v>620</v>
      </c>
    </row>
    <row r="75" spans="2:6" x14ac:dyDescent="0.25">
      <c r="B75" s="45" t="s">
        <v>457</v>
      </c>
      <c r="C75" s="49" t="s">
        <v>62</v>
      </c>
      <c r="D75" s="46"/>
      <c r="E75" s="45"/>
      <c r="F75" t="s">
        <v>620</v>
      </c>
    </row>
    <row r="76" spans="2:6" x14ac:dyDescent="0.25">
      <c r="B76" s="45" t="s">
        <v>458</v>
      </c>
      <c r="C76" s="49" t="s">
        <v>62</v>
      </c>
      <c r="D76" s="46"/>
      <c r="E76" s="45"/>
      <c r="F76" t="s">
        <v>620</v>
      </c>
    </row>
    <row r="77" spans="2:6" x14ac:dyDescent="0.25">
      <c r="B77" s="45" t="s">
        <v>459</v>
      </c>
      <c r="C77" s="49" t="s">
        <v>62</v>
      </c>
      <c r="D77" s="46"/>
      <c r="E77" s="45"/>
      <c r="F77" t="s">
        <v>620</v>
      </c>
    </row>
    <row r="78" spans="2:6" x14ac:dyDescent="0.25">
      <c r="B78" s="45" t="s">
        <v>460</v>
      </c>
      <c r="C78" s="49" t="s">
        <v>62</v>
      </c>
      <c r="D78" s="46"/>
      <c r="E78" s="45"/>
      <c r="F78" t="s">
        <v>620</v>
      </c>
    </row>
    <row r="79" spans="2:6" x14ac:dyDescent="0.25">
      <c r="B79" s="45" t="s">
        <v>461</v>
      </c>
      <c r="C79" s="49" t="s">
        <v>62</v>
      </c>
      <c r="D79" s="46"/>
      <c r="E79" s="45"/>
      <c r="F79" t="s">
        <v>620</v>
      </c>
    </row>
    <row r="80" spans="2:6" x14ac:dyDescent="0.25">
      <c r="B80" s="45" t="s">
        <v>453</v>
      </c>
      <c r="C80" s="49" t="s">
        <v>62</v>
      </c>
      <c r="D80" s="46"/>
      <c r="E80" s="45"/>
      <c r="F80" t="s">
        <v>620</v>
      </c>
    </row>
    <row r="81" spans="2:6" x14ac:dyDescent="0.25">
      <c r="B81" s="45" t="s">
        <v>462</v>
      </c>
      <c r="C81" s="49" t="s">
        <v>62</v>
      </c>
      <c r="D81" s="46"/>
      <c r="E81" s="45"/>
      <c r="F81" t="s">
        <v>620</v>
      </c>
    </row>
    <row r="82" spans="2:6" x14ac:dyDescent="0.25">
      <c r="B82" s="45" t="s">
        <v>454</v>
      </c>
      <c r="C82" s="49" t="s">
        <v>62</v>
      </c>
      <c r="D82" s="46"/>
      <c r="E82" s="45"/>
      <c r="F82" t="s">
        <v>620</v>
      </c>
    </row>
    <row r="83" spans="2:6" x14ac:dyDescent="0.25">
      <c r="B83" s="50" t="s">
        <v>463</v>
      </c>
      <c r="C83" s="49" t="s">
        <v>62</v>
      </c>
      <c r="D83" s="46"/>
      <c r="E83" s="45"/>
      <c r="F83" t="s">
        <v>620</v>
      </c>
    </row>
    <row r="84" spans="2:6" x14ac:dyDescent="0.25">
      <c r="B84" s="50" t="s">
        <v>464</v>
      </c>
      <c r="C84" s="49" t="s">
        <v>62</v>
      </c>
      <c r="D84" s="46"/>
      <c r="E84" s="45"/>
      <c r="F84" t="s">
        <v>620</v>
      </c>
    </row>
    <row r="85" spans="2:6" x14ac:dyDescent="0.25">
      <c r="B85" s="50" t="s">
        <v>465</v>
      </c>
      <c r="C85" s="49" t="s">
        <v>62</v>
      </c>
      <c r="D85" s="46"/>
      <c r="E85" s="45"/>
      <c r="F85" t="s">
        <v>620</v>
      </c>
    </row>
    <row r="86" spans="2:6" x14ac:dyDescent="0.25">
      <c r="B86" s="50" t="s">
        <v>466</v>
      </c>
      <c r="C86" s="49" t="s">
        <v>62</v>
      </c>
      <c r="D86" s="46"/>
      <c r="E86" s="45"/>
      <c r="F86" t="s">
        <v>620</v>
      </c>
    </row>
    <row r="87" spans="2:6" x14ac:dyDescent="0.25">
      <c r="B87" s="50" t="s">
        <v>467</v>
      </c>
      <c r="C87" s="49" t="s">
        <v>62</v>
      </c>
      <c r="D87" s="46"/>
      <c r="E87" s="45"/>
      <c r="F87" t="s">
        <v>620</v>
      </c>
    </row>
    <row r="88" spans="2:6" x14ac:dyDescent="0.25">
      <c r="B88" s="50" t="s">
        <v>468</v>
      </c>
      <c r="C88" s="49" t="s">
        <v>62</v>
      </c>
      <c r="D88" s="46"/>
      <c r="E88" s="45"/>
      <c r="F88" t="s">
        <v>620</v>
      </c>
    </row>
    <row r="89" spans="2:6" x14ac:dyDescent="0.25">
      <c r="B89" s="50" t="s">
        <v>469</v>
      </c>
      <c r="C89" s="49" t="s">
        <v>62</v>
      </c>
      <c r="D89" s="46"/>
      <c r="E89" s="45"/>
      <c r="F89" t="s">
        <v>620</v>
      </c>
    </row>
    <row r="90" spans="2:6" x14ac:dyDescent="0.25">
      <c r="B90" s="50" t="s">
        <v>470</v>
      </c>
      <c r="C90" s="49" t="s">
        <v>62</v>
      </c>
      <c r="D90" s="46"/>
      <c r="E90" s="45"/>
      <c r="F90" t="s">
        <v>620</v>
      </c>
    </row>
    <row r="91" spans="2:6" x14ac:dyDescent="0.25">
      <c r="B91" s="50" t="s">
        <v>471</v>
      </c>
      <c r="C91" s="49" t="s">
        <v>62</v>
      </c>
      <c r="D91" s="46"/>
      <c r="E91" s="45"/>
      <c r="F91" t="s">
        <v>620</v>
      </c>
    </row>
    <row r="92" spans="2:6" x14ac:dyDescent="0.25">
      <c r="B92" s="50" t="s">
        <v>472</v>
      </c>
      <c r="C92" s="49" t="s">
        <v>62</v>
      </c>
      <c r="D92" s="46"/>
      <c r="E92" s="45"/>
      <c r="F92" t="s">
        <v>620</v>
      </c>
    </row>
    <row r="93" spans="2:6" x14ac:dyDescent="0.25">
      <c r="B93" s="50" t="s">
        <v>473</v>
      </c>
      <c r="C93" s="49" t="s">
        <v>62</v>
      </c>
      <c r="D93" s="46"/>
      <c r="E93" s="45"/>
      <c r="F93" t="s">
        <v>620</v>
      </c>
    </row>
    <row r="94" spans="2:6" x14ac:dyDescent="0.25">
      <c r="B94" s="50" t="s">
        <v>474</v>
      </c>
      <c r="C94" s="49" t="s">
        <v>62</v>
      </c>
      <c r="D94" s="46"/>
      <c r="E94" s="45"/>
      <c r="F94" t="s">
        <v>620</v>
      </c>
    </row>
    <row r="95" spans="2:6" x14ac:dyDescent="0.25">
      <c r="B95" s="45" t="s">
        <v>475</v>
      </c>
      <c r="C95" s="49" t="s">
        <v>62</v>
      </c>
      <c r="D95" s="46"/>
      <c r="E95" s="45"/>
      <c r="F95" t="s">
        <v>620</v>
      </c>
    </row>
    <row r="96" spans="2:6" x14ac:dyDescent="0.25">
      <c r="B96" s="50" t="s">
        <v>477</v>
      </c>
      <c r="C96" s="49" t="s">
        <v>62</v>
      </c>
      <c r="D96" s="46"/>
      <c r="E96" s="45"/>
      <c r="F96" t="s">
        <v>620</v>
      </c>
    </row>
    <row r="97" spans="2:6" x14ac:dyDescent="0.25">
      <c r="B97" s="50" t="s">
        <v>478</v>
      </c>
      <c r="C97" s="49" t="s">
        <v>62</v>
      </c>
      <c r="D97" s="46"/>
      <c r="E97" s="45"/>
      <c r="F97" t="s">
        <v>620</v>
      </c>
    </row>
    <row r="98" spans="2:6" x14ac:dyDescent="0.25">
      <c r="B98" s="50" t="s">
        <v>479</v>
      </c>
      <c r="C98" s="49" t="s">
        <v>62</v>
      </c>
      <c r="D98" s="46"/>
      <c r="E98" s="45"/>
      <c r="F98" t="s">
        <v>620</v>
      </c>
    </row>
    <row r="99" spans="2:6" x14ac:dyDescent="0.25">
      <c r="B99" s="50" t="s">
        <v>480</v>
      </c>
      <c r="C99" s="49" t="s">
        <v>62</v>
      </c>
      <c r="D99" s="46"/>
      <c r="E99" s="45"/>
      <c r="F99" t="s">
        <v>620</v>
      </c>
    </row>
    <row r="100" spans="2:6" x14ac:dyDescent="0.25">
      <c r="B100" s="50" t="s">
        <v>481</v>
      </c>
      <c r="C100" s="49" t="s">
        <v>62</v>
      </c>
      <c r="D100" s="46"/>
      <c r="E100" s="45"/>
      <c r="F100" t="s">
        <v>620</v>
      </c>
    </row>
    <row r="101" spans="2:6" x14ac:dyDescent="0.25">
      <c r="B101" s="50" t="s">
        <v>482</v>
      </c>
      <c r="C101" s="49" t="s">
        <v>62</v>
      </c>
      <c r="D101" s="46"/>
      <c r="E101" s="45"/>
      <c r="F101" t="s">
        <v>620</v>
      </c>
    </row>
    <row r="102" spans="2:6" x14ac:dyDescent="0.25">
      <c r="B102" s="45" t="s">
        <v>476</v>
      </c>
      <c r="C102" s="49" t="s">
        <v>62</v>
      </c>
      <c r="D102" s="46"/>
      <c r="E102" s="45"/>
      <c r="F102" t="s">
        <v>620</v>
      </c>
    </row>
    <row r="103" spans="2:6" x14ac:dyDescent="0.25">
      <c r="B103" s="50" t="s">
        <v>483</v>
      </c>
      <c r="C103" s="49" t="s">
        <v>62</v>
      </c>
      <c r="D103" s="46"/>
      <c r="E103" s="45"/>
      <c r="F103" t="s">
        <v>620</v>
      </c>
    </row>
    <row r="104" spans="2:6" x14ac:dyDescent="0.25">
      <c r="B104" s="50" t="s">
        <v>484</v>
      </c>
      <c r="C104" s="49" t="s">
        <v>62</v>
      </c>
      <c r="D104" s="46"/>
      <c r="E104" s="45"/>
      <c r="F104" t="s">
        <v>620</v>
      </c>
    </row>
    <row r="105" spans="2:6" x14ac:dyDescent="0.25">
      <c r="B105" s="50" t="s">
        <v>485</v>
      </c>
      <c r="C105" s="49" t="s">
        <v>62</v>
      </c>
      <c r="D105" s="46"/>
      <c r="E105" s="45"/>
      <c r="F105" t="s">
        <v>620</v>
      </c>
    </row>
    <row r="106" spans="2:6" x14ac:dyDescent="0.25">
      <c r="B106" s="50" t="s">
        <v>486</v>
      </c>
      <c r="C106" s="49" t="s">
        <v>62</v>
      </c>
      <c r="D106" s="46"/>
      <c r="E106" s="45"/>
      <c r="F106" t="s">
        <v>620</v>
      </c>
    </row>
    <row r="107" spans="2:6" x14ac:dyDescent="0.25">
      <c r="B107" s="45" t="s">
        <v>487</v>
      </c>
      <c r="C107" s="49" t="s">
        <v>62</v>
      </c>
      <c r="D107" s="46"/>
      <c r="E107" s="45"/>
      <c r="F107" t="s">
        <v>620</v>
      </c>
    </row>
    <row r="108" spans="2:6" x14ac:dyDescent="0.25">
      <c r="B108" s="50" t="s">
        <v>491</v>
      </c>
      <c r="C108" s="49" t="s">
        <v>62</v>
      </c>
      <c r="D108" s="46"/>
      <c r="E108" s="45"/>
      <c r="F108" t="s">
        <v>620</v>
      </c>
    </row>
    <row r="109" spans="2:6" x14ac:dyDescent="0.25">
      <c r="B109" s="50" t="s">
        <v>492</v>
      </c>
      <c r="C109" s="49" t="s">
        <v>62</v>
      </c>
      <c r="D109" s="46"/>
      <c r="E109" s="45"/>
      <c r="F109" t="s">
        <v>620</v>
      </c>
    </row>
    <row r="110" spans="2:6" x14ac:dyDescent="0.25">
      <c r="B110" s="50" t="s">
        <v>493</v>
      </c>
      <c r="C110" s="49" t="s">
        <v>62</v>
      </c>
      <c r="D110" s="46"/>
      <c r="E110" s="45"/>
      <c r="F110" t="s">
        <v>620</v>
      </c>
    </row>
    <row r="111" spans="2:6" x14ac:dyDescent="0.25">
      <c r="B111" s="45" t="s">
        <v>488</v>
      </c>
      <c r="C111" s="49" t="s">
        <v>62</v>
      </c>
      <c r="D111" s="46"/>
      <c r="E111" s="45"/>
      <c r="F111" t="s">
        <v>620</v>
      </c>
    </row>
    <row r="112" spans="2:6" x14ac:dyDescent="0.25">
      <c r="B112" s="50" t="s">
        <v>494</v>
      </c>
      <c r="C112" s="49" t="s">
        <v>62</v>
      </c>
      <c r="D112" s="46"/>
      <c r="E112" s="45"/>
      <c r="F112" t="s">
        <v>620</v>
      </c>
    </row>
    <row r="113" spans="2:6" x14ac:dyDescent="0.25">
      <c r="B113" s="50" t="s">
        <v>495</v>
      </c>
      <c r="C113" s="49" t="s">
        <v>62</v>
      </c>
      <c r="D113" s="46"/>
      <c r="E113" s="45"/>
      <c r="F113" t="s">
        <v>620</v>
      </c>
    </row>
    <row r="114" spans="2:6" x14ac:dyDescent="0.25">
      <c r="B114" s="50" t="s">
        <v>496</v>
      </c>
      <c r="C114" s="49" t="s">
        <v>62</v>
      </c>
      <c r="D114" s="46"/>
      <c r="E114" s="45"/>
      <c r="F114" t="s">
        <v>620</v>
      </c>
    </row>
    <row r="115" spans="2:6" x14ac:dyDescent="0.25">
      <c r="B115" s="50" t="s">
        <v>497</v>
      </c>
      <c r="C115" s="49" t="s">
        <v>62</v>
      </c>
      <c r="D115" s="46"/>
      <c r="E115" s="45"/>
      <c r="F115" t="s">
        <v>620</v>
      </c>
    </row>
    <row r="116" spans="2:6" x14ac:dyDescent="0.25">
      <c r="B116" s="50" t="s">
        <v>498</v>
      </c>
      <c r="C116" s="49" t="s">
        <v>62</v>
      </c>
      <c r="D116" s="46"/>
      <c r="E116" s="45"/>
      <c r="F116" t="s">
        <v>620</v>
      </c>
    </row>
    <row r="117" spans="2:6" x14ac:dyDescent="0.25">
      <c r="B117" s="45" t="s">
        <v>489</v>
      </c>
      <c r="C117" s="49" t="s">
        <v>62</v>
      </c>
      <c r="D117" s="46"/>
      <c r="E117" s="45"/>
      <c r="F117" t="s">
        <v>620</v>
      </c>
    </row>
    <row r="118" spans="2:6" x14ac:dyDescent="0.25">
      <c r="B118" s="50" t="s">
        <v>490</v>
      </c>
      <c r="C118" s="49" t="s">
        <v>62</v>
      </c>
      <c r="D118" s="46"/>
      <c r="E118" s="45"/>
      <c r="F118" t="s">
        <v>620</v>
      </c>
    </row>
    <row r="119" spans="2:6" x14ac:dyDescent="0.25">
      <c r="B119" s="50" t="s">
        <v>499</v>
      </c>
      <c r="C119" s="49" t="s">
        <v>62</v>
      </c>
      <c r="D119" s="46"/>
      <c r="E119" s="45"/>
      <c r="F119" t="s">
        <v>620</v>
      </c>
    </row>
    <row r="120" spans="2:6" x14ac:dyDescent="0.25">
      <c r="B120" s="50" t="s">
        <v>500</v>
      </c>
      <c r="C120" s="49" t="s">
        <v>62</v>
      </c>
      <c r="D120" s="46"/>
      <c r="E120" s="45"/>
      <c r="F120" t="s">
        <v>620</v>
      </c>
    </row>
    <row r="121" spans="2:6" x14ac:dyDescent="0.25">
      <c r="B121" s="50" t="s">
        <v>501</v>
      </c>
      <c r="C121" s="49" t="s">
        <v>62</v>
      </c>
      <c r="D121" s="46"/>
      <c r="E121" s="45"/>
      <c r="F121" t="s">
        <v>620</v>
      </c>
    </row>
    <row r="122" spans="2:6" x14ac:dyDescent="0.25">
      <c r="B122" s="50" t="s">
        <v>504</v>
      </c>
      <c r="C122" s="49" t="s">
        <v>62</v>
      </c>
      <c r="D122" s="46"/>
      <c r="E122" s="45"/>
      <c r="F122" t="s">
        <v>620</v>
      </c>
    </row>
    <row r="123" spans="2:6" x14ac:dyDescent="0.25">
      <c r="B123" s="50" t="s">
        <v>503</v>
      </c>
      <c r="C123" s="49" t="s">
        <v>62</v>
      </c>
      <c r="D123" s="46"/>
      <c r="E123" s="45"/>
      <c r="F123" t="s">
        <v>620</v>
      </c>
    </row>
    <row r="124" spans="2:6" x14ac:dyDescent="0.25">
      <c r="B124" s="50" t="s">
        <v>502</v>
      </c>
      <c r="C124" s="49" t="s">
        <v>62</v>
      </c>
      <c r="D124" s="46"/>
      <c r="E124" s="45"/>
      <c r="F124" t="s">
        <v>620</v>
      </c>
    </row>
    <row r="125" spans="2:6" x14ac:dyDescent="0.25">
      <c r="B125" s="50" t="s">
        <v>505</v>
      </c>
      <c r="C125" s="49" t="s">
        <v>62</v>
      </c>
      <c r="D125" s="46"/>
      <c r="E125" s="45"/>
      <c r="F125" t="s">
        <v>620</v>
      </c>
    </row>
    <row r="126" spans="2:6" x14ac:dyDescent="0.25">
      <c r="B126" s="50" t="s">
        <v>506</v>
      </c>
      <c r="C126" s="49" t="s">
        <v>62</v>
      </c>
      <c r="D126" s="46"/>
      <c r="E126" s="45"/>
      <c r="F126" t="s">
        <v>620</v>
      </c>
    </row>
    <row r="127" spans="2:6" x14ac:dyDescent="0.25">
      <c r="B127" s="50" t="s">
        <v>507</v>
      </c>
      <c r="C127" s="49" t="s">
        <v>62</v>
      </c>
      <c r="D127" s="46"/>
      <c r="E127" s="45"/>
      <c r="F127" t="s">
        <v>620</v>
      </c>
    </row>
    <row r="128" spans="2:6" x14ac:dyDescent="0.25">
      <c r="B128" s="45" t="s">
        <v>508</v>
      </c>
      <c r="C128" s="49" t="s">
        <v>62</v>
      </c>
      <c r="D128" s="46"/>
      <c r="E128" s="45"/>
      <c r="F128" t="s">
        <v>620</v>
      </c>
    </row>
    <row r="129" spans="2:6" x14ac:dyDescent="0.25">
      <c r="B129" s="45" t="s">
        <v>509</v>
      </c>
      <c r="C129" s="49" t="s">
        <v>62</v>
      </c>
      <c r="D129" s="46"/>
      <c r="E129" s="45"/>
      <c r="F129" t="s">
        <v>620</v>
      </c>
    </row>
    <row r="130" spans="2:6" x14ac:dyDescent="0.25">
      <c r="B130" s="45" t="s">
        <v>511</v>
      </c>
      <c r="C130" s="49" t="s">
        <v>62</v>
      </c>
      <c r="D130" s="46"/>
      <c r="E130" s="45"/>
      <c r="F130" t="s">
        <v>620</v>
      </c>
    </row>
    <row r="131" spans="2:6" x14ac:dyDescent="0.25">
      <c r="B131" s="45" t="s">
        <v>512</v>
      </c>
      <c r="C131" s="49" t="s">
        <v>62</v>
      </c>
      <c r="D131" s="46"/>
      <c r="E131" s="45"/>
      <c r="F131" t="s">
        <v>620</v>
      </c>
    </row>
    <row r="132" spans="2:6" x14ac:dyDescent="0.25">
      <c r="B132" s="45" t="s">
        <v>510</v>
      </c>
      <c r="C132" s="49" t="s">
        <v>62</v>
      </c>
      <c r="D132" s="46"/>
      <c r="E132" s="45"/>
      <c r="F132" t="s">
        <v>620</v>
      </c>
    </row>
    <row r="133" spans="2:6" x14ac:dyDescent="0.25">
      <c r="B133" s="45" t="s">
        <v>513</v>
      </c>
      <c r="C133" s="49" t="s">
        <v>62</v>
      </c>
      <c r="D133" s="46"/>
      <c r="E133" s="45"/>
      <c r="F133" t="s">
        <v>620</v>
      </c>
    </row>
    <row r="134" spans="2:6" x14ac:dyDescent="0.25">
      <c r="B134" s="45" t="s">
        <v>514</v>
      </c>
      <c r="C134" s="49" t="s">
        <v>62</v>
      </c>
      <c r="D134" s="46"/>
      <c r="E134" s="45"/>
      <c r="F134" t="s">
        <v>620</v>
      </c>
    </row>
    <row r="135" spans="2:6" x14ac:dyDescent="0.25">
      <c r="B135" s="45" t="s">
        <v>548</v>
      </c>
      <c r="C135" s="49" t="s">
        <v>62</v>
      </c>
      <c r="D135" s="46"/>
      <c r="E135" s="45"/>
      <c r="F135" t="s">
        <v>620</v>
      </c>
    </row>
    <row r="136" spans="2:6" x14ac:dyDescent="0.25">
      <c r="B136" s="45" t="s">
        <v>515</v>
      </c>
      <c r="C136" s="49" t="s">
        <v>62</v>
      </c>
      <c r="D136" s="46"/>
      <c r="E136" s="45"/>
      <c r="F136" t="s">
        <v>620</v>
      </c>
    </row>
    <row r="137" spans="2:6" x14ac:dyDescent="0.25">
      <c r="B137" s="45" t="s">
        <v>516</v>
      </c>
      <c r="C137" s="49" t="s">
        <v>62</v>
      </c>
      <c r="D137" s="46"/>
      <c r="E137" s="45"/>
      <c r="F137" t="s">
        <v>620</v>
      </c>
    </row>
    <row r="138" spans="2:6" x14ac:dyDescent="0.25">
      <c r="B138" s="45" t="s">
        <v>517</v>
      </c>
      <c r="C138" s="49" t="s">
        <v>62</v>
      </c>
      <c r="D138" s="46"/>
      <c r="E138" s="45"/>
      <c r="F138" t="s">
        <v>620</v>
      </c>
    </row>
    <row r="139" spans="2:6" x14ac:dyDescent="0.25">
      <c r="B139" s="45" t="s">
        <v>518</v>
      </c>
      <c r="C139" s="49" t="s">
        <v>62</v>
      </c>
      <c r="D139" s="46"/>
      <c r="E139" s="45"/>
      <c r="F139" t="s">
        <v>620</v>
      </c>
    </row>
    <row r="140" spans="2:6" x14ac:dyDescent="0.25">
      <c r="B140" s="45" t="s">
        <v>519</v>
      </c>
      <c r="C140" s="49" t="s">
        <v>62</v>
      </c>
      <c r="D140" s="46"/>
      <c r="E140" s="45"/>
      <c r="F140" t="s">
        <v>620</v>
      </c>
    </row>
    <row r="141" spans="2:6" x14ac:dyDescent="0.25">
      <c r="B141" s="45" t="s">
        <v>520</v>
      </c>
      <c r="C141" s="49" t="s">
        <v>62</v>
      </c>
      <c r="D141" s="46"/>
      <c r="E141" s="45"/>
      <c r="F141" t="s">
        <v>620</v>
      </c>
    </row>
    <row r="142" spans="2:6" x14ac:dyDescent="0.25">
      <c r="B142" s="45" t="s">
        <v>521</v>
      </c>
      <c r="C142" s="49" t="s">
        <v>62</v>
      </c>
      <c r="D142" s="46"/>
      <c r="E142" s="45"/>
      <c r="F142" t="s">
        <v>620</v>
      </c>
    </row>
    <row r="143" spans="2:6" x14ac:dyDescent="0.25">
      <c r="B143" s="45" t="s">
        <v>522</v>
      </c>
      <c r="C143" s="49" t="s">
        <v>62</v>
      </c>
      <c r="D143" s="46"/>
      <c r="E143" s="45"/>
      <c r="F143" t="s">
        <v>620</v>
      </c>
    </row>
    <row r="144" spans="2:6" x14ac:dyDescent="0.25">
      <c r="B144" s="45" t="s">
        <v>523</v>
      </c>
      <c r="C144" s="49" t="s">
        <v>62</v>
      </c>
      <c r="D144" s="46"/>
      <c r="E144" s="45"/>
      <c r="F144" t="s">
        <v>620</v>
      </c>
    </row>
    <row r="145" spans="2:6" x14ac:dyDescent="0.25">
      <c r="B145" s="45" t="s">
        <v>524</v>
      </c>
      <c r="C145" s="49" t="s">
        <v>62</v>
      </c>
      <c r="D145" s="46"/>
      <c r="E145" s="45"/>
      <c r="F145" t="s">
        <v>620</v>
      </c>
    </row>
    <row r="146" spans="2:6" x14ac:dyDescent="0.25">
      <c r="B146" s="45" t="s">
        <v>525</v>
      </c>
      <c r="C146" s="49" t="s">
        <v>62</v>
      </c>
      <c r="D146" s="46"/>
      <c r="E146" s="45"/>
      <c r="F146" t="s">
        <v>620</v>
      </c>
    </row>
    <row r="147" spans="2:6" x14ac:dyDescent="0.25">
      <c r="B147" s="45" t="s">
        <v>526</v>
      </c>
      <c r="C147" s="49" t="s">
        <v>62</v>
      </c>
      <c r="D147" s="46"/>
      <c r="E147" s="45"/>
      <c r="F147" t="s">
        <v>620</v>
      </c>
    </row>
    <row r="148" spans="2:6" x14ac:dyDescent="0.25">
      <c r="B148" s="45" t="s">
        <v>527</v>
      </c>
      <c r="C148" s="49" t="s">
        <v>62</v>
      </c>
      <c r="D148" s="46"/>
      <c r="E148" s="45"/>
      <c r="F148" t="s">
        <v>620</v>
      </c>
    </row>
    <row r="149" spans="2:6" x14ac:dyDescent="0.25">
      <c r="B149" s="45" t="s">
        <v>528</v>
      </c>
      <c r="C149" s="49" t="s">
        <v>62</v>
      </c>
      <c r="D149" s="46"/>
      <c r="E149" s="45"/>
      <c r="F149" t="s">
        <v>620</v>
      </c>
    </row>
    <row r="150" spans="2:6" x14ac:dyDescent="0.25">
      <c r="B150" s="45" t="s">
        <v>529</v>
      </c>
      <c r="C150" s="49" t="s">
        <v>62</v>
      </c>
      <c r="D150" s="46"/>
      <c r="E150" s="45"/>
      <c r="F150" t="s">
        <v>620</v>
      </c>
    </row>
    <row r="151" spans="2:6" x14ac:dyDescent="0.25">
      <c r="B151" s="45" t="s">
        <v>530</v>
      </c>
      <c r="C151" s="49" t="s">
        <v>62</v>
      </c>
      <c r="D151" s="46"/>
      <c r="E151" s="45"/>
      <c r="F151" t="s">
        <v>620</v>
      </c>
    </row>
    <row r="152" spans="2:6" x14ac:dyDescent="0.25">
      <c r="B152" s="45" t="s">
        <v>531</v>
      </c>
      <c r="C152" s="49" t="s">
        <v>62</v>
      </c>
      <c r="D152" s="46"/>
      <c r="E152" s="45"/>
      <c r="F152" t="s">
        <v>620</v>
      </c>
    </row>
    <row r="153" spans="2:6" x14ac:dyDescent="0.25">
      <c r="B153" s="45" t="s">
        <v>532</v>
      </c>
      <c r="C153" s="49" t="s">
        <v>62</v>
      </c>
      <c r="D153" s="46"/>
      <c r="E153" s="45"/>
      <c r="F153" t="s">
        <v>620</v>
      </c>
    </row>
    <row r="154" spans="2:6" x14ac:dyDescent="0.25">
      <c r="B154" s="45" t="s">
        <v>533</v>
      </c>
      <c r="C154" s="49" t="s">
        <v>62</v>
      </c>
      <c r="D154" s="46"/>
      <c r="E154" s="45"/>
      <c r="F154" t="s">
        <v>620</v>
      </c>
    </row>
    <row r="155" spans="2:6" x14ac:dyDescent="0.25">
      <c r="B155" s="45" t="s">
        <v>534</v>
      </c>
      <c r="C155" s="49" t="s">
        <v>62</v>
      </c>
      <c r="D155" s="46"/>
      <c r="E155" s="45"/>
      <c r="F155" t="s">
        <v>620</v>
      </c>
    </row>
    <row r="156" spans="2:6" x14ac:dyDescent="0.25">
      <c r="B156" s="45" t="s">
        <v>535</v>
      </c>
      <c r="C156" s="49" t="s">
        <v>62</v>
      </c>
      <c r="D156" s="46"/>
      <c r="E156" s="45"/>
      <c r="F156" t="s">
        <v>620</v>
      </c>
    </row>
    <row r="157" spans="2:6" x14ac:dyDescent="0.25">
      <c r="B157" s="45" t="s">
        <v>536</v>
      </c>
      <c r="C157" s="49" t="s">
        <v>62</v>
      </c>
      <c r="D157" s="46"/>
      <c r="E157" s="45"/>
      <c r="F157" t="s">
        <v>620</v>
      </c>
    </row>
    <row r="158" spans="2:6" x14ac:dyDescent="0.25">
      <c r="B158" s="45" t="s">
        <v>537</v>
      </c>
      <c r="C158" s="49" t="s">
        <v>62</v>
      </c>
      <c r="D158" s="46"/>
      <c r="E158" s="45"/>
      <c r="F158" t="s">
        <v>620</v>
      </c>
    </row>
    <row r="159" spans="2:6" x14ac:dyDescent="0.25">
      <c r="B159" s="45" t="s">
        <v>538</v>
      </c>
      <c r="C159" s="49" t="s">
        <v>62</v>
      </c>
      <c r="D159" s="46"/>
      <c r="E159" s="45"/>
      <c r="F159" t="s">
        <v>620</v>
      </c>
    </row>
    <row r="160" spans="2:6" x14ac:dyDescent="0.25">
      <c r="B160" s="45" t="s">
        <v>539</v>
      </c>
      <c r="C160" s="49" t="s">
        <v>62</v>
      </c>
      <c r="D160" s="46"/>
      <c r="E160" s="45"/>
      <c r="F160" t="s">
        <v>620</v>
      </c>
    </row>
    <row r="161" spans="2:6" x14ac:dyDescent="0.25">
      <c r="B161" s="45" t="s">
        <v>540</v>
      </c>
      <c r="C161" s="49" t="s">
        <v>62</v>
      </c>
      <c r="D161" s="46"/>
      <c r="E161" s="45"/>
      <c r="F161" t="s">
        <v>620</v>
      </c>
    </row>
    <row r="162" spans="2:6" x14ac:dyDescent="0.25">
      <c r="B162" s="45" t="s">
        <v>541</v>
      </c>
      <c r="C162" s="49" t="s">
        <v>62</v>
      </c>
      <c r="D162" s="46"/>
      <c r="E162" s="45"/>
      <c r="F162" t="s">
        <v>620</v>
      </c>
    </row>
    <row r="163" spans="2:6" x14ac:dyDescent="0.25">
      <c r="B163" s="45" t="s">
        <v>542</v>
      </c>
      <c r="C163" s="49" t="s">
        <v>62</v>
      </c>
      <c r="D163" s="46"/>
      <c r="E163" s="45"/>
      <c r="F163" t="s">
        <v>620</v>
      </c>
    </row>
    <row r="164" spans="2:6" x14ac:dyDescent="0.25">
      <c r="B164" s="45" t="s">
        <v>543</v>
      </c>
      <c r="C164" s="49" t="s">
        <v>62</v>
      </c>
      <c r="D164" s="46"/>
      <c r="E164" s="45"/>
      <c r="F164" t="s">
        <v>620</v>
      </c>
    </row>
    <row r="165" spans="2:6" x14ac:dyDescent="0.25">
      <c r="B165" s="45" t="s">
        <v>544</v>
      </c>
      <c r="C165" s="49" t="s">
        <v>62</v>
      </c>
      <c r="D165" s="46"/>
      <c r="E165" s="45"/>
      <c r="F165" t="s">
        <v>620</v>
      </c>
    </row>
    <row r="166" spans="2:6" x14ac:dyDescent="0.25">
      <c r="B166" s="45" t="s">
        <v>545</v>
      </c>
      <c r="C166" s="49" t="s">
        <v>62</v>
      </c>
      <c r="D166" s="46"/>
      <c r="E166" s="45"/>
      <c r="F166" t="s">
        <v>620</v>
      </c>
    </row>
    <row r="167" spans="2:6" x14ac:dyDescent="0.25">
      <c r="B167" s="45" t="s">
        <v>546</v>
      </c>
      <c r="C167" s="49" t="s">
        <v>62</v>
      </c>
      <c r="D167" s="46"/>
      <c r="E167" s="45"/>
      <c r="F167" t="s">
        <v>620</v>
      </c>
    </row>
    <row r="168" spans="2:6" x14ac:dyDescent="0.25">
      <c r="B168" s="45" t="s">
        <v>547</v>
      </c>
      <c r="C168" s="49" t="s">
        <v>62</v>
      </c>
      <c r="D168" s="46"/>
      <c r="E168" s="45"/>
      <c r="F168" t="s">
        <v>620</v>
      </c>
    </row>
    <row r="169" spans="2:6" x14ac:dyDescent="0.25">
      <c r="B169" s="45"/>
      <c r="C169" s="49"/>
      <c r="D169" s="46"/>
      <c r="E169" s="45"/>
      <c r="F169" t="s">
        <v>620</v>
      </c>
    </row>
    <row r="170" spans="2:6" x14ac:dyDescent="0.25">
      <c r="B170" s="47" t="s">
        <v>294</v>
      </c>
      <c r="C170" s="51">
        <f>COUNTIF($C$171:$C$183, "R")/13</f>
        <v>7.6923076923076927E-2</v>
      </c>
      <c r="D170" s="46"/>
      <c r="E170" s="45"/>
      <c r="F170" t="s">
        <v>620</v>
      </c>
    </row>
    <row r="171" spans="2:6" x14ac:dyDescent="0.25">
      <c r="B171" s="45" t="s">
        <v>190</v>
      </c>
      <c r="C171" s="49" t="s">
        <v>61</v>
      </c>
      <c r="D171" s="46"/>
      <c r="E171" s="45" t="s">
        <v>583</v>
      </c>
      <c r="F171" t="s">
        <v>620</v>
      </c>
    </row>
    <row r="172" spans="2:6" x14ac:dyDescent="0.25">
      <c r="B172" s="45" t="s">
        <v>78</v>
      </c>
      <c r="C172" s="49" t="s">
        <v>62</v>
      </c>
      <c r="D172" s="46"/>
      <c r="E172" s="45"/>
      <c r="F172" t="s">
        <v>620</v>
      </c>
    </row>
    <row r="173" spans="2:6" x14ac:dyDescent="0.25">
      <c r="B173" s="45" t="s">
        <v>79</v>
      </c>
      <c r="C173" s="49" t="s">
        <v>62</v>
      </c>
      <c r="D173" s="46"/>
      <c r="E173" s="45" t="s">
        <v>251</v>
      </c>
      <c r="F173" t="s">
        <v>620</v>
      </c>
    </row>
    <row r="174" spans="2:6" x14ac:dyDescent="0.25">
      <c r="B174" s="45" t="s">
        <v>80</v>
      </c>
      <c r="C174" s="49" t="s">
        <v>62</v>
      </c>
      <c r="D174" s="46"/>
      <c r="E174" s="45" t="s">
        <v>255</v>
      </c>
      <c r="F174" t="s">
        <v>620</v>
      </c>
    </row>
    <row r="175" spans="2:6" x14ac:dyDescent="0.25">
      <c r="B175" s="45" t="s">
        <v>191</v>
      </c>
      <c r="C175" s="49" t="s">
        <v>62</v>
      </c>
      <c r="D175" s="46"/>
      <c r="E175" s="45" t="s">
        <v>192</v>
      </c>
      <c r="F175" t="s">
        <v>620</v>
      </c>
    </row>
    <row r="176" spans="2:6" x14ac:dyDescent="0.25">
      <c r="B176" s="45" t="s">
        <v>193</v>
      </c>
      <c r="C176" s="49" t="s">
        <v>62</v>
      </c>
      <c r="D176" s="46"/>
      <c r="E176" s="45" t="s">
        <v>194</v>
      </c>
      <c r="F176" t="s">
        <v>620</v>
      </c>
    </row>
    <row r="177" spans="2:6" x14ac:dyDescent="0.25">
      <c r="B177" s="45" t="s">
        <v>81</v>
      </c>
      <c r="C177" s="49" t="s">
        <v>62</v>
      </c>
      <c r="D177" s="46"/>
      <c r="E177" s="45" t="s">
        <v>237</v>
      </c>
      <c r="F177" t="s">
        <v>620</v>
      </c>
    </row>
    <row r="178" spans="2:6" x14ac:dyDescent="0.25">
      <c r="B178" s="45" t="s">
        <v>82</v>
      </c>
      <c r="C178" s="49" t="s">
        <v>62</v>
      </c>
      <c r="D178" s="46"/>
      <c r="E178" s="45"/>
      <c r="F178" t="s">
        <v>620</v>
      </c>
    </row>
    <row r="179" spans="2:6" x14ac:dyDescent="0.25">
      <c r="B179" s="45" t="s">
        <v>549</v>
      </c>
      <c r="C179" s="49" t="s">
        <v>62</v>
      </c>
      <c r="D179" s="46"/>
      <c r="E179" s="45" t="s">
        <v>195</v>
      </c>
      <c r="F179" t="s">
        <v>620</v>
      </c>
    </row>
    <row r="180" spans="2:6" x14ac:dyDescent="0.25">
      <c r="B180" s="45" t="s">
        <v>83</v>
      </c>
      <c r="C180" s="49" t="s">
        <v>62</v>
      </c>
      <c r="D180" s="46"/>
      <c r="E180" s="45" t="s">
        <v>244</v>
      </c>
      <c r="F180" t="s">
        <v>620</v>
      </c>
    </row>
    <row r="181" spans="2:6" x14ac:dyDescent="0.25">
      <c r="B181" s="45" t="s">
        <v>84</v>
      </c>
      <c r="C181" s="49" t="s">
        <v>62</v>
      </c>
      <c r="D181" s="46"/>
      <c r="E181" s="45"/>
      <c r="F181" t="s">
        <v>620</v>
      </c>
    </row>
    <row r="182" spans="2:6" x14ac:dyDescent="0.25">
      <c r="B182" s="45" t="s">
        <v>296</v>
      </c>
      <c r="C182" s="49" t="s">
        <v>62</v>
      </c>
      <c r="D182" s="46"/>
      <c r="E182" s="45"/>
      <c r="F182" t="s">
        <v>620</v>
      </c>
    </row>
    <row r="183" spans="2:6" x14ac:dyDescent="0.25">
      <c r="B183" s="45" t="s">
        <v>297</v>
      </c>
      <c r="C183" s="49" t="s">
        <v>62</v>
      </c>
      <c r="D183" s="46"/>
      <c r="E183" s="45"/>
      <c r="F183" t="s">
        <v>620</v>
      </c>
    </row>
    <row r="184" spans="2:6" x14ac:dyDescent="0.25">
      <c r="B184" s="45"/>
      <c r="C184" s="49"/>
      <c r="D184" s="46"/>
      <c r="E184" s="45"/>
      <c r="F184" t="s">
        <v>620</v>
      </c>
    </row>
    <row r="185" spans="2:6" x14ac:dyDescent="0.25">
      <c r="B185" s="47" t="s">
        <v>293</v>
      </c>
      <c r="C185" s="51">
        <f>COUNTIF($C$186:$C$192, "R")/7</f>
        <v>0.42857142857142855</v>
      </c>
      <c r="D185" s="46"/>
      <c r="E185" s="45"/>
      <c r="F185" t="s">
        <v>620</v>
      </c>
    </row>
    <row r="186" spans="2:6" x14ac:dyDescent="0.25">
      <c r="B186" s="45" t="s">
        <v>85</v>
      </c>
      <c r="C186" s="49" t="s">
        <v>61</v>
      </c>
      <c r="D186" s="46"/>
      <c r="E186" s="45"/>
      <c r="F186" t="s">
        <v>620</v>
      </c>
    </row>
    <row r="187" spans="2:6" x14ac:dyDescent="0.25">
      <c r="B187" s="50" t="s">
        <v>585</v>
      </c>
      <c r="C187" s="49" t="s">
        <v>61</v>
      </c>
      <c r="D187" s="46"/>
      <c r="E187" s="45" t="s">
        <v>588</v>
      </c>
      <c r="F187" t="s">
        <v>620</v>
      </c>
    </row>
    <row r="188" spans="2:6" x14ac:dyDescent="0.25">
      <c r="B188" s="50" t="s">
        <v>589</v>
      </c>
      <c r="C188" s="49" t="s">
        <v>61</v>
      </c>
      <c r="D188" s="46"/>
      <c r="E188" s="45" t="s">
        <v>588</v>
      </c>
      <c r="F188" t="s">
        <v>620</v>
      </c>
    </row>
    <row r="189" spans="2:6" x14ac:dyDescent="0.25">
      <c r="B189" s="45" t="s">
        <v>404</v>
      </c>
      <c r="C189" s="49" t="s">
        <v>62</v>
      </c>
      <c r="D189" s="46"/>
      <c r="E189" s="45"/>
      <c r="F189" t="s">
        <v>620</v>
      </c>
    </row>
    <row r="190" spans="2:6" x14ac:dyDescent="0.25">
      <c r="B190" s="50" t="s">
        <v>587</v>
      </c>
      <c r="C190" s="49" t="s">
        <v>62</v>
      </c>
      <c r="D190" s="46"/>
      <c r="E190" s="45"/>
      <c r="F190" t="s">
        <v>620</v>
      </c>
    </row>
    <row r="191" spans="2:6" ht="60" x14ac:dyDescent="0.25">
      <c r="B191" s="69" t="s">
        <v>212</v>
      </c>
      <c r="C191" s="49" t="s">
        <v>62</v>
      </c>
      <c r="D191" s="46"/>
      <c r="E191" s="45" t="s">
        <v>250</v>
      </c>
      <c r="F191" t="s">
        <v>620</v>
      </c>
    </row>
    <row r="192" spans="2:6" x14ac:dyDescent="0.25">
      <c r="B192" s="45" t="s">
        <v>213</v>
      </c>
      <c r="C192" s="49" t="s">
        <v>62</v>
      </c>
      <c r="D192" s="46"/>
      <c r="E192" s="45" t="s">
        <v>258</v>
      </c>
      <c r="F192" t="s">
        <v>620</v>
      </c>
    </row>
    <row r="193" spans="2:6" x14ac:dyDescent="0.25">
      <c r="B193" s="45"/>
      <c r="C193" s="49"/>
      <c r="D193" s="46"/>
      <c r="E193" s="45"/>
      <c r="F193" t="s">
        <v>620</v>
      </c>
    </row>
    <row r="194" spans="2:6" x14ac:dyDescent="0.25">
      <c r="B194" s="47" t="s">
        <v>292</v>
      </c>
      <c r="C194" s="51">
        <f>COUNTIF($C$195:$C$208, "R")/14</f>
        <v>0</v>
      </c>
      <c r="D194" s="46"/>
      <c r="E194" s="45"/>
      <c r="F194" t="s">
        <v>620</v>
      </c>
    </row>
    <row r="195" spans="2:6" x14ac:dyDescent="0.25">
      <c r="B195" s="45" t="s">
        <v>86</v>
      </c>
      <c r="C195" s="49" t="s">
        <v>62</v>
      </c>
      <c r="D195" s="46"/>
      <c r="E195" s="45" t="s">
        <v>203</v>
      </c>
      <c r="F195" t="s">
        <v>620</v>
      </c>
    </row>
    <row r="196" spans="2:6" x14ac:dyDescent="0.25">
      <c r="B196" s="45" t="s">
        <v>221</v>
      </c>
      <c r="C196" s="49" t="s">
        <v>62</v>
      </c>
      <c r="D196" s="46"/>
      <c r="E196" s="45" t="s">
        <v>206</v>
      </c>
      <c r="F196" t="s">
        <v>620</v>
      </c>
    </row>
    <row r="197" spans="2:6" x14ac:dyDescent="0.25">
      <c r="B197" s="45" t="s">
        <v>196</v>
      </c>
      <c r="C197" s="49" t="s">
        <v>62</v>
      </c>
      <c r="D197" s="46"/>
      <c r="E197" s="45" t="s">
        <v>222</v>
      </c>
      <c r="F197" t="s">
        <v>620</v>
      </c>
    </row>
    <row r="198" spans="2:6" x14ac:dyDescent="0.25">
      <c r="B198" s="45" t="s">
        <v>87</v>
      </c>
      <c r="C198" s="49" t="s">
        <v>62</v>
      </c>
      <c r="D198" s="46"/>
      <c r="E198" s="45" t="s">
        <v>225</v>
      </c>
      <c r="F198" t="s">
        <v>620</v>
      </c>
    </row>
    <row r="199" spans="2:6" x14ac:dyDescent="0.25">
      <c r="B199" s="45" t="s">
        <v>88</v>
      </c>
      <c r="C199" s="49" t="s">
        <v>62</v>
      </c>
      <c r="D199" s="46"/>
      <c r="E199" s="78" t="s">
        <v>223</v>
      </c>
      <c r="F199" t="s">
        <v>620</v>
      </c>
    </row>
    <row r="200" spans="2:6" x14ac:dyDescent="0.25">
      <c r="B200" s="45" t="s">
        <v>89</v>
      </c>
      <c r="C200" s="49" t="s">
        <v>62</v>
      </c>
      <c r="D200" s="46"/>
      <c r="E200" s="45" t="s">
        <v>207</v>
      </c>
      <c r="F200" t="s">
        <v>620</v>
      </c>
    </row>
    <row r="201" spans="2:6" x14ac:dyDescent="0.25">
      <c r="B201" s="45" t="s">
        <v>197</v>
      </c>
      <c r="C201" s="49" t="s">
        <v>62</v>
      </c>
      <c r="D201" s="46"/>
      <c r="E201" s="45" t="s">
        <v>234</v>
      </c>
      <c r="F201" t="s">
        <v>620</v>
      </c>
    </row>
    <row r="202" spans="2:6" x14ac:dyDescent="0.25">
      <c r="B202" s="45" t="s">
        <v>198</v>
      </c>
      <c r="C202" s="49" t="s">
        <v>62</v>
      </c>
      <c r="D202" s="46"/>
      <c r="E202" s="45" t="s">
        <v>224</v>
      </c>
      <c r="F202" t="s">
        <v>620</v>
      </c>
    </row>
    <row r="203" spans="2:6" x14ac:dyDescent="0.25">
      <c r="B203" s="45" t="s">
        <v>90</v>
      </c>
      <c r="C203" s="49" t="s">
        <v>62</v>
      </c>
      <c r="D203" s="46"/>
      <c r="E203" s="45" t="s">
        <v>239</v>
      </c>
      <c r="F203" t="s">
        <v>620</v>
      </c>
    </row>
    <row r="204" spans="2:6" x14ac:dyDescent="0.25">
      <c r="B204" s="50" t="s">
        <v>405</v>
      </c>
      <c r="C204" s="49" t="s">
        <v>62</v>
      </c>
      <c r="D204" s="46"/>
      <c r="E204" s="45"/>
      <c r="F204" t="s">
        <v>620</v>
      </c>
    </row>
    <row r="205" spans="2:6" x14ac:dyDescent="0.25">
      <c r="B205" s="50" t="s">
        <v>406</v>
      </c>
      <c r="C205" s="49" t="s">
        <v>62</v>
      </c>
      <c r="D205" s="46"/>
      <c r="E205" s="45"/>
      <c r="F205" t="s">
        <v>620</v>
      </c>
    </row>
    <row r="206" spans="2:6" x14ac:dyDescent="0.25">
      <c r="B206" s="50" t="s">
        <v>407</v>
      </c>
      <c r="C206" s="49" t="s">
        <v>62</v>
      </c>
      <c r="D206" s="46"/>
      <c r="E206" s="45"/>
      <c r="F206" t="s">
        <v>620</v>
      </c>
    </row>
    <row r="207" spans="2:6" x14ac:dyDescent="0.25">
      <c r="B207" s="50" t="s">
        <v>408</v>
      </c>
      <c r="C207" s="49" t="s">
        <v>62</v>
      </c>
      <c r="D207" s="46"/>
      <c r="E207" s="45"/>
      <c r="F207" t="s">
        <v>620</v>
      </c>
    </row>
    <row r="208" spans="2:6" x14ac:dyDescent="0.25">
      <c r="B208" s="50" t="s">
        <v>409</v>
      </c>
      <c r="C208" s="49" t="s">
        <v>62</v>
      </c>
      <c r="D208" s="46"/>
      <c r="E208" s="45"/>
      <c r="F208" t="s">
        <v>620</v>
      </c>
    </row>
    <row r="209" spans="2:6" x14ac:dyDescent="0.25">
      <c r="B209" s="45"/>
      <c r="C209" s="49"/>
      <c r="D209" s="46"/>
      <c r="E209" s="45"/>
      <c r="F209" t="s">
        <v>620</v>
      </c>
    </row>
    <row r="210" spans="2:6" x14ac:dyDescent="0.25">
      <c r="B210" s="47" t="s">
        <v>291</v>
      </c>
      <c r="C210" s="51">
        <f>COUNTIF($C$211:$C$214, "R")/4</f>
        <v>0</v>
      </c>
      <c r="D210" s="46"/>
      <c r="E210" s="45"/>
      <c r="F210" t="s">
        <v>620</v>
      </c>
    </row>
    <row r="211" spans="2:6" x14ac:dyDescent="0.25">
      <c r="B211" s="45" t="s">
        <v>91</v>
      </c>
      <c r="C211" s="49" t="s">
        <v>62</v>
      </c>
      <c r="D211" s="46"/>
      <c r="E211" s="45" t="s">
        <v>238</v>
      </c>
      <c r="F211" t="s">
        <v>620</v>
      </c>
    </row>
    <row r="212" spans="2:6" x14ac:dyDescent="0.25">
      <c r="B212" s="45" t="s">
        <v>265</v>
      </c>
      <c r="C212" s="49" t="s">
        <v>62</v>
      </c>
      <c r="D212" s="46"/>
      <c r="E212" s="45" t="s">
        <v>183</v>
      </c>
      <c r="F212" t="s">
        <v>620</v>
      </c>
    </row>
    <row r="213" spans="2:6" x14ac:dyDescent="0.25">
      <c r="B213" s="45" t="s">
        <v>298</v>
      </c>
      <c r="C213" s="49" t="s">
        <v>62</v>
      </c>
      <c r="D213" s="46"/>
      <c r="E213" s="45"/>
      <c r="F213" t="s">
        <v>620</v>
      </c>
    </row>
    <row r="214" spans="2:6" x14ac:dyDescent="0.25">
      <c r="B214" s="45" t="s">
        <v>299</v>
      </c>
      <c r="C214" s="49" t="s">
        <v>62</v>
      </c>
      <c r="D214" s="46"/>
      <c r="E214" s="45"/>
      <c r="F214" t="s">
        <v>620</v>
      </c>
    </row>
    <row r="215" spans="2:6" x14ac:dyDescent="0.25">
      <c r="B215" s="45"/>
      <c r="C215" s="49"/>
      <c r="D215" s="46"/>
      <c r="E215" s="45"/>
      <c r="F215" t="s">
        <v>620</v>
      </c>
    </row>
    <row r="216" spans="2:6" x14ac:dyDescent="0.25">
      <c r="B216" s="47" t="s">
        <v>290</v>
      </c>
      <c r="C216" s="51">
        <f>COUNTIF($C$217:$C$267, "R")/51</f>
        <v>0.11764705882352941</v>
      </c>
      <c r="D216" s="46"/>
      <c r="E216" s="45"/>
      <c r="F216" t="s">
        <v>620</v>
      </c>
    </row>
    <row r="217" spans="2:6" x14ac:dyDescent="0.25">
      <c r="B217" s="45" t="s">
        <v>92</v>
      </c>
      <c r="C217" s="49" t="s">
        <v>61</v>
      </c>
      <c r="D217" s="46">
        <v>45590</v>
      </c>
      <c r="E217" s="45" t="s">
        <v>618</v>
      </c>
      <c r="F217" t="s">
        <v>620</v>
      </c>
    </row>
    <row r="218" spans="2:6" x14ac:dyDescent="0.25">
      <c r="B218" s="50" t="s">
        <v>94</v>
      </c>
      <c r="C218" s="49" t="s">
        <v>61</v>
      </c>
      <c r="D218" s="46">
        <v>45590</v>
      </c>
      <c r="E218" s="45"/>
      <c r="F218" t="s">
        <v>620</v>
      </c>
    </row>
    <row r="219" spans="2:6" x14ac:dyDescent="0.25">
      <c r="B219" s="50" t="s">
        <v>95</v>
      </c>
      <c r="C219" s="49" t="s">
        <v>61</v>
      </c>
      <c r="D219" s="46">
        <v>45590</v>
      </c>
      <c r="E219" s="45"/>
      <c r="F219" t="s">
        <v>620</v>
      </c>
    </row>
    <row r="220" spans="2:6" x14ac:dyDescent="0.25">
      <c r="B220" s="50" t="s">
        <v>229</v>
      </c>
      <c r="C220" s="49" t="s">
        <v>61</v>
      </c>
      <c r="D220" s="46">
        <v>45590</v>
      </c>
      <c r="E220" s="45"/>
      <c r="F220" t="s">
        <v>620</v>
      </c>
    </row>
    <row r="221" spans="2:6" x14ac:dyDescent="0.25">
      <c r="B221" s="50" t="s">
        <v>96</v>
      </c>
      <c r="C221" s="49" t="s">
        <v>61</v>
      </c>
      <c r="D221" s="46">
        <v>45590</v>
      </c>
      <c r="E221" s="45"/>
      <c r="F221" t="s">
        <v>620</v>
      </c>
    </row>
    <row r="222" spans="2:6" x14ac:dyDescent="0.25">
      <c r="B222" s="50" t="s">
        <v>300</v>
      </c>
      <c r="C222" s="49" t="s">
        <v>61</v>
      </c>
      <c r="D222" s="46">
        <v>45590</v>
      </c>
      <c r="E222" s="45"/>
      <c r="F222" t="s">
        <v>620</v>
      </c>
    </row>
    <row r="223" spans="2:6" x14ac:dyDescent="0.25">
      <c r="B223" s="45" t="s">
        <v>93</v>
      </c>
      <c r="C223" s="49" t="s">
        <v>62</v>
      </c>
      <c r="D223" s="46"/>
      <c r="E223" s="45" t="s">
        <v>231</v>
      </c>
      <c r="F223" t="s">
        <v>620</v>
      </c>
    </row>
    <row r="224" spans="2:6" x14ac:dyDescent="0.25">
      <c r="B224" s="50" t="s">
        <v>97</v>
      </c>
      <c r="C224" s="49" t="s">
        <v>62</v>
      </c>
      <c r="D224" s="46"/>
      <c r="E224" s="45"/>
      <c r="F224" t="s">
        <v>620</v>
      </c>
    </row>
    <row r="225" spans="2:6" x14ac:dyDescent="0.25">
      <c r="B225" s="50" t="s">
        <v>98</v>
      </c>
      <c r="C225" s="49" t="s">
        <v>62</v>
      </c>
      <c r="D225" s="46"/>
      <c r="E225" s="45"/>
      <c r="F225" t="s">
        <v>620</v>
      </c>
    </row>
    <row r="226" spans="2:6" x14ac:dyDescent="0.25">
      <c r="B226" s="50" t="s">
        <v>99</v>
      </c>
      <c r="C226" s="49" t="s">
        <v>62</v>
      </c>
      <c r="D226" s="46"/>
      <c r="E226" s="45"/>
      <c r="F226" t="s">
        <v>620</v>
      </c>
    </row>
    <row r="227" spans="2:6" x14ac:dyDescent="0.25">
      <c r="B227" s="50" t="s">
        <v>100</v>
      </c>
      <c r="C227" s="49" t="s">
        <v>62</v>
      </c>
      <c r="D227" s="46"/>
      <c r="E227" s="45"/>
      <c r="F227" t="s">
        <v>620</v>
      </c>
    </row>
    <row r="228" spans="2:6" x14ac:dyDescent="0.25">
      <c r="B228" s="50" t="s">
        <v>101</v>
      </c>
      <c r="C228" s="49" t="s">
        <v>62</v>
      </c>
      <c r="D228" s="46"/>
      <c r="E228" s="45"/>
      <c r="F228" t="s">
        <v>620</v>
      </c>
    </row>
    <row r="229" spans="2:6" x14ac:dyDescent="0.25">
      <c r="B229" s="50" t="s">
        <v>102</v>
      </c>
      <c r="C229" s="49" t="s">
        <v>62</v>
      </c>
      <c r="D229" s="46"/>
      <c r="E229" s="45"/>
      <c r="F229" t="s">
        <v>620</v>
      </c>
    </row>
    <row r="230" spans="2:6" x14ac:dyDescent="0.25">
      <c r="B230" s="50" t="s">
        <v>103</v>
      </c>
      <c r="C230" s="49" t="s">
        <v>62</v>
      </c>
      <c r="D230" s="46"/>
      <c r="E230" s="45"/>
      <c r="F230" t="s">
        <v>620</v>
      </c>
    </row>
    <row r="231" spans="2:6" x14ac:dyDescent="0.25">
      <c r="B231" s="50" t="s">
        <v>104</v>
      </c>
      <c r="C231" s="49" t="s">
        <v>62</v>
      </c>
      <c r="D231" s="46"/>
      <c r="E231" s="45"/>
      <c r="F231" t="s">
        <v>620</v>
      </c>
    </row>
    <row r="232" spans="2:6" x14ac:dyDescent="0.25">
      <c r="B232" s="50" t="s">
        <v>301</v>
      </c>
      <c r="C232" s="49" t="s">
        <v>62</v>
      </c>
      <c r="D232" s="46"/>
      <c r="E232" s="45"/>
      <c r="F232" t="s">
        <v>620</v>
      </c>
    </row>
    <row r="233" spans="2:6" x14ac:dyDescent="0.25">
      <c r="B233" s="50" t="s">
        <v>105</v>
      </c>
      <c r="C233" s="49" t="s">
        <v>62</v>
      </c>
      <c r="D233" s="46"/>
      <c r="E233" s="45"/>
      <c r="F233" t="s">
        <v>620</v>
      </c>
    </row>
    <row r="234" spans="2:6" x14ac:dyDescent="0.25">
      <c r="B234" s="50" t="s">
        <v>302</v>
      </c>
      <c r="C234" s="49" t="s">
        <v>62</v>
      </c>
      <c r="D234" s="46"/>
      <c r="E234" s="45"/>
      <c r="F234" t="s">
        <v>620</v>
      </c>
    </row>
    <row r="235" spans="2:6" x14ac:dyDescent="0.25">
      <c r="B235" s="50" t="s">
        <v>106</v>
      </c>
      <c r="C235" s="49" t="s">
        <v>62</v>
      </c>
      <c r="D235" s="46"/>
      <c r="E235" s="45"/>
      <c r="F235" t="s">
        <v>620</v>
      </c>
    </row>
    <row r="236" spans="2:6" x14ac:dyDescent="0.25">
      <c r="B236" s="50" t="s">
        <v>107</v>
      </c>
      <c r="C236" s="49" t="s">
        <v>62</v>
      </c>
      <c r="D236" s="46"/>
      <c r="E236" s="45"/>
      <c r="F236" t="s">
        <v>620</v>
      </c>
    </row>
    <row r="237" spans="2:6" x14ac:dyDescent="0.25">
      <c r="B237" s="50" t="s">
        <v>201</v>
      </c>
      <c r="C237" s="49" t="s">
        <v>62</v>
      </c>
      <c r="D237" s="46"/>
      <c r="E237" s="45"/>
      <c r="F237" t="s">
        <v>620</v>
      </c>
    </row>
    <row r="238" spans="2:6" x14ac:dyDescent="0.25">
      <c r="B238" s="50" t="s">
        <v>108</v>
      </c>
      <c r="C238" s="49" t="s">
        <v>62</v>
      </c>
      <c r="D238" s="46"/>
      <c r="E238" s="45"/>
      <c r="F238" t="s">
        <v>620</v>
      </c>
    </row>
    <row r="239" spans="2:6" x14ac:dyDescent="0.25">
      <c r="B239" s="50" t="s">
        <v>109</v>
      </c>
      <c r="C239" s="49" t="s">
        <v>62</v>
      </c>
      <c r="D239" s="46"/>
      <c r="E239" s="45"/>
      <c r="F239" t="s">
        <v>620</v>
      </c>
    </row>
    <row r="240" spans="2:6" x14ac:dyDescent="0.25">
      <c r="B240" s="50" t="s">
        <v>230</v>
      </c>
      <c r="C240" s="49" t="s">
        <v>62</v>
      </c>
      <c r="D240" s="46"/>
      <c r="E240" s="45"/>
      <c r="F240" t="s">
        <v>620</v>
      </c>
    </row>
    <row r="241" spans="2:6" x14ac:dyDescent="0.25">
      <c r="B241" s="50" t="s">
        <v>110</v>
      </c>
      <c r="C241" s="49" t="s">
        <v>62</v>
      </c>
      <c r="D241" s="46"/>
      <c r="E241" s="45"/>
      <c r="F241" t="s">
        <v>620</v>
      </c>
    </row>
    <row r="242" spans="2:6" x14ac:dyDescent="0.25">
      <c r="B242" s="50" t="s">
        <v>111</v>
      </c>
      <c r="C242" s="49" t="s">
        <v>62</v>
      </c>
      <c r="D242" s="46"/>
      <c r="E242" s="45"/>
      <c r="F242" t="s">
        <v>620</v>
      </c>
    </row>
    <row r="243" spans="2:6" x14ac:dyDescent="0.25">
      <c r="B243" s="50" t="s">
        <v>112</v>
      </c>
      <c r="C243" s="49" t="s">
        <v>62</v>
      </c>
      <c r="D243" s="46"/>
      <c r="E243" s="45"/>
      <c r="F243" t="s">
        <v>620</v>
      </c>
    </row>
    <row r="244" spans="2:6" x14ac:dyDescent="0.25">
      <c r="B244" s="50" t="s">
        <v>303</v>
      </c>
      <c r="C244" s="49" t="s">
        <v>62</v>
      </c>
      <c r="D244" s="46"/>
      <c r="E244" s="45"/>
      <c r="F244" t="s">
        <v>620</v>
      </c>
    </row>
    <row r="245" spans="2:6" x14ac:dyDescent="0.25">
      <c r="B245" s="45" t="s">
        <v>113</v>
      </c>
      <c r="C245" s="49" t="s">
        <v>62</v>
      </c>
      <c r="D245" s="46"/>
      <c r="E245" s="78" t="s">
        <v>259</v>
      </c>
      <c r="F245" t="s">
        <v>620</v>
      </c>
    </row>
    <row r="246" spans="2:6" x14ac:dyDescent="0.25">
      <c r="B246" s="45" t="s">
        <v>114</v>
      </c>
      <c r="C246" s="49" t="s">
        <v>62</v>
      </c>
      <c r="D246" s="46"/>
      <c r="E246" s="45" t="s">
        <v>205</v>
      </c>
      <c r="F246" t="s">
        <v>620</v>
      </c>
    </row>
    <row r="247" spans="2:6" x14ac:dyDescent="0.25">
      <c r="B247" s="50" t="s">
        <v>117</v>
      </c>
      <c r="C247" s="49" t="s">
        <v>62</v>
      </c>
      <c r="D247" s="46"/>
      <c r="E247" s="45"/>
      <c r="F247" t="s">
        <v>620</v>
      </c>
    </row>
    <row r="248" spans="2:6" x14ac:dyDescent="0.25">
      <c r="B248" s="50" t="s">
        <v>118</v>
      </c>
      <c r="C248" s="49" t="s">
        <v>62</v>
      </c>
      <c r="D248" s="46"/>
      <c r="E248" s="45"/>
      <c r="F248" t="s">
        <v>620</v>
      </c>
    </row>
    <row r="249" spans="2:6" x14ac:dyDescent="0.25">
      <c r="B249" s="50" t="s">
        <v>119</v>
      </c>
      <c r="C249" s="49" t="s">
        <v>62</v>
      </c>
      <c r="D249" s="46"/>
      <c r="E249" s="45"/>
      <c r="F249" t="s">
        <v>620</v>
      </c>
    </row>
    <row r="250" spans="2:6" x14ac:dyDescent="0.25">
      <c r="B250" s="50" t="s">
        <v>120</v>
      </c>
      <c r="C250" s="49" t="s">
        <v>62</v>
      </c>
      <c r="D250" s="46"/>
      <c r="E250" s="45"/>
      <c r="F250" t="s">
        <v>620</v>
      </c>
    </row>
    <row r="251" spans="2:6" x14ac:dyDescent="0.25">
      <c r="B251" s="50" t="s">
        <v>121</v>
      </c>
      <c r="C251" s="49" t="s">
        <v>62</v>
      </c>
      <c r="D251" s="46"/>
      <c r="E251" s="45"/>
      <c r="F251" t="s">
        <v>620</v>
      </c>
    </row>
    <row r="252" spans="2:6" x14ac:dyDescent="0.25">
      <c r="B252" s="45" t="s">
        <v>115</v>
      </c>
      <c r="C252" s="49" t="s">
        <v>62</v>
      </c>
      <c r="D252" s="46"/>
      <c r="E252" s="45" t="s">
        <v>243</v>
      </c>
      <c r="F252" t="s">
        <v>620</v>
      </c>
    </row>
    <row r="253" spans="2:6" x14ac:dyDescent="0.25">
      <c r="B253" s="50" t="s">
        <v>240</v>
      </c>
      <c r="C253" s="49" t="s">
        <v>62</v>
      </c>
      <c r="D253" s="46"/>
      <c r="E253" s="45"/>
      <c r="F253" t="s">
        <v>620</v>
      </c>
    </row>
    <row r="254" spans="2:6" x14ac:dyDescent="0.25">
      <c r="B254" s="50" t="s">
        <v>241</v>
      </c>
      <c r="C254" s="49" t="s">
        <v>62</v>
      </c>
      <c r="D254" s="46"/>
      <c r="E254" s="45"/>
      <c r="F254" t="s">
        <v>620</v>
      </c>
    </row>
    <row r="255" spans="2:6" x14ac:dyDescent="0.25">
      <c r="B255" s="50" t="s">
        <v>242</v>
      </c>
      <c r="C255" s="49" t="s">
        <v>62</v>
      </c>
      <c r="D255" s="46"/>
      <c r="E255" s="45"/>
      <c r="F255" t="s">
        <v>620</v>
      </c>
    </row>
    <row r="256" spans="2:6" x14ac:dyDescent="0.25">
      <c r="B256" s="45" t="s">
        <v>116</v>
      </c>
      <c r="C256" s="49" t="s">
        <v>62</v>
      </c>
      <c r="D256" s="46"/>
      <c r="E256" s="45"/>
      <c r="F256" t="s">
        <v>620</v>
      </c>
    </row>
    <row r="257" spans="2:6" x14ac:dyDescent="0.25">
      <c r="B257" s="50" t="s">
        <v>122</v>
      </c>
      <c r="C257" s="49" t="s">
        <v>62</v>
      </c>
      <c r="D257" s="46"/>
      <c r="E257" s="45"/>
      <c r="F257" t="s">
        <v>620</v>
      </c>
    </row>
    <row r="258" spans="2:6" x14ac:dyDescent="0.25">
      <c r="B258" s="50" t="s">
        <v>228</v>
      </c>
      <c r="C258" s="49" t="s">
        <v>62</v>
      </c>
      <c r="D258" s="46"/>
      <c r="E258" s="45"/>
      <c r="F258" t="s">
        <v>620</v>
      </c>
    </row>
    <row r="259" spans="2:6" x14ac:dyDescent="0.25">
      <c r="B259" s="50" t="s">
        <v>123</v>
      </c>
      <c r="C259" s="49" t="s">
        <v>62</v>
      </c>
      <c r="D259" s="46"/>
      <c r="E259" s="45"/>
      <c r="F259" t="s">
        <v>620</v>
      </c>
    </row>
    <row r="260" spans="2:6" x14ac:dyDescent="0.25">
      <c r="B260" s="50" t="s">
        <v>304</v>
      </c>
      <c r="C260" s="49" t="s">
        <v>62</v>
      </c>
      <c r="D260" s="46"/>
      <c r="E260" s="45"/>
      <c r="F260" t="s">
        <v>620</v>
      </c>
    </row>
    <row r="261" spans="2:6" x14ac:dyDescent="0.25">
      <c r="B261" s="45" t="s">
        <v>305</v>
      </c>
      <c r="C261" s="49" t="s">
        <v>62</v>
      </c>
      <c r="D261" s="46"/>
      <c r="E261" s="45" t="s">
        <v>246</v>
      </c>
      <c r="F261" t="s">
        <v>620</v>
      </c>
    </row>
    <row r="262" spans="2:6" x14ac:dyDescent="0.25">
      <c r="B262" s="45" t="s">
        <v>306</v>
      </c>
      <c r="C262" s="49" t="s">
        <v>62</v>
      </c>
      <c r="D262" s="46"/>
      <c r="E262" s="45" t="s">
        <v>247</v>
      </c>
      <c r="F262" t="s">
        <v>620</v>
      </c>
    </row>
    <row r="263" spans="2:6" x14ac:dyDescent="0.25">
      <c r="B263" s="45" t="s">
        <v>307</v>
      </c>
      <c r="C263" s="49" t="s">
        <v>62</v>
      </c>
      <c r="D263" s="46"/>
      <c r="E263" s="45"/>
      <c r="F263" t="s">
        <v>620</v>
      </c>
    </row>
    <row r="264" spans="2:6" x14ac:dyDescent="0.25">
      <c r="B264" s="45" t="s">
        <v>308</v>
      </c>
      <c r="C264" s="49" t="s">
        <v>62</v>
      </c>
      <c r="D264" s="46"/>
      <c r="E264" s="45"/>
      <c r="F264" t="s">
        <v>620</v>
      </c>
    </row>
    <row r="265" spans="2:6" x14ac:dyDescent="0.25">
      <c r="B265" s="45" t="s">
        <v>309</v>
      </c>
      <c r="C265" s="49" t="s">
        <v>62</v>
      </c>
      <c r="D265" s="46"/>
      <c r="E265" s="45"/>
      <c r="F265" t="s">
        <v>620</v>
      </c>
    </row>
    <row r="266" spans="2:6" x14ac:dyDescent="0.25">
      <c r="B266" s="45" t="s">
        <v>310</v>
      </c>
      <c r="C266" s="49" t="s">
        <v>62</v>
      </c>
      <c r="D266" s="46"/>
      <c r="E266" s="45"/>
      <c r="F266" t="s">
        <v>620</v>
      </c>
    </row>
    <row r="267" spans="2:6" x14ac:dyDescent="0.25">
      <c r="B267" s="45" t="s">
        <v>311</v>
      </c>
      <c r="C267" s="49" t="s">
        <v>62</v>
      </c>
      <c r="D267" s="46"/>
      <c r="E267" s="45"/>
      <c r="F267" t="s">
        <v>620</v>
      </c>
    </row>
    <row r="268" spans="2:6" x14ac:dyDescent="0.25">
      <c r="B268" s="45"/>
      <c r="C268" s="49"/>
      <c r="D268" s="46"/>
      <c r="E268" s="45"/>
      <c r="F268" t="s">
        <v>620</v>
      </c>
    </row>
    <row r="269" spans="2:6" x14ac:dyDescent="0.25">
      <c r="B269" s="47" t="s">
        <v>289</v>
      </c>
      <c r="C269" s="51">
        <f>COUNTIF($C$270:$C$315, "R")/46</f>
        <v>6.5217391304347824E-2</v>
      </c>
      <c r="D269" s="46"/>
      <c r="E269" s="45"/>
      <c r="F269" t="s">
        <v>620</v>
      </c>
    </row>
    <row r="270" spans="2:6" x14ac:dyDescent="0.25">
      <c r="B270" s="45" t="s">
        <v>124</v>
      </c>
      <c r="C270" s="49" t="s">
        <v>62</v>
      </c>
      <c r="D270" s="46"/>
      <c r="E270" s="45" t="s">
        <v>202</v>
      </c>
      <c r="F270" t="s">
        <v>620</v>
      </c>
    </row>
    <row r="271" spans="2:6" x14ac:dyDescent="0.25">
      <c r="B271" s="50" t="s">
        <v>127</v>
      </c>
      <c r="C271" s="49" t="s">
        <v>61</v>
      </c>
      <c r="D271" s="46">
        <v>45498</v>
      </c>
      <c r="E271" s="45" t="s">
        <v>591</v>
      </c>
      <c r="F271" t="s">
        <v>620</v>
      </c>
    </row>
    <row r="272" spans="2:6" x14ac:dyDescent="0.25">
      <c r="B272" s="50" t="s">
        <v>312</v>
      </c>
      <c r="C272" s="49" t="s">
        <v>61</v>
      </c>
      <c r="D272" s="46">
        <v>45540</v>
      </c>
      <c r="E272" s="45" t="s">
        <v>595</v>
      </c>
      <c r="F272" t="s">
        <v>620</v>
      </c>
    </row>
    <row r="273" spans="2:6" x14ac:dyDescent="0.25">
      <c r="B273" s="50" t="s">
        <v>592</v>
      </c>
      <c r="C273" s="49" t="s">
        <v>61</v>
      </c>
      <c r="D273" s="46">
        <v>45545</v>
      </c>
      <c r="E273" s="45" t="s">
        <v>598</v>
      </c>
      <c r="F273" t="s">
        <v>620</v>
      </c>
    </row>
    <row r="274" spans="2:6" x14ac:dyDescent="0.25">
      <c r="B274" s="50" t="s">
        <v>593</v>
      </c>
      <c r="C274" s="49" t="s">
        <v>62</v>
      </c>
      <c r="D274" s="46"/>
      <c r="E274" s="45"/>
      <c r="F274" t="s">
        <v>620</v>
      </c>
    </row>
    <row r="275" spans="2:6" x14ac:dyDescent="0.25">
      <c r="B275" s="45" t="s">
        <v>125</v>
      </c>
      <c r="C275" s="49" t="s">
        <v>62</v>
      </c>
      <c r="D275" s="46"/>
      <c r="E275" s="45"/>
      <c r="F275" t="s">
        <v>620</v>
      </c>
    </row>
    <row r="276" spans="2:6" x14ac:dyDescent="0.25">
      <c r="B276" s="50" t="s">
        <v>128</v>
      </c>
      <c r="C276" s="49" t="s">
        <v>62</v>
      </c>
      <c r="D276" s="46"/>
      <c r="E276" s="45"/>
      <c r="F276" t="s">
        <v>620</v>
      </c>
    </row>
    <row r="277" spans="2:6" x14ac:dyDescent="0.25">
      <c r="B277" s="50" t="s">
        <v>129</v>
      </c>
      <c r="C277" s="49" t="s">
        <v>62</v>
      </c>
      <c r="D277" s="46"/>
      <c r="E277" s="45"/>
      <c r="F277" t="s">
        <v>620</v>
      </c>
    </row>
    <row r="278" spans="2:6" x14ac:dyDescent="0.25">
      <c r="B278" s="50" t="s">
        <v>130</v>
      </c>
      <c r="C278" s="49" t="s">
        <v>62</v>
      </c>
      <c r="D278" s="46"/>
      <c r="E278" s="45"/>
      <c r="F278" t="s">
        <v>620</v>
      </c>
    </row>
    <row r="279" spans="2:6" x14ac:dyDescent="0.25">
      <c r="B279" s="45" t="s">
        <v>263</v>
      </c>
      <c r="C279" s="49" t="s">
        <v>62</v>
      </c>
      <c r="D279" s="46"/>
      <c r="E279" s="45" t="s">
        <v>188</v>
      </c>
      <c r="F279" t="s">
        <v>620</v>
      </c>
    </row>
    <row r="280" spans="2:6" x14ac:dyDescent="0.25">
      <c r="B280" s="50" t="s">
        <v>131</v>
      </c>
      <c r="C280" s="49" t="s">
        <v>62</v>
      </c>
      <c r="D280" s="46"/>
      <c r="E280" s="45" t="s">
        <v>186</v>
      </c>
      <c r="F280" t="s">
        <v>620</v>
      </c>
    </row>
    <row r="281" spans="2:6" x14ac:dyDescent="0.25">
      <c r="B281" s="45" t="s">
        <v>343</v>
      </c>
      <c r="C281" s="49" t="s">
        <v>62</v>
      </c>
      <c r="D281" s="46"/>
      <c r="E281" s="45" t="s">
        <v>189</v>
      </c>
      <c r="F281" t="s">
        <v>620</v>
      </c>
    </row>
    <row r="282" spans="2:6" x14ac:dyDescent="0.25">
      <c r="B282" s="45" t="s">
        <v>214</v>
      </c>
      <c r="C282" s="49" t="s">
        <v>62</v>
      </c>
      <c r="D282" s="46"/>
      <c r="E282" s="45" t="s">
        <v>232</v>
      </c>
      <c r="F282" t="s">
        <v>620</v>
      </c>
    </row>
    <row r="283" spans="2:6" x14ac:dyDescent="0.25">
      <c r="B283" s="50" t="s">
        <v>132</v>
      </c>
      <c r="C283" s="49" t="s">
        <v>62</v>
      </c>
      <c r="D283" s="46"/>
      <c r="E283" s="45"/>
      <c r="F283" t="s">
        <v>620</v>
      </c>
    </row>
    <row r="284" spans="2:6" x14ac:dyDescent="0.25">
      <c r="B284" s="45" t="s">
        <v>126</v>
      </c>
      <c r="C284" s="49" t="s">
        <v>62</v>
      </c>
      <c r="D284" s="46"/>
      <c r="E284" s="45" t="s">
        <v>189</v>
      </c>
      <c r="F284" t="s">
        <v>620</v>
      </c>
    </row>
    <row r="285" spans="2:6" x14ac:dyDescent="0.25">
      <c r="B285" s="50" t="s">
        <v>187</v>
      </c>
      <c r="C285" s="49" t="s">
        <v>62</v>
      </c>
      <c r="D285" s="46"/>
      <c r="E285" s="45"/>
      <c r="F285" t="s">
        <v>620</v>
      </c>
    </row>
    <row r="286" spans="2:6" x14ac:dyDescent="0.25">
      <c r="B286" s="45" t="s">
        <v>313</v>
      </c>
      <c r="C286" s="49" t="s">
        <v>62</v>
      </c>
      <c r="D286" s="46"/>
      <c r="E286" s="45"/>
      <c r="F286" t="s">
        <v>620</v>
      </c>
    </row>
    <row r="287" spans="2:6" x14ac:dyDescent="0.25">
      <c r="B287" s="50" t="s">
        <v>314</v>
      </c>
      <c r="C287" s="49" t="s">
        <v>62</v>
      </c>
      <c r="D287" s="46"/>
      <c r="E287" s="45"/>
      <c r="F287" t="s">
        <v>620</v>
      </c>
    </row>
    <row r="288" spans="2:6" x14ac:dyDescent="0.25">
      <c r="B288" s="45" t="s">
        <v>316</v>
      </c>
      <c r="C288" s="49" t="s">
        <v>62</v>
      </c>
      <c r="D288" s="46"/>
      <c r="E288" s="45"/>
      <c r="F288" t="s">
        <v>620</v>
      </c>
    </row>
    <row r="289" spans="2:6" x14ac:dyDescent="0.25">
      <c r="B289" s="50" t="s">
        <v>315</v>
      </c>
      <c r="C289" s="49" t="s">
        <v>62</v>
      </c>
      <c r="D289" s="46"/>
      <c r="E289" s="45"/>
      <c r="F289" t="s">
        <v>620</v>
      </c>
    </row>
    <row r="290" spans="2:6" x14ac:dyDescent="0.25">
      <c r="B290" s="50" t="s">
        <v>317</v>
      </c>
      <c r="C290" s="49" t="s">
        <v>62</v>
      </c>
      <c r="D290" s="46"/>
      <c r="E290" s="45"/>
      <c r="F290" t="s">
        <v>620</v>
      </c>
    </row>
    <row r="291" spans="2:6" x14ac:dyDescent="0.25">
      <c r="B291" s="50" t="s">
        <v>318</v>
      </c>
      <c r="C291" s="49" t="s">
        <v>62</v>
      </c>
      <c r="D291" s="46"/>
      <c r="E291" s="45"/>
      <c r="F291" t="s">
        <v>620</v>
      </c>
    </row>
    <row r="292" spans="2:6" x14ac:dyDescent="0.25">
      <c r="B292" s="45" t="s">
        <v>319</v>
      </c>
      <c r="C292" s="49" t="s">
        <v>62</v>
      </c>
      <c r="D292" s="46"/>
      <c r="E292" s="45"/>
      <c r="F292" t="s">
        <v>620</v>
      </c>
    </row>
    <row r="293" spans="2:6" x14ac:dyDescent="0.25">
      <c r="B293" s="50" t="s">
        <v>320</v>
      </c>
      <c r="C293" s="49" t="s">
        <v>62</v>
      </c>
      <c r="D293" s="46"/>
      <c r="E293" s="45"/>
      <c r="F293" t="s">
        <v>620</v>
      </c>
    </row>
    <row r="294" spans="2:6" x14ac:dyDescent="0.25">
      <c r="B294" s="50" t="s">
        <v>321</v>
      </c>
      <c r="C294" s="49" t="s">
        <v>62</v>
      </c>
      <c r="D294" s="46"/>
      <c r="E294" s="45"/>
      <c r="F294" t="s">
        <v>620</v>
      </c>
    </row>
    <row r="295" spans="2:6" x14ac:dyDescent="0.25">
      <c r="B295" s="50" t="s">
        <v>322</v>
      </c>
      <c r="C295" s="49" t="s">
        <v>62</v>
      </c>
      <c r="D295" s="46"/>
      <c r="E295" s="45"/>
      <c r="F295" t="s">
        <v>620</v>
      </c>
    </row>
    <row r="296" spans="2:6" x14ac:dyDescent="0.25">
      <c r="B296" s="50" t="s">
        <v>323</v>
      </c>
      <c r="C296" s="49" t="s">
        <v>62</v>
      </c>
      <c r="D296" s="46"/>
      <c r="E296" s="45"/>
      <c r="F296" t="s">
        <v>620</v>
      </c>
    </row>
    <row r="297" spans="2:6" x14ac:dyDescent="0.25">
      <c r="B297" s="50" t="s">
        <v>324</v>
      </c>
      <c r="C297" s="49" t="s">
        <v>62</v>
      </c>
      <c r="D297" s="46"/>
      <c r="E297" s="45"/>
      <c r="F297" t="s">
        <v>620</v>
      </c>
    </row>
    <row r="298" spans="2:6" x14ac:dyDescent="0.25">
      <c r="B298" s="50" t="s">
        <v>325</v>
      </c>
      <c r="C298" s="49" t="s">
        <v>62</v>
      </c>
      <c r="D298" s="46"/>
      <c r="E298" s="45"/>
      <c r="F298" t="s">
        <v>620</v>
      </c>
    </row>
    <row r="299" spans="2:6" x14ac:dyDescent="0.25">
      <c r="B299" s="50" t="s">
        <v>326</v>
      </c>
      <c r="C299" s="49" t="s">
        <v>62</v>
      </c>
      <c r="D299" s="46"/>
      <c r="E299" s="45"/>
      <c r="F299" t="s">
        <v>620</v>
      </c>
    </row>
    <row r="300" spans="2:6" x14ac:dyDescent="0.25">
      <c r="B300" s="45" t="s">
        <v>327</v>
      </c>
      <c r="C300" s="49" t="s">
        <v>62</v>
      </c>
      <c r="D300" s="46"/>
      <c r="E300" s="78" t="s">
        <v>245</v>
      </c>
      <c r="F300" t="s">
        <v>620</v>
      </c>
    </row>
    <row r="301" spans="2:6" x14ac:dyDescent="0.25">
      <c r="B301" s="45" t="s">
        <v>328</v>
      </c>
      <c r="C301" s="49" t="s">
        <v>62</v>
      </c>
      <c r="D301" s="46"/>
      <c r="E301" s="45" t="s">
        <v>252</v>
      </c>
      <c r="F301" t="s">
        <v>620</v>
      </c>
    </row>
    <row r="302" spans="2:6" x14ac:dyDescent="0.25">
      <c r="B302" s="50" t="s">
        <v>329</v>
      </c>
      <c r="C302" s="49" t="s">
        <v>62</v>
      </c>
      <c r="D302" s="46"/>
      <c r="E302" s="45"/>
      <c r="F302" t="s">
        <v>620</v>
      </c>
    </row>
    <row r="303" spans="2:6" x14ac:dyDescent="0.25">
      <c r="B303" s="50" t="s">
        <v>330</v>
      </c>
      <c r="C303" s="49" t="s">
        <v>62</v>
      </c>
      <c r="D303" s="46"/>
      <c r="E303" s="45"/>
      <c r="F303" t="s">
        <v>620</v>
      </c>
    </row>
    <row r="304" spans="2:6" x14ac:dyDescent="0.25">
      <c r="B304" s="45" t="s">
        <v>331</v>
      </c>
      <c r="C304" s="49" t="s">
        <v>62</v>
      </c>
      <c r="D304" s="46"/>
      <c r="E304" s="45" t="s">
        <v>262</v>
      </c>
      <c r="F304" t="s">
        <v>620</v>
      </c>
    </row>
    <row r="305" spans="2:6" x14ac:dyDescent="0.25">
      <c r="B305" s="50" t="s">
        <v>332</v>
      </c>
      <c r="C305" s="49" t="s">
        <v>62</v>
      </c>
      <c r="D305" s="46"/>
      <c r="E305" s="45"/>
      <c r="F305" t="s">
        <v>620</v>
      </c>
    </row>
    <row r="306" spans="2:6" x14ac:dyDescent="0.25">
      <c r="B306" s="50" t="s">
        <v>333</v>
      </c>
      <c r="C306" s="49" t="s">
        <v>62</v>
      </c>
      <c r="D306" s="46"/>
      <c r="E306" s="45"/>
      <c r="F306" t="s">
        <v>620</v>
      </c>
    </row>
    <row r="307" spans="2:6" x14ac:dyDescent="0.25">
      <c r="B307" s="50" t="s">
        <v>334</v>
      </c>
      <c r="C307" s="49" t="s">
        <v>62</v>
      </c>
      <c r="D307" s="46"/>
      <c r="E307" s="45"/>
      <c r="F307" t="s">
        <v>620</v>
      </c>
    </row>
    <row r="308" spans="2:6" x14ac:dyDescent="0.25">
      <c r="B308" s="50" t="s">
        <v>335</v>
      </c>
      <c r="C308" s="49" t="s">
        <v>62</v>
      </c>
      <c r="D308" s="46"/>
      <c r="E308" s="45"/>
      <c r="F308" t="s">
        <v>620</v>
      </c>
    </row>
    <row r="309" spans="2:6" x14ac:dyDescent="0.25">
      <c r="B309" s="45" t="s">
        <v>336</v>
      </c>
      <c r="C309" s="49" t="s">
        <v>62</v>
      </c>
      <c r="D309" s="46"/>
      <c r="E309" s="45"/>
      <c r="F309" t="s">
        <v>620</v>
      </c>
    </row>
    <row r="310" spans="2:6" x14ac:dyDescent="0.25">
      <c r="B310" s="50" t="s">
        <v>337</v>
      </c>
      <c r="C310" s="49" t="s">
        <v>62</v>
      </c>
      <c r="D310" s="46"/>
      <c r="E310" s="45"/>
      <c r="F310" t="s">
        <v>620</v>
      </c>
    </row>
    <row r="311" spans="2:6" x14ac:dyDescent="0.25">
      <c r="B311" s="50" t="s">
        <v>338</v>
      </c>
      <c r="C311" s="49" t="s">
        <v>62</v>
      </c>
      <c r="D311" s="46"/>
      <c r="E311" s="45"/>
      <c r="F311" t="s">
        <v>620</v>
      </c>
    </row>
    <row r="312" spans="2:6" x14ac:dyDescent="0.25">
      <c r="B312" s="50" t="s">
        <v>339</v>
      </c>
      <c r="C312" s="49" t="s">
        <v>62</v>
      </c>
      <c r="D312" s="46"/>
      <c r="E312" s="45"/>
      <c r="F312" t="s">
        <v>620</v>
      </c>
    </row>
    <row r="313" spans="2:6" x14ac:dyDescent="0.25">
      <c r="B313" s="50" t="s">
        <v>340</v>
      </c>
      <c r="C313" s="49" t="s">
        <v>62</v>
      </c>
      <c r="D313" s="46"/>
      <c r="E313" s="45"/>
      <c r="F313" t="s">
        <v>620</v>
      </c>
    </row>
    <row r="314" spans="2:6" x14ac:dyDescent="0.25">
      <c r="B314" s="45" t="s">
        <v>341</v>
      </c>
      <c r="C314" s="49" t="s">
        <v>62</v>
      </c>
      <c r="D314" s="46"/>
      <c r="E314" s="45"/>
      <c r="F314" t="s">
        <v>620</v>
      </c>
    </row>
    <row r="315" spans="2:6" x14ac:dyDescent="0.25">
      <c r="B315" s="50" t="s">
        <v>342</v>
      </c>
      <c r="C315" s="49" t="s">
        <v>62</v>
      </c>
      <c r="D315" s="46"/>
      <c r="E315" s="45"/>
      <c r="F315" t="s">
        <v>620</v>
      </c>
    </row>
    <row r="316" spans="2:6" x14ac:dyDescent="0.25">
      <c r="B316" s="45"/>
      <c r="C316" s="49"/>
      <c r="D316" s="46"/>
      <c r="E316" s="45"/>
      <c r="F316" t="s">
        <v>620</v>
      </c>
    </row>
    <row r="317" spans="2:6" x14ac:dyDescent="0.25">
      <c r="B317" s="47" t="s">
        <v>288</v>
      </c>
      <c r="C317" s="51">
        <f>COUNTIF($C$318:$C$322, "R")/5</f>
        <v>0.4</v>
      </c>
      <c r="D317" s="46"/>
      <c r="E317" s="45"/>
      <c r="F317" t="s">
        <v>620</v>
      </c>
    </row>
    <row r="318" spans="2:6" x14ac:dyDescent="0.25">
      <c r="B318" s="45" t="s">
        <v>185</v>
      </c>
      <c r="C318" s="49" t="s">
        <v>62</v>
      </c>
      <c r="D318" s="46"/>
      <c r="E318" s="45" t="s">
        <v>209</v>
      </c>
      <c r="F318" t="s">
        <v>620</v>
      </c>
    </row>
    <row r="319" spans="2:6" x14ac:dyDescent="0.25">
      <c r="B319" s="45" t="s">
        <v>133</v>
      </c>
      <c r="C319" s="49" t="s">
        <v>61</v>
      </c>
      <c r="D319" s="46">
        <v>45516</v>
      </c>
      <c r="E319" s="45" t="s">
        <v>578</v>
      </c>
      <c r="F319" t="s">
        <v>620</v>
      </c>
    </row>
    <row r="320" spans="2:6" x14ac:dyDescent="0.25">
      <c r="B320" s="45" t="s">
        <v>208</v>
      </c>
      <c r="C320" s="49" t="s">
        <v>61</v>
      </c>
      <c r="D320" s="46">
        <v>45580</v>
      </c>
      <c r="E320" s="45" t="s">
        <v>613</v>
      </c>
      <c r="F320" t="s">
        <v>620</v>
      </c>
    </row>
    <row r="321" spans="2:6" ht="165" x14ac:dyDescent="0.25">
      <c r="B321" s="69" t="s">
        <v>253</v>
      </c>
      <c r="C321" s="49" t="s">
        <v>62</v>
      </c>
      <c r="D321" s="46"/>
      <c r="E321" s="45" t="s">
        <v>260</v>
      </c>
      <c r="F321" t="s">
        <v>620</v>
      </c>
    </row>
    <row r="322" spans="2:6" x14ac:dyDescent="0.25">
      <c r="B322" s="45" t="s">
        <v>235</v>
      </c>
      <c r="C322" s="49" t="s">
        <v>62</v>
      </c>
      <c r="D322" s="46"/>
      <c r="E322" s="45"/>
      <c r="F322" t="s">
        <v>620</v>
      </c>
    </row>
    <row r="323" spans="2:6" x14ac:dyDescent="0.25">
      <c r="B323" s="45"/>
      <c r="C323" s="49" t="s">
        <v>51</v>
      </c>
      <c r="D323" s="46"/>
      <c r="E323" s="45"/>
      <c r="F323" t="s">
        <v>620</v>
      </c>
    </row>
    <row r="324" spans="2:6" x14ac:dyDescent="0.25">
      <c r="B324" s="47" t="s">
        <v>287</v>
      </c>
      <c r="C324" s="51">
        <f>COUNTIF($C$325:$C$357, "R")/33</f>
        <v>0.30303030303030304</v>
      </c>
      <c r="D324" s="46"/>
      <c r="E324" s="45"/>
      <c r="F324" t="s">
        <v>620</v>
      </c>
    </row>
    <row r="325" spans="2:6" x14ac:dyDescent="0.25">
      <c r="B325" s="45" t="s">
        <v>134</v>
      </c>
      <c r="C325" s="49" t="s">
        <v>61</v>
      </c>
      <c r="D325" s="46"/>
      <c r="E325" s="78" t="s">
        <v>570</v>
      </c>
      <c r="F325" t="s">
        <v>620</v>
      </c>
    </row>
    <row r="326" spans="2:6" x14ac:dyDescent="0.25">
      <c r="B326" s="50" t="s">
        <v>135</v>
      </c>
      <c r="C326" s="49" t="s">
        <v>61</v>
      </c>
      <c r="D326" s="46"/>
      <c r="E326" s="45"/>
      <c r="F326" t="s">
        <v>620</v>
      </c>
    </row>
    <row r="327" spans="2:6" x14ac:dyDescent="0.25">
      <c r="B327" s="50" t="s">
        <v>136</v>
      </c>
      <c r="C327" s="49" t="s">
        <v>61</v>
      </c>
      <c r="D327" s="46"/>
      <c r="E327" s="45"/>
      <c r="F327" t="s">
        <v>620</v>
      </c>
    </row>
    <row r="328" spans="2:6" x14ac:dyDescent="0.25">
      <c r="B328" s="50" t="s">
        <v>137</v>
      </c>
      <c r="C328" s="49" t="s">
        <v>61</v>
      </c>
      <c r="D328" s="46"/>
      <c r="E328" s="45"/>
      <c r="F328" t="s">
        <v>620</v>
      </c>
    </row>
    <row r="329" spans="2:6" x14ac:dyDescent="0.25">
      <c r="B329" s="50" t="s">
        <v>227</v>
      </c>
      <c r="C329" s="49" t="s">
        <v>61</v>
      </c>
      <c r="D329" s="46"/>
      <c r="E329" s="45"/>
      <c r="F329" t="s">
        <v>620</v>
      </c>
    </row>
    <row r="330" spans="2:6" x14ac:dyDescent="0.25">
      <c r="B330" s="50" t="s">
        <v>138</v>
      </c>
      <c r="C330" s="49" t="s">
        <v>61</v>
      </c>
      <c r="D330" s="46"/>
      <c r="E330" s="45"/>
      <c r="F330" t="s">
        <v>620</v>
      </c>
    </row>
    <row r="331" spans="2:6" x14ac:dyDescent="0.25">
      <c r="B331" s="50" t="s">
        <v>139</v>
      </c>
      <c r="C331" s="49" t="s">
        <v>61</v>
      </c>
      <c r="D331" s="46"/>
      <c r="E331" s="45"/>
      <c r="F331" t="s">
        <v>620</v>
      </c>
    </row>
    <row r="332" spans="2:6" x14ac:dyDescent="0.25">
      <c r="B332" s="50" t="s">
        <v>140</v>
      </c>
      <c r="C332" s="49" t="s">
        <v>61</v>
      </c>
      <c r="D332" s="46"/>
      <c r="E332" s="45"/>
      <c r="F332" t="s">
        <v>620</v>
      </c>
    </row>
    <row r="333" spans="2:6" x14ac:dyDescent="0.25">
      <c r="B333" s="50" t="s">
        <v>141</v>
      </c>
      <c r="C333" s="49" t="s">
        <v>61</v>
      </c>
      <c r="D333" s="46"/>
      <c r="E333" s="45"/>
      <c r="F333" t="s">
        <v>620</v>
      </c>
    </row>
    <row r="334" spans="2:6" x14ac:dyDescent="0.25">
      <c r="B334" s="50" t="s">
        <v>142</v>
      </c>
      <c r="C334" s="49" t="s">
        <v>61</v>
      </c>
      <c r="D334" s="46"/>
      <c r="E334" s="45"/>
      <c r="F334" t="s">
        <v>620</v>
      </c>
    </row>
    <row r="335" spans="2:6" x14ac:dyDescent="0.25">
      <c r="B335" s="45" t="s">
        <v>143</v>
      </c>
      <c r="C335" s="49" t="s">
        <v>62</v>
      </c>
      <c r="D335" s="46"/>
      <c r="E335" s="45"/>
      <c r="F335" t="s">
        <v>620</v>
      </c>
    </row>
    <row r="336" spans="2:6" x14ac:dyDescent="0.25">
      <c r="B336" s="50" t="s">
        <v>145</v>
      </c>
      <c r="C336" s="49" t="s">
        <v>62</v>
      </c>
      <c r="D336" s="46"/>
      <c r="E336" s="45"/>
      <c r="F336" t="s">
        <v>620</v>
      </c>
    </row>
    <row r="337" spans="2:6" x14ac:dyDescent="0.25">
      <c r="B337" s="50" t="s">
        <v>146</v>
      </c>
      <c r="C337" s="49" t="s">
        <v>62</v>
      </c>
      <c r="D337" s="46"/>
      <c r="E337" s="45"/>
      <c r="F337" t="s">
        <v>620</v>
      </c>
    </row>
    <row r="338" spans="2:6" x14ac:dyDescent="0.25">
      <c r="B338" s="45" t="s">
        <v>144</v>
      </c>
      <c r="C338" s="49" t="s">
        <v>62</v>
      </c>
      <c r="D338" s="46"/>
      <c r="E338" s="45" t="s">
        <v>248</v>
      </c>
      <c r="F338" t="s">
        <v>620</v>
      </c>
    </row>
    <row r="339" spans="2:6" x14ac:dyDescent="0.25">
      <c r="B339" s="50" t="s">
        <v>147</v>
      </c>
      <c r="C339" s="49" t="s">
        <v>62</v>
      </c>
      <c r="D339" s="46"/>
      <c r="E339" s="45"/>
      <c r="F339" t="s">
        <v>620</v>
      </c>
    </row>
    <row r="340" spans="2:6" x14ac:dyDescent="0.25">
      <c r="B340" s="50" t="s">
        <v>156</v>
      </c>
      <c r="C340" s="49" t="s">
        <v>62</v>
      </c>
      <c r="D340" s="46"/>
      <c r="E340" s="45"/>
      <c r="F340" t="s">
        <v>620</v>
      </c>
    </row>
    <row r="341" spans="2:6" x14ac:dyDescent="0.25">
      <c r="B341" s="50" t="s">
        <v>204</v>
      </c>
      <c r="C341" s="49" t="s">
        <v>62</v>
      </c>
      <c r="D341" s="46"/>
      <c r="E341" s="45"/>
      <c r="F341" t="s">
        <v>620</v>
      </c>
    </row>
    <row r="342" spans="2:6" x14ac:dyDescent="0.25">
      <c r="B342" s="50" t="s">
        <v>157</v>
      </c>
      <c r="C342" s="49" t="s">
        <v>62</v>
      </c>
      <c r="D342" s="46"/>
      <c r="E342" s="45" t="s">
        <v>236</v>
      </c>
      <c r="F342" t="s">
        <v>620</v>
      </c>
    </row>
    <row r="343" spans="2:6" x14ac:dyDescent="0.25">
      <c r="B343" s="50" t="s">
        <v>158</v>
      </c>
      <c r="C343" s="49" t="s">
        <v>62</v>
      </c>
      <c r="D343" s="46"/>
      <c r="E343" s="45"/>
      <c r="F343" t="s">
        <v>620</v>
      </c>
    </row>
    <row r="344" spans="2:6" x14ac:dyDescent="0.25">
      <c r="B344" s="50" t="s">
        <v>159</v>
      </c>
      <c r="C344" s="49" t="s">
        <v>62</v>
      </c>
      <c r="D344" s="46"/>
      <c r="E344" s="45"/>
      <c r="F344" t="s">
        <v>620</v>
      </c>
    </row>
    <row r="345" spans="2:6" x14ac:dyDescent="0.25">
      <c r="B345" s="45" t="s">
        <v>148</v>
      </c>
      <c r="C345" s="49" t="s">
        <v>62</v>
      </c>
      <c r="D345" s="46"/>
      <c r="E345" s="45" t="s">
        <v>249</v>
      </c>
      <c r="F345" t="s">
        <v>620</v>
      </c>
    </row>
    <row r="346" spans="2:6" x14ac:dyDescent="0.25">
      <c r="B346" s="45" t="s">
        <v>149</v>
      </c>
      <c r="C346" s="49" t="s">
        <v>62</v>
      </c>
      <c r="D346" s="46"/>
      <c r="E346" s="45" t="s">
        <v>249</v>
      </c>
      <c r="F346" t="s">
        <v>620</v>
      </c>
    </row>
    <row r="347" spans="2:6" x14ac:dyDescent="0.25">
      <c r="B347" s="45" t="s">
        <v>150</v>
      </c>
      <c r="C347" s="49" t="s">
        <v>62</v>
      </c>
      <c r="D347" s="46"/>
      <c r="E347" s="45" t="s">
        <v>261</v>
      </c>
      <c r="F347" t="s">
        <v>620</v>
      </c>
    </row>
    <row r="348" spans="2:6" x14ac:dyDescent="0.25">
      <c r="B348" s="45" t="s">
        <v>151</v>
      </c>
      <c r="C348" s="49" t="s">
        <v>62</v>
      </c>
      <c r="D348" s="46"/>
      <c r="E348" s="45"/>
      <c r="F348" t="s">
        <v>620</v>
      </c>
    </row>
    <row r="349" spans="2:6" x14ac:dyDescent="0.25">
      <c r="B349" s="45" t="s">
        <v>152</v>
      </c>
      <c r="C349" s="49" t="s">
        <v>62</v>
      </c>
      <c r="D349" s="46"/>
      <c r="E349" s="45"/>
      <c r="F349" t="s">
        <v>620</v>
      </c>
    </row>
    <row r="350" spans="2:6" x14ac:dyDescent="0.25">
      <c r="B350" s="45" t="s">
        <v>153</v>
      </c>
      <c r="C350" s="49" t="s">
        <v>62</v>
      </c>
      <c r="D350" s="46"/>
      <c r="E350" s="45"/>
      <c r="F350" t="s">
        <v>620</v>
      </c>
    </row>
    <row r="351" spans="2:6" x14ac:dyDescent="0.25">
      <c r="B351" s="45" t="s">
        <v>210</v>
      </c>
      <c r="C351" s="49" t="s">
        <v>62</v>
      </c>
      <c r="D351" s="46"/>
      <c r="E351" s="45" t="s">
        <v>226</v>
      </c>
      <c r="F351" t="s">
        <v>620</v>
      </c>
    </row>
    <row r="352" spans="2:6" x14ac:dyDescent="0.25">
      <c r="B352" s="45" t="s">
        <v>154</v>
      </c>
      <c r="C352" s="49" t="s">
        <v>62</v>
      </c>
      <c r="D352" s="46"/>
      <c r="E352" s="45" t="s">
        <v>211</v>
      </c>
      <c r="F352" t="s">
        <v>620</v>
      </c>
    </row>
    <row r="353" spans="2:6" x14ac:dyDescent="0.25">
      <c r="B353" s="45" t="s">
        <v>155</v>
      </c>
      <c r="C353" s="49" t="s">
        <v>62</v>
      </c>
      <c r="D353" s="46"/>
      <c r="E353" s="45" t="s">
        <v>254</v>
      </c>
      <c r="F353" t="s">
        <v>620</v>
      </c>
    </row>
    <row r="354" spans="2:6" x14ac:dyDescent="0.25">
      <c r="B354" s="45" t="s">
        <v>344</v>
      </c>
      <c r="C354" s="49" t="s">
        <v>62</v>
      </c>
      <c r="D354" s="46"/>
      <c r="E354" s="45"/>
      <c r="F354" t="s">
        <v>620</v>
      </c>
    </row>
    <row r="355" spans="2:6" x14ac:dyDescent="0.25">
      <c r="B355" s="45" t="s">
        <v>345</v>
      </c>
      <c r="C355" s="49" t="s">
        <v>62</v>
      </c>
      <c r="D355" s="46"/>
      <c r="E355" s="45"/>
      <c r="F355" t="s">
        <v>620</v>
      </c>
    </row>
    <row r="356" spans="2:6" x14ac:dyDescent="0.25">
      <c r="B356" s="50" t="s">
        <v>346</v>
      </c>
      <c r="C356" s="49" t="s">
        <v>62</v>
      </c>
      <c r="D356" s="46"/>
      <c r="E356" s="45"/>
      <c r="F356" t="s">
        <v>620</v>
      </c>
    </row>
    <row r="357" spans="2:6" x14ac:dyDescent="0.25">
      <c r="B357" s="45" t="s">
        <v>347</v>
      </c>
      <c r="C357" s="49" t="s">
        <v>62</v>
      </c>
      <c r="D357" s="46"/>
      <c r="E357" s="45"/>
      <c r="F357" t="s">
        <v>620</v>
      </c>
    </row>
    <row r="358" spans="2:6" x14ac:dyDescent="0.25">
      <c r="B358" s="45"/>
      <c r="C358" s="49" t="s">
        <v>51</v>
      </c>
      <c r="D358" s="46"/>
      <c r="E358" s="45"/>
      <c r="F358" t="s">
        <v>620</v>
      </c>
    </row>
    <row r="359" spans="2:6" x14ac:dyDescent="0.25">
      <c r="B359" s="47" t="s">
        <v>286</v>
      </c>
      <c r="C359" s="51">
        <f>COUNTIF($C$360:$C$391, "R")/33</f>
        <v>0.12121212121212122</v>
      </c>
      <c r="D359" s="46"/>
      <c r="E359" s="45"/>
      <c r="F359" t="s">
        <v>620</v>
      </c>
    </row>
    <row r="360" spans="2:6" x14ac:dyDescent="0.25">
      <c r="B360" s="45" t="s">
        <v>160</v>
      </c>
      <c r="C360" s="49" t="s">
        <v>61</v>
      </c>
      <c r="D360" s="46"/>
      <c r="E360" s="45" t="s">
        <v>601</v>
      </c>
      <c r="F360" t="s">
        <v>620</v>
      </c>
    </row>
    <row r="361" spans="2:6" x14ac:dyDescent="0.25">
      <c r="B361" s="45" t="s">
        <v>161</v>
      </c>
      <c r="C361" s="49" t="s">
        <v>62</v>
      </c>
      <c r="D361" s="46"/>
      <c r="E361" s="45"/>
      <c r="F361" t="s">
        <v>620</v>
      </c>
    </row>
    <row r="362" spans="2:6" x14ac:dyDescent="0.25">
      <c r="B362" s="45" t="s">
        <v>162</v>
      </c>
      <c r="C362" s="49" t="s">
        <v>62</v>
      </c>
      <c r="D362" s="46"/>
      <c r="E362" s="45" t="s">
        <v>184</v>
      </c>
      <c r="F362" t="s">
        <v>620</v>
      </c>
    </row>
    <row r="363" spans="2:6" x14ac:dyDescent="0.25">
      <c r="B363" s="45" t="s">
        <v>163</v>
      </c>
      <c r="C363" s="49" t="s">
        <v>62</v>
      </c>
      <c r="D363" s="46"/>
      <c r="E363" s="45" t="s">
        <v>220</v>
      </c>
      <c r="F363" t="s">
        <v>620</v>
      </c>
    </row>
    <row r="364" spans="2:6" x14ac:dyDescent="0.25">
      <c r="B364" s="45" t="s">
        <v>164</v>
      </c>
      <c r="C364" s="49" t="s">
        <v>62</v>
      </c>
      <c r="D364" s="46"/>
      <c r="E364" s="45" t="s">
        <v>257</v>
      </c>
      <c r="F364" t="s">
        <v>620</v>
      </c>
    </row>
    <row r="365" spans="2:6" x14ac:dyDescent="0.25">
      <c r="B365" s="45" t="s">
        <v>165</v>
      </c>
      <c r="C365" s="49" t="s">
        <v>62</v>
      </c>
      <c r="D365" s="46"/>
      <c r="E365" s="45" t="s">
        <v>264</v>
      </c>
      <c r="F365" t="s">
        <v>620</v>
      </c>
    </row>
    <row r="366" spans="2:6" x14ac:dyDescent="0.25">
      <c r="B366" s="45" t="s">
        <v>166</v>
      </c>
      <c r="C366" s="49" t="s">
        <v>61</v>
      </c>
      <c r="D366" s="46">
        <v>45552</v>
      </c>
      <c r="E366" s="45" t="s">
        <v>600</v>
      </c>
      <c r="F366" t="s">
        <v>620</v>
      </c>
    </row>
    <row r="367" spans="2:6" x14ac:dyDescent="0.25">
      <c r="B367" s="45" t="s">
        <v>167</v>
      </c>
      <c r="C367" s="49" t="s">
        <v>61</v>
      </c>
      <c r="D367" s="46">
        <v>45507</v>
      </c>
      <c r="E367" s="45" t="s">
        <v>571</v>
      </c>
      <c r="F367" t="s">
        <v>620</v>
      </c>
    </row>
    <row r="368" spans="2:6" x14ac:dyDescent="0.25">
      <c r="B368" s="45" t="s">
        <v>168</v>
      </c>
      <c r="C368" s="49" t="s">
        <v>62</v>
      </c>
      <c r="D368" s="46"/>
      <c r="E368" s="45"/>
      <c r="F368" t="s">
        <v>620</v>
      </c>
    </row>
    <row r="369" spans="2:6" x14ac:dyDescent="0.25">
      <c r="B369" s="45" t="s">
        <v>169</v>
      </c>
      <c r="C369" s="49" t="s">
        <v>62</v>
      </c>
      <c r="D369" s="46"/>
      <c r="E369" s="45"/>
      <c r="F369" t="s">
        <v>620</v>
      </c>
    </row>
    <row r="370" spans="2:6" x14ac:dyDescent="0.25">
      <c r="B370" s="45" t="s">
        <v>170</v>
      </c>
      <c r="C370" s="49" t="s">
        <v>61</v>
      </c>
      <c r="D370" s="46">
        <v>45530</v>
      </c>
      <c r="E370" s="78" t="s">
        <v>581</v>
      </c>
      <c r="F370" t="s">
        <v>620</v>
      </c>
    </row>
    <row r="371" spans="2:6" x14ac:dyDescent="0.25">
      <c r="B371" s="45" t="s">
        <v>233</v>
      </c>
      <c r="C371" s="49" t="s">
        <v>62</v>
      </c>
      <c r="D371" s="46"/>
      <c r="E371" s="45" t="s">
        <v>256</v>
      </c>
      <c r="F371" t="s">
        <v>620</v>
      </c>
    </row>
    <row r="372" spans="2:6" x14ac:dyDescent="0.25">
      <c r="B372" s="45" t="s">
        <v>348</v>
      </c>
      <c r="C372" s="49" t="s">
        <v>62</v>
      </c>
      <c r="D372" s="46"/>
      <c r="E372" s="45" t="s">
        <v>257</v>
      </c>
      <c r="F372" t="s">
        <v>620</v>
      </c>
    </row>
    <row r="373" spans="2:6" x14ac:dyDescent="0.25">
      <c r="B373" s="45" t="s">
        <v>349</v>
      </c>
      <c r="C373" s="49" t="s">
        <v>62</v>
      </c>
      <c r="D373" s="46"/>
      <c r="E373" s="45" t="s">
        <v>257</v>
      </c>
      <c r="F373" t="s">
        <v>620</v>
      </c>
    </row>
    <row r="374" spans="2:6" x14ac:dyDescent="0.25">
      <c r="B374" s="45" t="s">
        <v>352</v>
      </c>
      <c r="C374" s="49" t="s">
        <v>62</v>
      </c>
      <c r="D374" s="46"/>
      <c r="E374" s="45" t="s">
        <v>257</v>
      </c>
      <c r="F374" t="s">
        <v>620</v>
      </c>
    </row>
    <row r="375" spans="2:6" x14ac:dyDescent="0.25">
      <c r="B375" s="45" t="s">
        <v>350</v>
      </c>
      <c r="C375" s="49" t="s">
        <v>62</v>
      </c>
      <c r="D375" s="46"/>
      <c r="E375" s="45"/>
      <c r="F375" t="s">
        <v>620</v>
      </c>
    </row>
    <row r="376" spans="2:6" x14ac:dyDescent="0.25">
      <c r="B376" s="45" t="s">
        <v>351</v>
      </c>
      <c r="C376" s="49" t="s">
        <v>62</v>
      </c>
      <c r="D376" s="46"/>
      <c r="E376" s="45"/>
      <c r="F376" t="s">
        <v>620</v>
      </c>
    </row>
    <row r="377" spans="2:6" x14ac:dyDescent="0.25">
      <c r="B377" s="45" t="s">
        <v>353</v>
      </c>
      <c r="C377" s="49" t="s">
        <v>62</v>
      </c>
      <c r="D377" s="46"/>
      <c r="E377" s="45"/>
      <c r="F377" t="s">
        <v>620</v>
      </c>
    </row>
    <row r="378" spans="2:6" x14ac:dyDescent="0.25">
      <c r="B378" s="45" t="s">
        <v>354</v>
      </c>
      <c r="C378" s="49" t="s">
        <v>62</v>
      </c>
      <c r="D378" s="46"/>
      <c r="E378" s="45"/>
      <c r="F378" t="s">
        <v>620</v>
      </c>
    </row>
    <row r="379" spans="2:6" x14ac:dyDescent="0.25">
      <c r="B379" s="45" t="s">
        <v>355</v>
      </c>
      <c r="C379" s="49" t="s">
        <v>62</v>
      </c>
      <c r="D379" s="46"/>
      <c r="E379" s="45"/>
      <c r="F379" t="s">
        <v>620</v>
      </c>
    </row>
    <row r="380" spans="2:6" x14ac:dyDescent="0.25">
      <c r="B380" s="45" t="s">
        <v>356</v>
      </c>
      <c r="C380" s="49" t="s">
        <v>62</v>
      </c>
      <c r="D380" s="46"/>
      <c r="E380" s="45"/>
      <c r="F380" t="s">
        <v>620</v>
      </c>
    </row>
    <row r="381" spans="2:6" x14ac:dyDescent="0.25">
      <c r="B381" s="45" t="s">
        <v>357</v>
      </c>
      <c r="C381" s="49" t="s">
        <v>62</v>
      </c>
      <c r="D381" s="46"/>
      <c r="E381" s="45"/>
      <c r="F381" t="s">
        <v>620</v>
      </c>
    </row>
    <row r="382" spans="2:6" x14ac:dyDescent="0.25">
      <c r="B382" s="45" t="s">
        <v>358</v>
      </c>
      <c r="C382" s="49" t="s">
        <v>62</v>
      </c>
      <c r="D382" s="46"/>
      <c r="E382" s="45"/>
      <c r="F382" t="s">
        <v>620</v>
      </c>
    </row>
    <row r="383" spans="2:6" x14ac:dyDescent="0.25">
      <c r="B383" s="45" t="s">
        <v>359</v>
      </c>
      <c r="C383" s="49" t="s">
        <v>62</v>
      </c>
      <c r="D383" s="46"/>
      <c r="E383" s="45"/>
      <c r="F383" t="s">
        <v>620</v>
      </c>
    </row>
    <row r="384" spans="2:6" x14ac:dyDescent="0.25">
      <c r="B384" s="45" t="s">
        <v>360</v>
      </c>
      <c r="C384" s="49" t="s">
        <v>62</v>
      </c>
      <c r="D384" s="46"/>
      <c r="E384" s="45"/>
      <c r="F384" t="s">
        <v>620</v>
      </c>
    </row>
    <row r="385" spans="2:6" x14ac:dyDescent="0.25">
      <c r="B385" s="45" t="s">
        <v>361</v>
      </c>
      <c r="C385" s="49" t="s">
        <v>62</v>
      </c>
      <c r="D385" s="46"/>
      <c r="E385" s="45"/>
      <c r="F385" t="s">
        <v>620</v>
      </c>
    </row>
    <row r="386" spans="2:6" x14ac:dyDescent="0.25">
      <c r="B386" s="45" t="s">
        <v>362</v>
      </c>
      <c r="C386" s="49" t="s">
        <v>62</v>
      </c>
      <c r="D386" s="46"/>
      <c r="E386" s="45"/>
      <c r="F386" t="s">
        <v>620</v>
      </c>
    </row>
    <row r="387" spans="2:6" x14ac:dyDescent="0.25">
      <c r="B387" s="45" t="s">
        <v>363</v>
      </c>
      <c r="C387" s="49" t="s">
        <v>62</v>
      </c>
      <c r="D387" s="46"/>
      <c r="E387" s="45"/>
      <c r="F387" t="s">
        <v>620</v>
      </c>
    </row>
    <row r="388" spans="2:6" x14ac:dyDescent="0.25">
      <c r="B388" s="45" t="s">
        <v>364</v>
      </c>
      <c r="C388" s="49" t="s">
        <v>62</v>
      </c>
      <c r="D388" s="46"/>
      <c r="E388" s="45"/>
      <c r="F388" t="s">
        <v>620</v>
      </c>
    </row>
    <row r="389" spans="2:6" x14ac:dyDescent="0.25">
      <c r="B389" s="45" t="s">
        <v>367</v>
      </c>
      <c r="C389" s="49" t="s">
        <v>62</v>
      </c>
      <c r="D389" s="46"/>
      <c r="E389" s="45"/>
      <c r="F389" t="s">
        <v>620</v>
      </c>
    </row>
    <row r="390" spans="2:6" x14ac:dyDescent="0.25">
      <c r="B390" s="45" t="s">
        <v>365</v>
      </c>
      <c r="C390" s="49" t="s">
        <v>62</v>
      </c>
      <c r="D390" s="46"/>
      <c r="E390" s="45"/>
      <c r="F390" t="s">
        <v>620</v>
      </c>
    </row>
    <row r="391" spans="2:6" x14ac:dyDescent="0.25">
      <c r="B391" s="45" t="s">
        <v>366</v>
      </c>
      <c r="C391" s="49" t="s">
        <v>62</v>
      </c>
      <c r="D391" s="46"/>
      <c r="E391" s="45"/>
      <c r="F391" t="s">
        <v>620</v>
      </c>
    </row>
    <row r="392" spans="2:6" x14ac:dyDescent="0.25">
      <c r="B392" s="45" t="s">
        <v>602</v>
      </c>
      <c r="C392" s="49" t="s">
        <v>62</v>
      </c>
      <c r="D392" s="46"/>
      <c r="E392" s="45"/>
      <c r="F392" t="s">
        <v>620</v>
      </c>
    </row>
    <row r="393" spans="2:6" x14ac:dyDescent="0.25">
      <c r="B393" s="45"/>
      <c r="C393" s="49"/>
      <c r="D393" s="46"/>
      <c r="E393" s="45"/>
      <c r="F393" t="s">
        <v>620</v>
      </c>
    </row>
    <row r="394" spans="2:6" x14ac:dyDescent="0.25">
      <c r="B394" s="47" t="s">
        <v>282</v>
      </c>
      <c r="C394" s="51">
        <f>COUNTIF($C$395:$C$430, "R")/36</f>
        <v>8.3333333333333329E-2</v>
      </c>
      <c r="D394" s="46"/>
      <c r="E394" s="45"/>
      <c r="F394" t="s">
        <v>620</v>
      </c>
    </row>
    <row r="395" spans="2:6" x14ac:dyDescent="0.25">
      <c r="B395" s="45" t="s">
        <v>368</v>
      </c>
      <c r="C395" s="49" t="s">
        <v>62</v>
      </c>
      <c r="D395" s="46"/>
      <c r="E395" s="45"/>
      <c r="F395" t="s">
        <v>620</v>
      </c>
    </row>
    <row r="396" spans="2:6" x14ac:dyDescent="0.25">
      <c r="B396" s="50" t="s">
        <v>369</v>
      </c>
      <c r="C396" s="49" t="s">
        <v>61</v>
      </c>
      <c r="D396" s="46">
        <v>45526</v>
      </c>
      <c r="E396" s="45" t="s">
        <v>580</v>
      </c>
      <c r="F396" t="s">
        <v>620</v>
      </c>
    </row>
    <row r="397" spans="2:6" x14ac:dyDescent="0.25">
      <c r="B397" s="50" t="s">
        <v>370</v>
      </c>
      <c r="C397" s="49" t="s">
        <v>61</v>
      </c>
      <c r="D397" s="46">
        <v>45566</v>
      </c>
      <c r="E397" s="45" t="s">
        <v>606</v>
      </c>
      <c r="F397" t="s">
        <v>620</v>
      </c>
    </row>
    <row r="398" spans="2:6" x14ac:dyDescent="0.25">
      <c r="B398" s="50" t="s">
        <v>371</v>
      </c>
      <c r="C398" s="49" t="s">
        <v>61</v>
      </c>
      <c r="D398" s="46">
        <v>45575</v>
      </c>
      <c r="E398" s="45" t="s">
        <v>611</v>
      </c>
      <c r="F398" t="s">
        <v>620</v>
      </c>
    </row>
    <row r="399" spans="2:6" x14ac:dyDescent="0.25">
      <c r="B399" s="45" t="s">
        <v>372</v>
      </c>
      <c r="C399" s="49" t="s">
        <v>62</v>
      </c>
      <c r="D399" s="46"/>
      <c r="E399" s="45"/>
      <c r="F399" t="s">
        <v>620</v>
      </c>
    </row>
    <row r="400" spans="2:6" x14ac:dyDescent="0.25">
      <c r="B400" s="50" t="s">
        <v>373</v>
      </c>
      <c r="C400" s="49" t="s">
        <v>62</v>
      </c>
      <c r="D400" s="46"/>
      <c r="E400" s="45"/>
      <c r="F400" t="s">
        <v>620</v>
      </c>
    </row>
    <row r="401" spans="2:6" x14ac:dyDescent="0.25">
      <c r="B401" s="45" t="s">
        <v>374</v>
      </c>
      <c r="C401" s="49" t="s">
        <v>62</v>
      </c>
      <c r="D401" s="46"/>
      <c r="E401" s="45"/>
      <c r="F401" t="s">
        <v>620</v>
      </c>
    </row>
    <row r="402" spans="2:6" x14ac:dyDescent="0.25">
      <c r="B402" s="50" t="s">
        <v>375</v>
      </c>
      <c r="C402" s="49" t="s">
        <v>62</v>
      </c>
      <c r="D402" s="46"/>
      <c r="E402" s="45"/>
      <c r="F402" t="s">
        <v>620</v>
      </c>
    </row>
    <row r="403" spans="2:6" x14ac:dyDescent="0.25">
      <c r="B403" s="50" t="s">
        <v>376</v>
      </c>
      <c r="C403" s="49" t="s">
        <v>62</v>
      </c>
      <c r="D403" s="46"/>
      <c r="E403" s="45"/>
      <c r="F403" t="s">
        <v>620</v>
      </c>
    </row>
    <row r="404" spans="2:6" x14ac:dyDescent="0.25">
      <c r="B404" s="50" t="s">
        <v>377</v>
      </c>
      <c r="C404" s="49" t="s">
        <v>62</v>
      </c>
      <c r="D404" s="46"/>
      <c r="E404" s="45"/>
      <c r="F404" t="s">
        <v>620</v>
      </c>
    </row>
    <row r="405" spans="2:6" x14ac:dyDescent="0.25">
      <c r="B405" s="50" t="s">
        <v>378</v>
      </c>
      <c r="C405" s="49" t="s">
        <v>62</v>
      </c>
      <c r="D405" s="46"/>
      <c r="E405" s="45"/>
      <c r="F405" t="s">
        <v>620</v>
      </c>
    </row>
    <row r="406" spans="2:6" x14ac:dyDescent="0.25">
      <c r="B406" s="50" t="s">
        <v>379</v>
      </c>
      <c r="C406" s="49" t="s">
        <v>62</v>
      </c>
      <c r="D406" s="46"/>
      <c r="E406" s="45"/>
      <c r="F406" t="s">
        <v>620</v>
      </c>
    </row>
    <row r="407" spans="2:6" x14ac:dyDescent="0.25">
      <c r="B407" s="50" t="s">
        <v>380</v>
      </c>
      <c r="C407" s="49" t="s">
        <v>62</v>
      </c>
      <c r="D407" s="46"/>
      <c r="E407" s="45"/>
      <c r="F407" t="s">
        <v>620</v>
      </c>
    </row>
    <row r="408" spans="2:6" x14ac:dyDescent="0.25">
      <c r="B408" s="50" t="s">
        <v>381</v>
      </c>
      <c r="C408" s="49" t="s">
        <v>62</v>
      </c>
      <c r="D408" s="46"/>
      <c r="E408" s="45"/>
      <c r="F408" t="s">
        <v>620</v>
      </c>
    </row>
    <row r="409" spans="2:6" x14ac:dyDescent="0.25">
      <c r="B409" s="50" t="s">
        <v>382</v>
      </c>
      <c r="C409" s="49" t="s">
        <v>62</v>
      </c>
      <c r="D409" s="46"/>
      <c r="E409" s="45"/>
      <c r="F409" t="s">
        <v>620</v>
      </c>
    </row>
    <row r="410" spans="2:6" x14ac:dyDescent="0.25">
      <c r="B410" s="50" t="s">
        <v>383</v>
      </c>
      <c r="C410" s="49" t="s">
        <v>62</v>
      </c>
      <c r="D410" s="46"/>
      <c r="E410" s="45"/>
      <c r="F410" t="s">
        <v>620</v>
      </c>
    </row>
    <row r="411" spans="2:6" x14ac:dyDescent="0.25">
      <c r="B411" s="50" t="s">
        <v>384</v>
      </c>
      <c r="C411" s="49" t="s">
        <v>62</v>
      </c>
      <c r="D411" s="46"/>
      <c r="E411" s="45"/>
      <c r="F411" t="s">
        <v>620</v>
      </c>
    </row>
    <row r="412" spans="2:6" x14ac:dyDescent="0.25">
      <c r="B412" s="45" t="s">
        <v>385</v>
      </c>
      <c r="C412" s="49" t="s">
        <v>62</v>
      </c>
      <c r="D412" s="46"/>
      <c r="E412" s="45"/>
      <c r="F412" t="s">
        <v>620</v>
      </c>
    </row>
    <row r="413" spans="2:6" x14ac:dyDescent="0.25">
      <c r="B413" s="45" t="s">
        <v>386</v>
      </c>
      <c r="C413" s="49" t="s">
        <v>62</v>
      </c>
      <c r="D413" s="46"/>
      <c r="E413" s="45"/>
      <c r="F413" t="s">
        <v>620</v>
      </c>
    </row>
    <row r="414" spans="2:6" x14ac:dyDescent="0.25">
      <c r="B414" s="50" t="s">
        <v>387</v>
      </c>
      <c r="C414" s="49" t="s">
        <v>62</v>
      </c>
      <c r="D414" s="46"/>
      <c r="E414" s="45"/>
      <c r="F414" t="s">
        <v>620</v>
      </c>
    </row>
    <row r="415" spans="2:6" x14ac:dyDescent="0.25">
      <c r="B415" s="50" t="s">
        <v>388</v>
      </c>
      <c r="C415" s="49" t="s">
        <v>62</v>
      </c>
      <c r="D415" s="46"/>
      <c r="E415" s="45"/>
      <c r="F415" t="s">
        <v>620</v>
      </c>
    </row>
    <row r="416" spans="2:6" x14ac:dyDescent="0.25">
      <c r="B416" s="50" t="s">
        <v>389</v>
      </c>
      <c r="C416" s="49" t="s">
        <v>62</v>
      </c>
      <c r="D416" s="46"/>
      <c r="E416" s="45"/>
      <c r="F416" t="s">
        <v>620</v>
      </c>
    </row>
    <row r="417" spans="2:6" x14ac:dyDescent="0.25">
      <c r="B417" s="45" t="s">
        <v>390</v>
      </c>
      <c r="C417" s="49" t="s">
        <v>62</v>
      </c>
      <c r="D417" s="46"/>
      <c r="E417" s="45"/>
      <c r="F417" t="s">
        <v>620</v>
      </c>
    </row>
    <row r="418" spans="2:6" x14ac:dyDescent="0.25">
      <c r="B418" s="45" t="s">
        <v>391</v>
      </c>
      <c r="C418" s="49" t="s">
        <v>62</v>
      </c>
      <c r="D418" s="46"/>
      <c r="E418" s="45"/>
      <c r="F418" t="s">
        <v>620</v>
      </c>
    </row>
    <row r="419" spans="2:6" x14ac:dyDescent="0.25">
      <c r="B419" s="50" t="s">
        <v>392</v>
      </c>
      <c r="C419" s="49" t="s">
        <v>62</v>
      </c>
      <c r="D419" s="46"/>
      <c r="E419" s="45"/>
      <c r="F419" t="s">
        <v>620</v>
      </c>
    </row>
    <row r="420" spans="2:6" x14ac:dyDescent="0.25">
      <c r="B420" s="50" t="s">
        <v>393</v>
      </c>
      <c r="C420" s="49" t="s">
        <v>62</v>
      </c>
      <c r="D420" s="46"/>
      <c r="E420" s="45"/>
      <c r="F420" t="s">
        <v>620</v>
      </c>
    </row>
    <row r="421" spans="2:6" x14ac:dyDescent="0.25">
      <c r="B421" s="50" t="s">
        <v>394</v>
      </c>
      <c r="C421" s="49" t="s">
        <v>62</v>
      </c>
      <c r="D421" s="46"/>
      <c r="E421" s="45"/>
      <c r="F421" t="s">
        <v>620</v>
      </c>
    </row>
    <row r="422" spans="2:6" x14ac:dyDescent="0.25">
      <c r="B422" s="45" t="s">
        <v>395</v>
      </c>
      <c r="C422" s="49" t="s">
        <v>62</v>
      </c>
      <c r="D422" s="46"/>
      <c r="E422" s="45"/>
      <c r="F422" t="s">
        <v>620</v>
      </c>
    </row>
    <row r="423" spans="2:6" x14ac:dyDescent="0.25">
      <c r="B423" s="50" t="s">
        <v>396</v>
      </c>
      <c r="C423" s="49" t="s">
        <v>62</v>
      </c>
      <c r="D423" s="46"/>
      <c r="E423" s="45"/>
      <c r="F423" t="s">
        <v>620</v>
      </c>
    </row>
    <row r="424" spans="2:6" x14ac:dyDescent="0.25">
      <c r="B424" s="50" t="s">
        <v>397</v>
      </c>
      <c r="C424" s="49" t="s">
        <v>62</v>
      </c>
      <c r="D424" s="46"/>
      <c r="E424" s="45"/>
      <c r="F424" t="s">
        <v>620</v>
      </c>
    </row>
    <row r="425" spans="2:6" x14ac:dyDescent="0.25">
      <c r="B425" s="45" t="s">
        <v>398</v>
      </c>
      <c r="C425" s="49" t="s">
        <v>62</v>
      </c>
      <c r="D425" s="46"/>
      <c r="E425" s="45"/>
      <c r="F425" t="s">
        <v>620</v>
      </c>
    </row>
    <row r="426" spans="2:6" x14ac:dyDescent="0.25">
      <c r="B426" s="45" t="s">
        <v>410</v>
      </c>
      <c r="C426" s="49" t="s">
        <v>62</v>
      </c>
      <c r="D426" s="46"/>
      <c r="E426" s="45"/>
      <c r="F426" t="s">
        <v>620</v>
      </c>
    </row>
    <row r="427" spans="2:6" x14ac:dyDescent="0.25">
      <c r="B427" s="45" t="s">
        <v>411</v>
      </c>
      <c r="C427" s="49" t="s">
        <v>62</v>
      </c>
      <c r="D427" s="46"/>
      <c r="E427" s="45"/>
      <c r="F427" t="s">
        <v>620</v>
      </c>
    </row>
    <row r="428" spans="2:6" x14ac:dyDescent="0.25">
      <c r="B428" s="45" t="s">
        <v>412</v>
      </c>
      <c r="C428" s="49" t="s">
        <v>62</v>
      </c>
      <c r="D428" s="46"/>
      <c r="E428" s="45"/>
      <c r="F428" t="s">
        <v>620</v>
      </c>
    </row>
    <row r="429" spans="2:6" x14ac:dyDescent="0.25">
      <c r="B429" s="45" t="s">
        <v>413</v>
      </c>
      <c r="C429" s="49" t="s">
        <v>62</v>
      </c>
      <c r="D429" s="46"/>
      <c r="E429" s="45"/>
      <c r="F429" t="s">
        <v>620</v>
      </c>
    </row>
    <row r="430" spans="2:6" x14ac:dyDescent="0.25">
      <c r="B430" s="45" t="s">
        <v>414</v>
      </c>
      <c r="C430" s="49" t="s">
        <v>62</v>
      </c>
      <c r="D430" s="46"/>
      <c r="E430" s="45"/>
      <c r="F430" t="s">
        <v>620</v>
      </c>
    </row>
    <row r="431" spans="2:6" x14ac:dyDescent="0.25">
      <c r="B431" s="45"/>
      <c r="C431" s="49"/>
      <c r="D431" s="46"/>
      <c r="E431" s="45"/>
      <c r="F431" t="s">
        <v>620</v>
      </c>
    </row>
  </sheetData>
  <conditionalFormatting sqref="C2">
    <cfRule type="dataBar" priority="13">
      <dataBar>
        <cfvo type="num" val="0"/>
        <cfvo type="num" val="1"/>
        <color rgb="FF00B050"/>
      </dataBar>
      <extLst>
        <ext xmlns:x14="http://schemas.microsoft.com/office/spreadsheetml/2009/9/main" uri="{B025F937-C7B1-47D3-B67F-A62EFF666E3E}">
          <x14:id>{ACC9C4B1-3F33-48A9-AD88-86727E6355B0}</x14:id>
        </ext>
      </extLst>
    </cfRule>
    <cfRule type="dataBar" priority="14">
      <dataBar>
        <cfvo type="num" val="0"/>
        <cfvo type="num" val="1"/>
        <color rgb="FF00B050"/>
      </dataBar>
      <extLst>
        <ext xmlns:x14="http://schemas.microsoft.com/office/spreadsheetml/2009/9/main" uri="{B025F937-C7B1-47D3-B67F-A62EFF666E3E}">
          <x14:id>{2BCC502E-85FD-49DC-95AD-A000F67ACFE6}</x14:id>
        </ext>
      </extLst>
    </cfRule>
  </conditionalFormatting>
  <conditionalFormatting sqref="C2:C14 C17:C431">
    <cfRule type="cellIs" dxfId="13" priority="4" operator="equal">
      <formula>"R"</formula>
    </cfRule>
  </conditionalFormatting>
  <conditionalFormatting sqref="C3">
    <cfRule type="dataBar" priority="12">
      <dataBar>
        <cfvo type="num" val="0"/>
        <cfvo type="num" val="1"/>
        <color rgb="FF00B050"/>
      </dataBar>
      <extLst>
        <ext xmlns:x14="http://schemas.microsoft.com/office/spreadsheetml/2009/9/main" uri="{B025F937-C7B1-47D3-B67F-A62EFF666E3E}">
          <x14:id>{0E20DC3B-EA05-45E2-B619-649C5C378E20}</x14:id>
        </ext>
      </extLst>
    </cfRule>
  </conditionalFormatting>
  <conditionalFormatting sqref="C4">
    <cfRule type="dataBar" priority="8">
      <dataBar>
        <cfvo type="num" val="0"/>
        <cfvo type="num" val="1"/>
        <color rgb="FF00B050"/>
      </dataBar>
      <extLst>
        <ext xmlns:x14="http://schemas.microsoft.com/office/spreadsheetml/2009/9/main" uri="{B025F937-C7B1-47D3-B67F-A62EFF666E3E}">
          <x14:id>{210C7545-E652-476C-A637-3D997BA5449A}</x14:id>
        </ext>
      </extLst>
    </cfRule>
  </conditionalFormatting>
  <conditionalFormatting sqref="C5">
    <cfRule type="dataBar" priority="7">
      <dataBar>
        <cfvo type="num" val="0"/>
        <cfvo type="num" val="1"/>
        <color rgb="FF00B050"/>
      </dataBar>
      <extLst>
        <ext xmlns:x14="http://schemas.microsoft.com/office/spreadsheetml/2009/9/main" uri="{B025F937-C7B1-47D3-B67F-A62EFF666E3E}">
          <x14:id>{DA13C2A7-FCC8-4E55-BD73-05A410439B7D}</x14:id>
        </ext>
      </extLst>
    </cfRule>
  </conditionalFormatting>
  <conditionalFormatting sqref="C6">
    <cfRule type="dataBar" priority="6">
      <dataBar>
        <cfvo type="num" val="0"/>
        <cfvo type="num" val="1"/>
        <color rgb="FF00B050"/>
      </dataBar>
      <extLst>
        <ext xmlns:x14="http://schemas.microsoft.com/office/spreadsheetml/2009/9/main" uri="{B025F937-C7B1-47D3-B67F-A62EFF666E3E}">
          <x14:id>{459A2AE9-53DA-4195-AFE8-03039E85B1E2}</x14:id>
        </ext>
      </extLst>
    </cfRule>
  </conditionalFormatting>
  <conditionalFormatting sqref="C7">
    <cfRule type="dataBar" priority="5">
      <dataBar>
        <cfvo type="num" val="0"/>
        <cfvo type="num" val="1"/>
        <color rgb="FF00B050"/>
      </dataBar>
      <extLst>
        <ext xmlns:x14="http://schemas.microsoft.com/office/spreadsheetml/2009/9/main" uri="{B025F937-C7B1-47D3-B67F-A62EFF666E3E}">
          <x14:id>{CDBCE790-CE85-441D-9E41-EB55A3F8E301}</x14:id>
        </ext>
      </extLst>
    </cfRule>
  </conditionalFormatting>
  <conditionalFormatting sqref="C8">
    <cfRule type="dataBar" priority="2">
      <dataBar>
        <cfvo type="num" val="0"/>
        <cfvo type="num" val="1"/>
        <color rgb="FF00B050"/>
      </dataBar>
      <extLst>
        <ext xmlns:x14="http://schemas.microsoft.com/office/spreadsheetml/2009/9/main" uri="{B025F937-C7B1-47D3-B67F-A62EFF666E3E}">
          <x14:id>{2F213AC4-372B-453E-8944-C83DF8AAA401}</x14:id>
        </ext>
      </extLst>
    </cfRule>
  </conditionalFormatting>
  <conditionalFormatting sqref="C9">
    <cfRule type="dataBar" priority="11">
      <dataBar>
        <cfvo type="num" val="0"/>
        <cfvo type="num" val="1"/>
        <color rgb="FF00B050"/>
      </dataBar>
      <extLst>
        <ext xmlns:x14="http://schemas.microsoft.com/office/spreadsheetml/2009/9/main" uri="{B025F937-C7B1-47D3-B67F-A62EFF666E3E}">
          <x14:id>{3416DD87-373C-4208-B1DB-65835948ED73}</x14:id>
        </ext>
      </extLst>
    </cfRule>
  </conditionalFormatting>
  <conditionalFormatting sqref="C10:C11">
    <cfRule type="dataBar" priority="10">
      <dataBar>
        <cfvo type="num" val="0"/>
        <cfvo type="num" val="1"/>
        <color rgb="FF00B050"/>
      </dataBar>
      <extLst>
        <ext xmlns:x14="http://schemas.microsoft.com/office/spreadsheetml/2009/9/main" uri="{B025F937-C7B1-47D3-B67F-A62EFF666E3E}">
          <x14:id>{C87457C2-2F9F-4A54-8BFB-D72DE3413F03}</x14:id>
        </ext>
      </extLst>
    </cfRule>
  </conditionalFormatting>
  <conditionalFormatting sqref="C12:C14">
    <cfRule type="dataBar" priority="9">
      <dataBar>
        <cfvo type="num" val="0"/>
        <cfvo type="num" val="1"/>
        <color rgb="FF00B050"/>
      </dataBar>
      <extLst>
        <ext xmlns:x14="http://schemas.microsoft.com/office/spreadsheetml/2009/9/main" uri="{B025F937-C7B1-47D3-B67F-A62EFF666E3E}">
          <x14:id>{97F3AD3B-D1AF-4A3F-87FE-D9C35D1DE2FA}</x14:id>
        </ext>
      </extLst>
    </cfRule>
  </conditionalFormatting>
  <conditionalFormatting sqref="C17:C34">
    <cfRule type="dataBar" priority="24">
      <dataBar>
        <cfvo type="num" val="0"/>
        <cfvo type="num" val="1"/>
        <color rgb="FF00B050"/>
      </dataBar>
      <extLst>
        <ext xmlns:x14="http://schemas.microsoft.com/office/spreadsheetml/2009/9/main" uri="{B025F937-C7B1-47D3-B67F-A62EFF666E3E}">
          <x14:id>{98BA13CA-816C-417D-B80F-1D7CBA107134}</x14:id>
        </ext>
      </extLst>
    </cfRule>
  </conditionalFormatting>
  <conditionalFormatting sqref="C170">
    <cfRule type="dataBar" priority="23">
      <dataBar>
        <cfvo type="num" val="0"/>
        <cfvo type="num" val="1"/>
        <color rgb="FF00B050"/>
      </dataBar>
      <extLst>
        <ext xmlns:x14="http://schemas.microsoft.com/office/spreadsheetml/2009/9/main" uri="{B025F937-C7B1-47D3-B67F-A62EFF666E3E}">
          <x14:id>{7FBF9C85-0C6B-44FA-9CD1-D1E66D290625}</x14:id>
        </ext>
      </extLst>
    </cfRule>
  </conditionalFormatting>
  <conditionalFormatting sqref="C185">
    <cfRule type="dataBar" priority="22">
      <dataBar>
        <cfvo type="num" val="0"/>
        <cfvo type="num" val="1"/>
        <color rgb="FF00B050"/>
      </dataBar>
      <extLst>
        <ext xmlns:x14="http://schemas.microsoft.com/office/spreadsheetml/2009/9/main" uri="{B025F937-C7B1-47D3-B67F-A62EFF666E3E}">
          <x14:id>{1DD0EC64-6D2F-45FE-8C66-B4CED14150B8}</x14:id>
        </ext>
      </extLst>
    </cfRule>
  </conditionalFormatting>
  <conditionalFormatting sqref="C194">
    <cfRule type="dataBar" priority="21">
      <dataBar>
        <cfvo type="num" val="0"/>
        <cfvo type="num" val="1"/>
        <color rgb="FF00B050"/>
      </dataBar>
      <extLst>
        <ext xmlns:x14="http://schemas.microsoft.com/office/spreadsheetml/2009/9/main" uri="{B025F937-C7B1-47D3-B67F-A62EFF666E3E}">
          <x14:id>{DE6C44D3-1693-4EF4-B801-36091A78776A}</x14:id>
        </ext>
      </extLst>
    </cfRule>
  </conditionalFormatting>
  <conditionalFormatting sqref="C210">
    <cfRule type="dataBar" priority="20">
      <dataBar>
        <cfvo type="num" val="0"/>
        <cfvo type="num" val="1"/>
        <color rgb="FF00B050"/>
      </dataBar>
      <extLst>
        <ext xmlns:x14="http://schemas.microsoft.com/office/spreadsheetml/2009/9/main" uri="{B025F937-C7B1-47D3-B67F-A62EFF666E3E}">
          <x14:id>{8A5E0D64-5F1B-4C59-A9FD-6CC402A82F17}</x14:id>
        </ext>
      </extLst>
    </cfRule>
  </conditionalFormatting>
  <conditionalFormatting sqref="C216">
    <cfRule type="dataBar" priority="19">
      <dataBar>
        <cfvo type="num" val="0"/>
        <cfvo type="num" val="1"/>
        <color rgb="FF00B050"/>
      </dataBar>
      <extLst>
        <ext xmlns:x14="http://schemas.microsoft.com/office/spreadsheetml/2009/9/main" uri="{B025F937-C7B1-47D3-B67F-A62EFF666E3E}">
          <x14:id>{B06BD220-6604-448C-AE78-B291185EE054}</x14:id>
        </ext>
      </extLst>
    </cfRule>
  </conditionalFormatting>
  <conditionalFormatting sqref="C269">
    <cfRule type="dataBar" priority="18">
      <dataBar>
        <cfvo type="num" val="0"/>
        <cfvo type="num" val="1"/>
        <color rgb="FF00B050"/>
      </dataBar>
      <extLst>
        <ext xmlns:x14="http://schemas.microsoft.com/office/spreadsheetml/2009/9/main" uri="{B025F937-C7B1-47D3-B67F-A62EFF666E3E}">
          <x14:id>{C5F1150F-0173-44D1-B06E-C13F65C11184}</x14:id>
        </ext>
      </extLst>
    </cfRule>
  </conditionalFormatting>
  <conditionalFormatting sqref="C317">
    <cfRule type="dataBar" priority="17">
      <dataBar>
        <cfvo type="num" val="0"/>
        <cfvo type="num" val="1"/>
        <color rgb="FF00B050"/>
      </dataBar>
      <extLst>
        <ext xmlns:x14="http://schemas.microsoft.com/office/spreadsheetml/2009/9/main" uri="{B025F937-C7B1-47D3-B67F-A62EFF666E3E}">
          <x14:id>{EBEDABFE-A137-4A5F-8624-012B15CC965C}</x14:id>
        </ext>
      </extLst>
    </cfRule>
  </conditionalFormatting>
  <conditionalFormatting sqref="C324">
    <cfRule type="dataBar" priority="16">
      <dataBar>
        <cfvo type="num" val="0"/>
        <cfvo type="num" val="1"/>
        <color rgb="FF00B050"/>
      </dataBar>
      <extLst>
        <ext xmlns:x14="http://schemas.microsoft.com/office/spreadsheetml/2009/9/main" uri="{B025F937-C7B1-47D3-B67F-A62EFF666E3E}">
          <x14:id>{89D2E112-4A42-4B4B-8955-8F5AF558855F}</x14:id>
        </ext>
      </extLst>
    </cfRule>
  </conditionalFormatting>
  <conditionalFormatting sqref="C359">
    <cfRule type="dataBar" priority="15">
      <dataBar>
        <cfvo type="num" val="0"/>
        <cfvo type="num" val="1"/>
        <color rgb="FF00B050"/>
      </dataBar>
      <extLst>
        <ext xmlns:x14="http://schemas.microsoft.com/office/spreadsheetml/2009/9/main" uri="{B025F937-C7B1-47D3-B67F-A62EFF666E3E}">
          <x14:id>{12CF6593-7EBC-4057-AF52-16BC2A68100A}</x14:id>
        </ext>
      </extLst>
    </cfRule>
  </conditionalFormatting>
  <conditionalFormatting sqref="C394">
    <cfRule type="dataBar" priority="1">
      <dataBar>
        <cfvo type="num" val="0"/>
        <cfvo type="num" val="1"/>
        <color rgb="FF00B050"/>
      </dataBar>
      <extLst>
        <ext xmlns:x14="http://schemas.microsoft.com/office/spreadsheetml/2009/9/main" uri="{B025F937-C7B1-47D3-B67F-A62EFF666E3E}">
          <x14:id>{0A151FCD-201D-4BDD-9232-17BEE8E4B3A8}</x14:id>
        </ext>
      </extLst>
    </cfRule>
  </conditionalFormatting>
  <dataValidations count="1">
    <dataValidation type="list" allowBlank="1" sqref="C211:C215 C318:C323 C325:C358 C217:C268 C195:C209 C171:C184 C395:C431 C18:C169 C186:C193 C270:C316 C360:C393" xr:uid="{AEAB9CFC-E266-4EDC-9075-D35AE368A6DA}">
      <formula1>$XFD$2:$XFD$4</formula1>
    </dataValidation>
  </dataValidations>
  <pageMargins left="0.511811024" right="0.511811024" top="0.78740157499999996" bottom="0.78740157499999996" header="0.31496062000000002" footer="0.31496062000000002"/>
  <drawing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ACC9C4B1-3F33-48A9-AD88-86727E6355B0}">
            <x14:dataBar minLength="0" maxLength="100" border="1" gradient="0">
              <x14:cfvo type="num">
                <xm:f>0</xm:f>
              </x14:cfvo>
              <x14:cfvo type="num">
                <xm:f>1</xm:f>
              </x14:cfvo>
              <x14:borderColor theme="9" tint="0.59999389629810485"/>
              <x14:negativeFillColor rgb="FFFF0000"/>
              <x14:axisColor rgb="FF000000"/>
            </x14:dataBar>
          </x14:cfRule>
          <x14:cfRule type="dataBar" id="{2BCC502E-85FD-49DC-95AD-A000F67ACFE6}">
            <x14:dataBar minLength="0" maxLength="100" border="1" gradient="0">
              <x14:cfvo type="num">
                <xm:f>0</xm:f>
              </x14:cfvo>
              <x14:cfvo type="num">
                <xm:f>1</xm:f>
              </x14:cfvo>
              <x14:borderColor theme="9" tint="0.59999389629810485"/>
              <x14:negativeFillColor rgb="FFFF0000"/>
              <x14:axisColor rgb="FF000000"/>
            </x14:dataBar>
          </x14:cfRule>
          <xm:sqref>C2</xm:sqref>
        </x14:conditionalFormatting>
        <x14:conditionalFormatting xmlns:xm="http://schemas.microsoft.com/office/excel/2006/main">
          <x14:cfRule type="containsText" priority="3" operator="containsText" id="{23669D92-4735-4D47-BC5A-E4D69E034D5E}">
            <xm:f>NOT(ISERROR(SEARCH("Q",C2)))</xm:f>
            <xm:f>"Q"</xm:f>
            <x14:dxf>
              <font>
                <b/>
                <i val="0"/>
                <color rgb="FFFF0000"/>
              </font>
            </x14:dxf>
          </x14:cfRule>
          <xm:sqref>C2:C14 C17:C431</xm:sqref>
        </x14:conditionalFormatting>
        <x14:conditionalFormatting xmlns:xm="http://schemas.microsoft.com/office/excel/2006/main">
          <x14:cfRule type="dataBar" id="{0E20DC3B-EA05-45E2-B619-649C5C378E20}">
            <x14:dataBar minLength="0" maxLength="100" border="1" gradient="0">
              <x14:cfvo type="num">
                <xm:f>0</xm:f>
              </x14:cfvo>
              <x14:cfvo type="num">
                <xm:f>1</xm:f>
              </x14:cfvo>
              <x14:borderColor theme="9" tint="0.59999389629810485"/>
              <x14:negativeFillColor rgb="FFFF0000"/>
              <x14:axisColor rgb="FF000000"/>
            </x14:dataBar>
          </x14:cfRule>
          <xm:sqref>C3</xm:sqref>
        </x14:conditionalFormatting>
        <x14:conditionalFormatting xmlns:xm="http://schemas.microsoft.com/office/excel/2006/main">
          <x14:cfRule type="dataBar" id="{210C7545-E652-476C-A637-3D997BA5449A}">
            <x14:dataBar minLength="0" maxLength="100" border="1" gradient="0">
              <x14:cfvo type="num">
                <xm:f>0</xm:f>
              </x14:cfvo>
              <x14:cfvo type="num">
                <xm:f>1</xm:f>
              </x14:cfvo>
              <x14:borderColor theme="9" tint="0.59999389629810485"/>
              <x14:negativeFillColor rgb="FFFF0000"/>
              <x14:axisColor rgb="FF000000"/>
            </x14:dataBar>
          </x14:cfRule>
          <xm:sqref>C4</xm:sqref>
        </x14:conditionalFormatting>
        <x14:conditionalFormatting xmlns:xm="http://schemas.microsoft.com/office/excel/2006/main">
          <x14:cfRule type="dataBar" id="{DA13C2A7-FCC8-4E55-BD73-05A410439B7D}">
            <x14:dataBar minLength="0" maxLength="100" border="1" gradient="0">
              <x14:cfvo type="num">
                <xm:f>0</xm:f>
              </x14:cfvo>
              <x14:cfvo type="num">
                <xm:f>1</xm:f>
              </x14:cfvo>
              <x14:borderColor theme="9" tint="0.59999389629810485"/>
              <x14:negativeFillColor rgb="FFFF0000"/>
              <x14:axisColor rgb="FF000000"/>
            </x14:dataBar>
          </x14:cfRule>
          <xm:sqref>C5</xm:sqref>
        </x14:conditionalFormatting>
        <x14:conditionalFormatting xmlns:xm="http://schemas.microsoft.com/office/excel/2006/main">
          <x14:cfRule type="dataBar" id="{459A2AE9-53DA-4195-AFE8-03039E85B1E2}">
            <x14:dataBar minLength="0" maxLength="100" border="1" gradient="0">
              <x14:cfvo type="num">
                <xm:f>0</xm:f>
              </x14:cfvo>
              <x14:cfvo type="num">
                <xm:f>1</xm:f>
              </x14:cfvo>
              <x14:borderColor theme="9" tint="0.59999389629810485"/>
              <x14:negativeFillColor rgb="FFFF0000"/>
              <x14:axisColor rgb="FF000000"/>
            </x14:dataBar>
          </x14:cfRule>
          <xm:sqref>C6</xm:sqref>
        </x14:conditionalFormatting>
        <x14:conditionalFormatting xmlns:xm="http://schemas.microsoft.com/office/excel/2006/main">
          <x14:cfRule type="dataBar" id="{CDBCE790-CE85-441D-9E41-EB55A3F8E301}">
            <x14:dataBar minLength="0" maxLength="100" border="1" gradient="0">
              <x14:cfvo type="num">
                <xm:f>0</xm:f>
              </x14:cfvo>
              <x14:cfvo type="num">
                <xm:f>1</xm:f>
              </x14:cfvo>
              <x14:borderColor theme="9" tint="0.59999389629810485"/>
              <x14:negativeFillColor rgb="FFFF0000"/>
              <x14:axisColor rgb="FF000000"/>
            </x14:dataBar>
          </x14:cfRule>
          <xm:sqref>C7</xm:sqref>
        </x14:conditionalFormatting>
        <x14:conditionalFormatting xmlns:xm="http://schemas.microsoft.com/office/excel/2006/main">
          <x14:cfRule type="dataBar" id="{2F213AC4-372B-453E-8944-C83DF8AAA401}">
            <x14:dataBar minLength="0" maxLength="100" border="1" gradient="0">
              <x14:cfvo type="num">
                <xm:f>0</xm:f>
              </x14:cfvo>
              <x14:cfvo type="num">
                <xm:f>1</xm:f>
              </x14:cfvo>
              <x14:borderColor theme="9" tint="0.59999389629810485"/>
              <x14:negativeFillColor rgb="FFFF0000"/>
              <x14:axisColor rgb="FF000000"/>
            </x14:dataBar>
          </x14:cfRule>
          <xm:sqref>C8</xm:sqref>
        </x14:conditionalFormatting>
        <x14:conditionalFormatting xmlns:xm="http://schemas.microsoft.com/office/excel/2006/main">
          <x14:cfRule type="dataBar" id="{3416DD87-373C-4208-B1DB-65835948ED73}">
            <x14:dataBar minLength="0" maxLength="100" border="1" gradient="0">
              <x14:cfvo type="num">
                <xm:f>0</xm:f>
              </x14:cfvo>
              <x14:cfvo type="num">
                <xm:f>1</xm:f>
              </x14:cfvo>
              <x14:borderColor theme="9" tint="0.59999389629810485"/>
              <x14:negativeFillColor rgb="FFFF0000"/>
              <x14:axisColor rgb="FF000000"/>
            </x14:dataBar>
          </x14:cfRule>
          <xm:sqref>C9</xm:sqref>
        </x14:conditionalFormatting>
        <x14:conditionalFormatting xmlns:xm="http://schemas.microsoft.com/office/excel/2006/main">
          <x14:cfRule type="dataBar" id="{C87457C2-2F9F-4A54-8BFB-D72DE3413F03}">
            <x14:dataBar minLength="0" maxLength="100" border="1" gradient="0">
              <x14:cfvo type="num">
                <xm:f>0</xm:f>
              </x14:cfvo>
              <x14:cfvo type="num">
                <xm:f>1</xm:f>
              </x14:cfvo>
              <x14:borderColor theme="9" tint="0.59999389629810485"/>
              <x14:negativeFillColor rgb="FFFF0000"/>
              <x14:axisColor rgb="FF000000"/>
            </x14:dataBar>
          </x14:cfRule>
          <xm:sqref>C10:C11</xm:sqref>
        </x14:conditionalFormatting>
        <x14:conditionalFormatting xmlns:xm="http://schemas.microsoft.com/office/excel/2006/main">
          <x14:cfRule type="dataBar" id="{97F3AD3B-D1AF-4A3F-87FE-D9C35D1DE2FA}">
            <x14:dataBar minLength="0" maxLength="100" border="1" gradient="0">
              <x14:cfvo type="num">
                <xm:f>0</xm:f>
              </x14:cfvo>
              <x14:cfvo type="num">
                <xm:f>1</xm:f>
              </x14:cfvo>
              <x14:borderColor theme="9" tint="0.59999389629810485"/>
              <x14:negativeFillColor rgb="FFFF0000"/>
              <x14:axisColor rgb="FF000000"/>
            </x14:dataBar>
          </x14:cfRule>
          <xm:sqref>C12:C14</xm:sqref>
        </x14:conditionalFormatting>
        <x14:conditionalFormatting xmlns:xm="http://schemas.microsoft.com/office/excel/2006/main">
          <x14:cfRule type="dataBar" id="{98BA13CA-816C-417D-B80F-1D7CBA107134}">
            <x14:dataBar minLength="0" maxLength="100" border="1" gradient="0">
              <x14:cfvo type="num">
                <xm:f>0</xm:f>
              </x14:cfvo>
              <x14:cfvo type="num">
                <xm:f>1</xm:f>
              </x14:cfvo>
              <x14:borderColor theme="9" tint="0.59999389629810485"/>
              <x14:negativeFillColor rgb="FFFF0000"/>
              <x14:axisColor rgb="FF000000"/>
            </x14:dataBar>
          </x14:cfRule>
          <xm:sqref>C17:C34</xm:sqref>
        </x14:conditionalFormatting>
        <x14:conditionalFormatting xmlns:xm="http://schemas.microsoft.com/office/excel/2006/main">
          <x14:cfRule type="dataBar" id="{7FBF9C85-0C6B-44FA-9CD1-D1E66D290625}">
            <x14:dataBar minLength="0" maxLength="100" border="1" gradient="0">
              <x14:cfvo type="num">
                <xm:f>0</xm:f>
              </x14:cfvo>
              <x14:cfvo type="num">
                <xm:f>1</xm:f>
              </x14:cfvo>
              <x14:borderColor theme="9" tint="0.59999389629810485"/>
              <x14:negativeFillColor rgb="FFFF0000"/>
              <x14:axisColor rgb="FF000000"/>
            </x14:dataBar>
          </x14:cfRule>
          <xm:sqref>C170</xm:sqref>
        </x14:conditionalFormatting>
        <x14:conditionalFormatting xmlns:xm="http://schemas.microsoft.com/office/excel/2006/main">
          <x14:cfRule type="dataBar" id="{1DD0EC64-6D2F-45FE-8C66-B4CED14150B8}">
            <x14:dataBar minLength="0" maxLength="100" border="1" gradient="0">
              <x14:cfvo type="num">
                <xm:f>0</xm:f>
              </x14:cfvo>
              <x14:cfvo type="num">
                <xm:f>1</xm:f>
              </x14:cfvo>
              <x14:borderColor theme="9" tint="0.59999389629810485"/>
              <x14:negativeFillColor rgb="FFFF0000"/>
              <x14:axisColor rgb="FF000000"/>
            </x14:dataBar>
          </x14:cfRule>
          <xm:sqref>C185</xm:sqref>
        </x14:conditionalFormatting>
        <x14:conditionalFormatting xmlns:xm="http://schemas.microsoft.com/office/excel/2006/main">
          <x14:cfRule type="dataBar" id="{DE6C44D3-1693-4EF4-B801-36091A78776A}">
            <x14:dataBar minLength="0" maxLength="100" border="1" gradient="0">
              <x14:cfvo type="num">
                <xm:f>0</xm:f>
              </x14:cfvo>
              <x14:cfvo type="num">
                <xm:f>1</xm:f>
              </x14:cfvo>
              <x14:borderColor theme="9" tint="0.59999389629810485"/>
              <x14:negativeFillColor rgb="FFFF0000"/>
              <x14:axisColor rgb="FF000000"/>
            </x14:dataBar>
          </x14:cfRule>
          <xm:sqref>C194</xm:sqref>
        </x14:conditionalFormatting>
        <x14:conditionalFormatting xmlns:xm="http://schemas.microsoft.com/office/excel/2006/main">
          <x14:cfRule type="dataBar" id="{8A5E0D64-5F1B-4C59-A9FD-6CC402A82F17}">
            <x14:dataBar minLength="0" maxLength="100" border="1" gradient="0">
              <x14:cfvo type="num">
                <xm:f>0</xm:f>
              </x14:cfvo>
              <x14:cfvo type="num">
                <xm:f>1</xm:f>
              </x14:cfvo>
              <x14:borderColor theme="9" tint="0.59999389629810485"/>
              <x14:negativeFillColor rgb="FFFF0000"/>
              <x14:axisColor rgb="FF000000"/>
            </x14:dataBar>
          </x14:cfRule>
          <xm:sqref>C210</xm:sqref>
        </x14:conditionalFormatting>
        <x14:conditionalFormatting xmlns:xm="http://schemas.microsoft.com/office/excel/2006/main">
          <x14:cfRule type="dataBar" id="{B06BD220-6604-448C-AE78-B291185EE054}">
            <x14:dataBar minLength="0" maxLength="100" border="1" gradient="0">
              <x14:cfvo type="num">
                <xm:f>0</xm:f>
              </x14:cfvo>
              <x14:cfvo type="num">
                <xm:f>1</xm:f>
              </x14:cfvo>
              <x14:borderColor theme="9" tint="0.59999389629810485"/>
              <x14:negativeFillColor rgb="FFFF0000"/>
              <x14:axisColor rgb="FF000000"/>
            </x14:dataBar>
          </x14:cfRule>
          <xm:sqref>C216</xm:sqref>
        </x14:conditionalFormatting>
        <x14:conditionalFormatting xmlns:xm="http://schemas.microsoft.com/office/excel/2006/main">
          <x14:cfRule type="dataBar" id="{C5F1150F-0173-44D1-B06E-C13F65C11184}">
            <x14:dataBar minLength="0" maxLength="100" border="1" gradient="0">
              <x14:cfvo type="num">
                <xm:f>0</xm:f>
              </x14:cfvo>
              <x14:cfvo type="num">
                <xm:f>1</xm:f>
              </x14:cfvo>
              <x14:borderColor theme="9" tint="0.59999389629810485"/>
              <x14:negativeFillColor rgb="FFFF0000"/>
              <x14:axisColor rgb="FF000000"/>
            </x14:dataBar>
          </x14:cfRule>
          <xm:sqref>C269</xm:sqref>
        </x14:conditionalFormatting>
        <x14:conditionalFormatting xmlns:xm="http://schemas.microsoft.com/office/excel/2006/main">
          <x14:cfRule type="dataBar" id="{EBEDABFE-A137-4A5F-8624-012B15CC965C}">
            <x14:dataBar minLength="0" maxLength="100" border="1" gradient="0">
              <x14:cfvo type="num">
                <xm:f>0</xm:f>
              </x14:cfvo>
              <x14:cfvo type="num">
                <xm:f>1</xm:f>
              </x14:cfvo>
              <x14:borderColor theme="9" tint="0.59999389629810485"/>
              <x14:negativeFillColor rgb="FFFF0000"/>
              <x14:axisColor rgb="FF000000"/>
            </x14:dataBar>
          </x14:cfRule>
          <xm:sqref>C317</xm:sqref>
        </x14:conditionalFormatting>
        <x14:conditionalFormatting xmlns:xm="http://schemas.microsoft.com/office/excel/2006/main">
          <x14:cfRule type="dataBar" id="{89D2E112-4A42-4B4B-8955-8F5AF558855F}">
            <x14:dataBar minLength="0" maxLength="100" border="1" gradient="0">
              <x14:cfvo type="num">
                <xm:f>0</xm:f>
              </x14:cfvo>
              <x14:cfvo type="num">
                <xm:f>1</xm:f>
              </x14:cfvo>
              <x14:borderColor theme="9" tint="0.59999389629810485"/>
              <x14:negativeFillColor rgb="FFFF0000"/>
              <x14:axisColor rgb="FF000000"/>
            </x14:dataBar>
          </x14:cfRule>
          <xm:sqref>C324</xm:sqref>
        </x14:conditionalFormatting>
        <x14:conditionalFormatting xmlns:xm="http://schemas.microsoft.com/office/excel/2006/main">
          <x14:cfRule type="dataBar" id="{12CF6593-7EBC-4057-AF52-16BC2A68100A}">
            <x14:dataBar minLength="0" maxLength="100" border="1" gradient="0">
              <x14:cfvo type="num">
                <xm:f>0</xm:f>
              </x14:cfvo>
              <x14:cfvo type="num">
                <xm:f>1</xm:f>
              </x14:cfvo>
              <x14:borderColor theme="9" tint="0.59999389629810485"/>
              <x14:negativeFillColor rgb="FFFF0000"/>
              <x14:axisColor rgb="FF000000"/>
            </x14:dataBar>
          </x14:cfRule>
          <xm:sqref>C359</xm:sqref>
        </x14:conditionalFormatting>
        <x14:conditionalFormatting xmlns:xm="http://schemas.microsoft.com/office/excel/2006/main">
          <x14:cfRule type="dataBar" id="{0A151FCD-201D-4BDD-9232-17BEE8E4B3A8}">
            <x14:dataBar minLength="0" maxLength="100" border="1" gradient="0">
              <x14:cfvo type="num">
                <xm:f>0</xm:f>
              </x14:cfvo>
              <x14:cfvo type="num">
                <xm:f>1</xm:f>
              </x14:cfvo>
              <x14:borderColor theme="9" tint="0.59999389629810485"/>
              <x14:negativeFillColor rgb="FFFF0000"/>
              <x14:axisColor rgb="FF000000"/>
            </x14:dataBar>
          </x14:cfRule>
          <xm:sqref>C394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C7C8A-E305-468D-B826-D677C2F2B930}">
  <sheetPr>
    <tabColor rgb="FF002060"/>
  </sheetPr>
  <dimension ref="A5:AC355"/>
  <sheetViews>
    <sheetView showGridLines="0" topLeftCell="A13" zoomScaleNormal="100" workbookViewId="0">
      <selection activeCell="B32" sqref="B32"/>
    </sheetView>
  </sheetViews>
  <sheetFormatPr defaultRowHeight="15" x14ac:dyDescent="0.25"/>
  <cols>
    <col min="1" max="1" width="1.28515625" customWidth="1"/>
    <col min="2" max="2" width="63.7109375" customWidth="1"/>
    <col min="3" max="3" width="26.5703125" bestFit="1" customWidth="1"/>
    <col min="4" max="4" width="10.7109375" bestFit="1" customWidth="1"/>
    <col min="5" max="5" width="24.28515625" bestFit="1" customWidth="1"/>
    <col min="6" max="6" width="9.7109375" bestFit="1" customWidth="1"/>
    <col min="7" max="7" width="21.42578125" bestFit="1" customWidth="1"/>
    <col min="8" max="8" width="9.7109375" bestFit="1" customWidth="1"/>
    <col min="9" max="9" width="31.7109375" customWidth="1"/>
    <col min="10" max="10" width="10.85546875" bestFit="1" customWidth="1"/>
    <col min="29" max="29" width="65.5703125" customWidth="1"/>
  </cols>
  <sheetData>
    <row r="5" spans="2:29" x14ac:dyDescent="0.25">
      <c r="J5" s="79"/>
    </row>
    <row r="11" spans="2:29" x14ac:dyDescent="0.25">
      <c r="AC11" s="26" t="s">
        <v>52</v>
      </c>
    </row>
    <row r="12" spans="2:29" x14ac:dyDescent="0.25">
      <c r="AC12" s="30"/>
    </row>
    <row r="13" spans="2:29" x14ac:dyDescent="0.25">
      <c r="B13" s="26" t="s">
        <v>53</v>
      </c>
      <c r="C13" s="26" t="s">
        <v>1</v>
      </c>
      <c r="D13" s="26" t="s">
        <v>59</v>
      </c>
      <c r="E13" s="26" t="s">
        <v>569</v>
      </c>
      <c r="F13" s="42" t="s">
        <v>67</v>
      </c>
      <c r="G13" s="26" t="s">
        <v>568</v>
      </c>
      <c r="H13" s="42" t="s">
        <v>67</v>
      </c>
      <c r="I13" s="26" t="s">
        <v>58</v>
      </c>
      <c r="AC13" t="s">
        <v>0</v>
      </c>
    </row>
    <row r="14" spans="2:29" x14ac:dyDescent="0.25">
      <c r="B14" s="37" t="s">
        <v>127</v>
      </c>
      <c r="C14" s="37" t="s">
        <v>289</v>
      </c>
      <c r="D14" s="38">
        <v>45498</v>
      </c>
      <c r="E14" s="84">
        <v>3</v>
      </c>
      <c r="F14" s="43" t="s">
        <v>65</v>
      </c>
      <c r="G14" s="84">
        <f>IFERROR(E14+4,"")</f>
        <v>7</v>
      </c>
      <c r="H14" s="43"/>
      <c r="I14" s="37" t="s">
        <v>590</v>
      </c>
      <c r="J14" s="29" t="s">
        <v>51</v>
      </c>
      <c r="AC14" t="s">
        <v>42</v>
      </c>
    </row>
    <row r="15" spans="2:29" x14ac:dyDescent="0.25">
      <c r="B15" s="37" t="s">
        <v>567</v>
      </c>
      <c r="C15" s="37" t="s">
        <v>294</v>
      </c>
      <c r="D15" s="38">
        <v>45498</v>
      </c>
      <c r="E15" s="84">
        <v>3</v>
      </c>
      <c r="F15" s="43" t="s">
        <v>65</v>
      </c>
      <c r="G15" s="84">
        <f t="shared" ref="G15:G78" si="0">IFERROR(E15+4,"")</f>
        <v>7</v>
      </c>
      <c r="H15" s="43"/>
      <c r="I15" s="37" t="s">
        <v>586</v>
      </c>
      <c r="J15" s="29" t="s">
        <v>51</v>
      </c>
      <c r="AC15" t="s">
        <v>20</v>
      </c>
    </row>
    <row r="16" spans="2:29" x14ac:dyDescent="0.25">
      <c r="B16" s="37" t="s">
        <v>134</v>
      </c>
      <c r="C16" s="37" t="s">
        <v>287</v>
      </c>
      <c r="D16" s="38">
        <v>45505</v>
      </c>
      <c r="E16" s="84">
        <v>3</v>
      </c>
      <c r="F16" s="43" t="s">
        <v>65</v>
      </c>
      <c r="G16" s="84">
        <f t="shared" si="0"/>
        <v>7</v>
      </c>
      <c r="H16" s="43"/>
      <c r="I16" s="37" t="s">
        <v>604</v>
      </c>
      <c r="J16" s="29" t="s">
        <v>51</v>
      </c>
    </row>
    <row r="17" spans="2:29" x14ac:dyDescent="0.25">
      <c r="B17" s="37" t="s">
        <v>167</v>
      </c>
      <c r="C17" s="37" t="s">
        <v>286</v>
      </c>
      <c r="D17" s="38">
        <v>45506</v>
      </c>
      <c r="E17" s="84">
        <v>3</v>
      </c>
      <c r="F17" s="43" t="s">
        <v>65</v>
      </c>
      <c r="G17" s="84">
        <f t="shared" si="0"/>
        <v>7</v>
      </c>
      <c r="H17" s="43"/>
      <c r="I17" s="37" t="s">
        <v>603</v>
      </c>
      <c r="J17" s="29" t="s">
        <v>51</v>
      </c>
      <c r="AC17" t="s">
        <v>21</v>
      </c>
    </row>
    <row r="18" spans="2:29" x14ac:dyDescent="0.25">
      <c r="B18" s="37" t="s">
        <v>550</v>
      </c>
      <c r="C18" s="37" t="s">
        <v>295</v>
      </c>
      <c r="D18" s="38">
        <v>45509</v>
      </c>
      <c r="E18" s="84">
        <v>4</v>
      </c>
      <c r="F18" s="43" t="s">
        <v>65</v>
      </c>
      <c r="G18" s="84">
        <f t="shared" si="0"/>
        <v>8</v>
      </c>
      <c r="H18" s="43"/>
      <c r="I18" s="37" t="s">
        <v>616</v>
      </c>
      <c r="J18" s="29" t="s">
        <v>51</v>
      </c>
      <c r="AC18" t="s">
        <v>22</v>
      </c>
    </row>
    <row r="19" spans="2:29" x14ac:dyDescent="0.25">
      <c r="B19" s="37" t="s">
        <v>572</v>
      </c>
      <c r="C19" s="37" t="s">
        <v>294</v>
      </c>
      <c r="D19" s="38">
        <v>45512</v>
      </c>
      <c r="E19" s="84">
        <v>4</v>
      </c>
      <c r="F19" s="43"/>
      <c r="G19" s="84">
        <f t="shared" si="0"/>
        <v>8</v>
      </c>
      <c r="H19" s="43"/>
      <c r="I19" s="65" t="s">
        <v>573</v>
      </c>
      <c r="J19" s="29" t="s">
        <v>51</v>
      </c>
      <c r="AC19" t="s">
        <v>23</v>
      </c>
    </row>
    <row r="20" spans="2:29" x14ac:dyDescent="0.25">
      <c r="B20" s="37" t="s">
        <v>575</v>
      </c>
      <c r="C20" s="37" t="s">
        <v>293</v>
      </c>
      <c r="D20" s="38">
        <v>45513</v>
      </c>
      <c r="E20" s="84">
        <v>4</v>
      </c>
      <c r="F20" s="43"/>
      <c r="G20" s="84">
        <f t="shared" si="0"/>
        <v>8</v>
      </c>
      <c r="H20" s="43"/>
      <c r="I20" s="37" t="s">
        <v>576</v>
      </c>
      <c r="J20" s="29" t="s">
        <v>51</v>
      </c>
      <c r="AC20" t="s">
        <v>24</v>
      </c>
    </row>
    <row r="21" spans="2:29" x14ac:dyDescent="0.25">
      <c r="B21" s="37" t="s">
        <v>133</v>
      </c>
      <c r="C21" s="37" t="s">
        <v>288</v>
      </c>
      <c r="D21" s="38">
        <v>45516</v>
      </c>
      <c r="E21" s="84">
        <v>4</v>
      </c>
      <c r="F21" s="43"/>
      <c r="G21" s="84">
        <f t="shared" si="0"/>
        <v>8</v>
      </c>
      <c r="H21" s="43"/>
      <c r="I21" s="37" t="s">
        <v>577</v>
      </c>
      <c r="J21" s="29" t="s">
        <v>51</v>
      </c>
      <c r="AC21" t="s">
        <v>25</v>
      </c>
    </row>
    <row r="22" spans="2:29" x14ac:dyDescent="0.25">
      <c r="B22" s="37" t="s">
        <v>369</v>
      </c>
      <c r="C22" s="37" t="s">
        <v>282</v>
      </c>
      <c r="D22" s="38">
        <v>45526</v>
      </c>
      <c r="E22" s="84">
        <v>4</v>
      </c>
      <c r="F22" s="43"/>
      <c r="G22" s="84">
        <f t="shared" si="0"/>
        <v>8</v>
      </c>
      <c r="H22" s="43"/>
      <c r="I22" s="65" t="s">
        <v>579</v>
      </c>
      <c r="J22" s="29" t="s">
        <v>51</v>
      </c>
      <c r="AC22" t="s">
        <v>26</v>
      </c>
    </row>
    <row r="23" spans="2:29" x14ac:dyDescent="0.25">
      <c r="B23" s="37" t="s">
        <v>170</v>
      </c>
      <c r="C23" s="37" t="s">
        <v>286</v>
      </c>
      <c r="D23" s="38">
        <v>45530</v>
      </c>
      <c r="E23" s="84">
        <v>4</v>
      </c>
      <c r="F23" s="43"/>
      <c r="G23" s="84">
        <f t="shared" si="0"/>
        <v>8</v>
      </c>
      <c r="H23" s="43"/>
      <c r="I23" s="37"/>
      <c r="J23" s="29" t="s">
        <v>51</v>
      </c>
      <c r="AC23" t="s">
        <v>75</v>
      </c>
    </row>
    <row r="24" spans="2:29" x14ac:dyDescent="0.25">
      <c r="B24" s="37" t="s">
        <v>312</v>
      </c>
      <c r="C24" s="37" t="s">
        <v>289</v>
      </c>
      <c r="D24" s="38">
        <v>45540</v>
      </c>
      <c r="E24" s="84">
        <v>5</v>
      </c>
      <c r="F24" s="43"/>
      <c r="G24" s="84">
        <f t="shared" si="0"/>
        <v>9</v>
      </c>
      <c r="H24" s="43"/>
      <c r="I24" s="37" t="s">
        <v>596</v>
      </c>
      <c r="J24" s="29" t="s">
        <v>51</v>
      </c>
    </row>
    <row r="25" spans="2:29" x14ac:dyDescent="0.25">
      <c r="B25" s="37" t="s">
        <v>592</v>
      </c>
      <c r="C25" s="37" t="s">
        <v>289</v>
      </c>
      <c r="D25" s="38">
        <v>45545</v>
      </c>
      <c r="E25" s="84">
        <v>5</v>
      </c>
      <c r="F25" s="43"/>
      <c r="G25" s="84">
        <f t="shared" si="0"/>
        <v>9</v>
      </c>
      <c r="H25" s="43"/>
      <c r="I25" s="37" t="s">
        <v>597</v>
      </c>
      <c r="J25" s="29" t="s">
        <v>51</v>
      </c>
      <c r="AC25" t="s">
        <v>27</v>
      </c>
    </row>
    <row r="26" spans="2:29" x14ac:dyDescent="0.25">
      <c r="B26" s="37" t="s">
        <v>166</v>
      </c>
      <c r="C26" s="37" t="s">
        <v>286</v>
      </c>
      <c r="D26" s="38">
        <v>45552</v>
      </c>
      <c r="E26" s="84">
        <v>5</v>
      </c>
      <c r="F26" s="43"/>
      <c r="G26" s="84">
        <f t="shared" si="0"/>
        <v>9</v>
      </c>
      <c r="H26" s="43"/>
      <c r="I26" s="65" t="s">
        <v>599</v>
      </c>
      <c r="J26" s="29" t="s">
        <v>51</v>
      </c>
      <c r="AC26" t="s">
        <v>28</v>
      </c>
    </row>
    <row r="27" spans="2:29" x14ac:dyDescent="0.25">
      <c r="B27" s="37" t="s">
        <v>370</v>
      </c>
      <c r="C27" s="37" t="s">
        <v>282</v>
      </c>
      <c r="D27" s="38">
        <v>45566</v>
      </c>
      <c r="E27" s="84">
        <v>5</v>
      </c>
      <c r="F27" s="43"/>
      <c r="G27" s="84">
        <f t="shared" si="0"/>
        <v>9</v>
      </c>
      <c r="H27" s="43"/>
      <c r="I27" s="37" t="s">
        <v>605</v>
      </c>
      <c r="J27" s="29" t="s">
        <v>51</v>
      </c>
      <c r="AC27" t="s">
        <v>29</v>
      </c>
    </row>
    <row r="28" spans="2:29" x14ac:dyDescent="0.25">
      <c r="B28" s="37" t="s">
        <v>610</v>
      </c>
      <c r="C28" s="37" t="s">
        <v>282</v>
      </c>
      <c r="D28" s="38">
        <v>45569</v>
      </c>
      <c r="E28" s="84">
        <v>5</v>
      </c>
      <c r="F28" s="43"/>
      <c r="G28" s="84">
        <f t="shared" si="0"/>
        <v>9</v>
      </c>
      <c r="H28" s="43"/>
      <c r="I28" s="37" t="s">
        <v>607</v>
      </c>
      <c r="J28" s="29" t="s">
        <v>51</v>
      </c>
      <c r="AC28" t="s">
        <v>30</v>
      </c>
    </row>
    <row r="29" spans="2:29" x14ac:dyDescent="0.25">
      <c r="B29" s="37" t="s">
        <v>208</v>
      </c>
      <c r="C29" s="37" t="s">
        <v>288</v>
      </c>
      <c r="D29" s="38">
        <v>45580</v>
      </c>
      <c r="E29" s="84">
        <v>5</v>
      </c>
      <c r="F29" s="43"/>
      <c r="G29" s="84">
        <f t="shared" si="0"/>
        <v>9</v>
      </c>
      <c r="H29" s="43"/>
      <c r="I29" s="37" t="s">
        <v>612</v>
      </c>
      <c r="J29" s="29" t="s">
        <v>51</v>
      </c>
      <c r="AC29" t="s">
        <v>31</v>
      </c>
    </row>
    <row r="30" spans="2:29" x14ac:dyDescent="0.25">
      <c r="B30" s="37" t="s">
        <v>417</v>
      </c>
      <c r="C30" s="37" t="s">
        <v>295</v>
      </c>
      <c r="D30" s="38">
        <v>45582</v>
      </c>
      <c r="E30" s="84">
        <v>6</v>
      </c>
      <c r="F30" s="43"/>
      <c r="G30" s="84">
        <f t="shared" si="0"/>
        <v>10</v>
      </c>
      <c r="H30" s="43"/>
      <c r="I30" s="37" t="s">
        <v>614</v>
      </c>
      <c r="J30" s="29" t="s">
        <v>51</v>
      </c>
      <c r="AC30" t="s">
        <v>32</v>
      </c>
    </row>
    <row r="31" spans="2:29" x14ac:dyDescent="0.25">
      <c r="B31" s="37" t="s">
        <v>92</v>
      </c>
      <c r="C31" s="37" t="s">
        <v>290</v>
      </c>
      <c r="D31" s="38">
        <v>45590</v>
      </c>
      <c r="E31" s="84">
        <v>6</v>
      </c>
      <c r="F31" s="43"/>
      <c r="G31" s="84">
        <f t="shared" si="0"/>
        <v>10</v>
      </c>
      <c r="H31" s="43"/>
      <c r="I31" s="65" t="s">
        <v>619</v>
      </c>
      <c r="J31" s="29" t="s">
        <v>51</v>
      </c>
      <c r="AC31" t="s">
        <v>33</v>
      </c>
    </row>
    <row r="32" spans="2:29" x14ac:dyDescent="0.25">
      <c r="B32" s="37"/>
      <c r="C32" s="37"/>
      <c r="D32" s="38" t="s">
        <v>51</v>
      </c>
      <c r="E32" s="84" t="s">
        <v>51</v>
      </c>
      <c r="F32" s="43"/>
      <c r="G32" s="84" t="str">
        <f t="shared" si="0"/>
        <v/>
      </c>
      <c r="H32" s="43"/>
      <c r="I32" s="37"/>
      <c r="J32" s="29" t="s">
        <v>51</v>
      </c>
      <c r="AC32" t="s">
        <v>34</v>
      </c>
    </row>
    <row r="33" spans="2:29" x14ac:dyDescent="0.25">
      <c r="B33" s="37"/>
      <c r="C33" s="37"/>
      <c r="D33" s="38" t="s">
        <v>51</v>
      </c>
      <c r="E33" s="84" t="s">
        <v>51</v>
      </c>
      <c r="F33" s="43"/>
      <c r="G33" s="84" t="str">
        <f t="shared" si="0"/>
        <v/>
      </c>
      <c r="H33" s="43"/>
      <c r="I33" s="37"/>
      <c r="J33" s="29" t="s">
        <v>51</v>
      </c>
      <c r="AC33" t="s">
        <v>72</v>
      </c>
    </row>
    <row r="34" spans="2:29" x14ac:dyDescent="0.25">
      <c r="B34" s="37"/>
      <c r="C34" s="37"/>
      <c r="D34" s="38" t="s">
        <v>51</v>
      </c>
      <c r="E34" s="84" t="s">
        <v>51</v>
      </c>
      <c r="F34" s="43"/>
      <c r="G34" s="84" t="str">
        <f t="shared" si="0"/>
        <v/>
      </c>
      <c r="H34" s="43"/>
      <c r="I34" s="37"/>
      <c r="J34" s="29" t="s">
        <v>51</v>
      </c>
      <c r="AC34" t="s">
        <v>74</v>
      </c>
    </row>
    <row r="35" spans="2:29" x14ac:dyDescent="0.25">
      <c r="B35" s="37"/>
      <c r="C35" s="37"/>
      <c r="D35" s="38" t="s">
        <v>51</v>
      </c>
      <c r="E35" s="84" t="s">
        <v>51</v>
      </c>
      <c r="F35" s="43"/>
      <c r="G35" s="84" t="str">
        <f t="shared" si="0"/>
        <v/>
      </c>
      <c r="H35" s="43"/>
      <c r="I35" s="37"/>
      <c r="J35" s="29" t="s">
        <v>51</v>
      </c>
      <c r="AC35" t="s">
        <v>43</v>
      </c>
    </row>
    <row r="36" spans="2:29" x14ac:dyDescent="0.25">
      <c r="B36" s="37"/>
      <c r="C36" s="37"/>
      <c r="D36" s="38" t="s">
        <v>51</v>
      </c>
      <c r="E36" s="84" t="s">
        <v>51</v>
      </c>
      <c r="F36" s="43"/>
      <c r="G36" s="84" t="str">
        <f t="shared" si="0"/>
        <v/>
      </c>
      <c r="H36" s="43"/>
      <c r="I36" s="37"/>
      <c r="J36" s="29" t="s">
        <v>51</v>
      </c>
      <c r="AC36" t="s">
        <v>44</v>
      </c>
    </row>
    <row r="37" spans="2:29" x14ac:dyDescent="0.25">
      <c r="B37" s="37"/>
      <c r="C37" s="37"/>
      <c r="D37" s="38" t="s">
        <v>51</v>
      </c>
      <c r="E37" s="84" t="s">
        <v>51</v>
      </c>
      <c r="F37" s="43"/>
      <c r="G37" s="84" t="str">
        <f t="shared" si="0"/>
        <v/>
      </c>
      <c r="H37" s="43"/>
      <c r="I37" s="37"/>
      <c r="J37" s="29" t="s">
        <v>51</v>
      </c>
      <c r="AC37" t="s">
        <v>35</v>
      </c>
    </row>
    <row r="38" spans="2:29" x14ac:dyDescent="0.25">
      <c r="B38" s="37"/>
      <c r="C38" s="37"/>
      <c r="D38" s="38" t="s">
        <v>51</v>
      </c>
      <c r="E38" s="84" t="s">
        <v>51</v>
      </c>
      <c r="F38" s="43"/>
      <c r="G38" s="84" t="str">
        <f t="shared" si="0"/>
        <v/>
      </c>
      <c r="H38" s="43"/>
      <c r="I38" s="37"/>
      <c r="J38" s="29" t="s">
        <v>51</v>
      </c>
      <c r="AC38" t="s">
        <v>36</v>
      </c>
    </row>
    <row r="39" spans="2:29" x14ac:dyDescent="0.25">
      <c r="B39" s="37"/>
      <c r="C39" s="37"/>
      <c r="D39" s="38" t="s">
        <v>51</v>
      </c>
      <c r="E39" s="84" t="s">
        <v>51</v>
      </c>
      <c r="F39" s="43"/>
      <c r="G39" s="84" t="str">
        <f t="shared" si="0"/>
        <v/>
      </c>
      <c r="H39" s="43"/>
      <c r="I39" s="37"/>
      <c r="J39" s="29" t="s">
        <v>51</v>
      </c>
      <c r="AC39" t="s">
        <v>37</v>
      </c>
    </row>
    <row r="40" spans="2:29" x14ac:dyDescent="0.25">
      <c r="B40" s="37"/>
      <c r="C40" s="37"/>
      <c r="D40" s="38" t="s">
        <v>51</v>
      </c>
      <c r="E40" s="84" t="s">
        <v>51</v>
      </c>
      <c r="F40" s="43"/>
      <c r="G40" s="84" t="str">
        <f t="shared" si="0"/>
        <v/>
      </c>
      <c r="H40" s="43"/>
      <c r="I40" s="37"/>
      <c r="J40" s="29" t="s">
        <v>51</v>
      </c>
      <c r="AC40" t="s">
        <v>38</v>
      </c>
    </row>
    <row r="41" spans="2:29" x14ac:dyDescent="0.25">
      <c r="B41" s="37"/>
      <c r="C41" s="37"/>
      <c r="D41" s="38" t="s">
        <v>51</v>
      </c>
      <c r="E41" s="84" t="s">
        <v>51</v>
      </c>
      <c r="F41" s="43"/>
      <c r="G41" s="84" t="str">
        <f t="shared" si="0"/>
        <v/>
      </c>
      <c r="H41" s="43"/>
      <c r="I41" s="65"/>
      <c r="J41" s="29" t="s">
        <v>51</v>
      </c>
      <c r="AC41" t="s">
        <v>39</v>
      </c>
    </row>
    <row r="42" spans="2:29" x14ac:dyDescent="0.25">
      <c r="B42" s="37"/>
      <c r="C42" s="37"/>
      <c r="D42" s="38" t="s">
        <v>51</v>
      </c>
      <c r="E42" s="84" t="s">
        <v>51</v>
      </c>
      <c r="F42" s="43"/>
      <c r="G42" s="84" t="str">
        <f t="shared" si="0"/>
        <v/>
      </c>
      <c r="H42" s="43"/>
      <c r="I42" s="65"/>
      <c r="J42" s="29" t="s">
        <v>51</v>
      </c>
      <c r="AC42" t="s">
        <v>40</v>
      </c>
    </row>
    <row r="43" spans="2:29" x14ac:dyDescent="0.25">
      <c r="B43" s="37"/>
      <c r="C43" s="37"/>
      <c r="D43" s="38" t="s">
        <v>51</v>
      </c>
      <c r="E43" s="84" t="s">
        <v>51</v>
      </c>
      <c r="F43" s="43"/>
      <c r="G43" s="84" t="str">
        <f t="shared" si="0"/>
        <v/>
      </c>
      <c r="H43" s="43"/>
      <c r="I43" s="37"/>
      <c r="J43" s="29" t="s">
        <v>51</v>
      </c>
      <c r="AC43" t="s">
        <v>45</v>
      </c>
    </row>
    <row r="44" spans="2:29" x14ac:dyDescent="0.25">
      <c r="B44" s="37"/>
      <c r="C44" s="37"/>
      <c r="D44" s="38" t="s">
        <v>51</v>
      </c>
      <c r="E44" s="84" t="s">
        <v>51</v>
      </c>
      <c r="F44" s="43"/>
      <c r="G44" s="84" t="str">
        <f t="shared" si="0"/>
        <v/>
      </c>
      <c r="H44" s="43"/>
      <c r="I44" s="37"/>
      <c r="J44" s="29" t="s">
        <v>51</v>
      </c>
      <c r="AC44" t="s">
        <v>46</v>
      </c>
    </row>
    <row r="45" spans="2:29" x14ac:dyDescent="0.25">
      <c r="B45" s="37"/>
      <c r="C45" s="37"/>
      <c r="D45" s="38" t="s">
        <v>51</v>
      </c>
      <c r="E45" s="84" t="s">
        <v>51</v>
      </c>
      <c r="F45" s="43"/>
      <c r="G45" s="84" t="str">
        <f t="shared" si="0"/>
        <v/>
      </c>
      <c r="H45" s="43"/>
      <c r="I45" s="37"/>
      <c r="J45" s="29" t="s">
        <v>51</v>
      </c>
      <c r="AC45" t="s">
        <v>47</v>
      </c>
    </row>
    <row r="46" spans="2:29" x14ac:dyDescent="0.25">
      <c r="B46" s="37"/>
      <c r="C46" s="37"/>
      <c r="D46" s="38" t="s">
        <v>51</v>
      </c>
      <c r="E46" s="84" t="s">
        <v>51</v>
      </c>
      <c r="F46" s="43"/>
      <c r="G46" s="84" t="str">
        <f t="shared" si="0"/>
        <v/>
      </c>
      <c r="H46" s="43"/>
      <c r="I46" s="37"/>
      <c r="J46" s="29" t="s">
        <v>51</v>
      </c>
      <c r="AC46" t="s">
        <v>71</v>
      </c>
    </row>
    <row r="47" spans="2:29" x14ac:dyDescent="0.25">
      <c r="B47" s="37"/>
      <c r="C47" s="37"/>
      <c r="D47" s="38" t="s">
        <v>51</v>
      </c>
      <c r="E47" s="84" t="s">
        <v>51</v>
      </c>
      <c r="F47" s="43"/>
      <c r="G47" s="84" t="str">
        <f t="shared" si="0"/>
        <v/>
      </c>
      <c r="H47" s="43"/>
      <c r="I47" s="37"/>
      <c r="J47" s="29" t="s">
        <v>51</v>
      </c>
      <c r="AC47" t="s">
        <v>70</v>
      </c>
    </row>
    <row r="48" spans="2:29" x14ac:dyDescent="0.25">
      <c r="B48" s="37"/>
      <c r="C48" s="37"/>
      <c r="D48" s="38" t="s">
        <v>51</v>
      </c>
      <c r="E48" s="84" t="s">
        <v>51</v>
      </c>
      <c r="F48" s="43"/>
      <c r="G48" s="84" t="str">
        <f t="shared" si="0"/>
        <v/>
      </c>
      <c r="H48" s="43"/>
      <c r="I48" s="37"/>
      <c r="J48" s="29" t="s">
        <v>51</v>
      </c>
    </row>
    <row r="49" spans="2:29" x14ac:dyDescent="0.25">
      <c r="B49" s="37"/>
      <c r="C49" s="37"/>
      <c r="D49" s="38" t="s">
        <v>51</v>
      </c>
      <c r="E49" s="84" t="s">
        <v>51</v>
      </c>
      <c r="F49" s="43"/>
      <c r="G49" s="84" t="str">
        <f t="shared" si="0"/>
        <v/>
      </c>
      <c r="H49" s="43"/>
      <c r="I49" s="37"/>
      <c r="J49" s="29" t="s">
        <v>51</v>
      </c>
      <c r="AC49" t="s">
        <v>41</v>
      </c>
    </row>
    <row r="50" spans="2:29" x14ac:dyDescent="0.25">
      <c r="B50" s="37"/>
      <c r="C50" s="37"/>
      <c r="D50" s="38" t="s">
        <v>51</v>
      </c>
      <c r="E50" s="84" t="s">
        <v>51</v>
      </c>
      <c r="F50" s="43"/>
      <c r="G50" s="84" t="str">
        <f t="shared" si="0"/>
        <v/>
      </c>
      <c r="H50" s="43"/>
      <c r="I50" s="37"/>
      <c r="J50" s="29" t="s">
        <v>51</v>
      </c>
      <c r="AC50" t="s">
        <v>48</v>
      </c>
    </row>
    <row r="51" spans="2:29" x14ac:dyDescent="0.25">
      <c r="B51" s="37"/>
      <c r="C51" s="37"/>
      <c r="D51" s="38" t="s">
        <v>51</v>
      </c>
      <c r="E51" s="84" t="s">
        <v>51</v>
      </c>
      <c r="F51" s="43"/>
      <c r="G51" s="84" t="str">
        <f t="shared" si="0"/>
        <v/>
      </c>
      <c r="H51" s="43"/>
      <c r="I51" s="37"/>
      <c r="J51" s="29" t="s">
        <v>51</v>
      </c>
      <c r="AC51" t="s">
        <v>49</v>
      </c>
    </row>
    <row r="52" spans="2:29" x14ac:dyDescent="0.25">
      <c r="B52" s="37"/>
      <c r="C52" s="37"/>
      <c r="D52" s="38" t="s">
        <v>51</v>
      </c>
      <c r="E52" s="84" t="s">
        <v>51</v>
      </c>
      <c r="F52" s="43"/>
      <c r="G52" s="84" t="str">
        <f t="shared" si="0"/>
        <v/>
      </c>
      <c r="H52" s="43"/>
      <c r="I52" s="37"/>
      <c r="J52" s="29" t="s">
        <v>51</v>
      </c>
      <c r="AC52" t="s">
        <v>50</v>
      </c>
    </row>
    <row r="53" spans="2:29" x14ac:dyDescent="0.25">
      <c r="B53" s="37"/>
      <c r="C53" s="37"/>
      <c r="D53" s="38" t="s">
        <v>51</v>
      </c>
      <c r="E53" s="84" t="s">
        <v>51</v>
      </c>
      <c r="F53" s="43"/>
      <c r="G53" s="84" t="str">
        <f t="shared" si="0"/>
        <v/>
      </c>
      <c r="H53" s="43"/>
      <c r="I53" s="37"/>
      <c r="J53" s="29" t="s">
        <v>51</v>
      </c>
      <c r="AC53" t="s">
        <v>56</v>
      </c>
    </row>
    <row r="54" spans="2:29" x14ac:dyDescent="0.25">
      <c r="B54" s="37"/>
      <c r="C54" s="37"/>
      <c r="D54" s="38" t="s">
        <v>51</v>
      </c>
      <c r="E54" s="84" t="s">
        <v>51</v>
      </c>
      <c r="F54" s="43"/>
      <c r="G54" s="84" t="str">
        <f t="shared" si="0"/>
        <v/>
      </c>
      <c r="H54" s="43"/>
      <c r="I54" s="37"/>
      <c r="J54" s="29" t="s">
        <v>51</v>
      </c>
      <c r="AC54" t="s">
        <v>63</v>
      </c>
    </row>
    <row r="55" spans="2:29" x14ac:dyDescent="0.25">
      <c r="B55" s="37"/>
      <c r="C55" s="37"/>
      <c r="D55" s="38" t="s">
        <v>51</v>
      </c>
      <c r="E55" s="84" t="s">
        <v>51</v>
      </c>
      <c r="F55" s="43"/>
      <c r="G55" s="84" t="str">
        <f t="shared" si="0"/>
        <v/>
      </c>
      <c r="H55" s="43"/>
      <c r="I55" s="37"/>
      <c r="J55" s="29" t="s">
        <v>51</v>
      </c>
      <c r="AC55" t="s">
        <v>69</v>
      </c>
    </row>
    <row r="56" spans="2:29" x14ac:dyDescent="0.25">
      <c r="B56" s="37"/>
      <c r="C56" s="37"/>
      <c r="D56" s="38" t="s">
        <v>51</v>
      </c>
      <c r="E56" s="84" t="s">
        <v>51</v>
      </c>
      <c r="F56" s="43"/>
      <c r="G56" s="84" t="str">
        <f t="shared" si="0"/>
        <v/>
      </c>
      <c r="H56" s="43"/>
      <c r="I56" s="37"/>
      <c r="J56" s="29" t="s">
        <v>51</v>
      </c>
      <c r="AC56" t="s">
        <v>73</v>
      </c>
    </row>
    <row r="57" spans="2:29" x14ac:dyDescent="0.25">
      <c r="B57" s="37"/>
      <c r="C57" s="37"/>
      <c r="D57" s="38" t="s">
        <v>51</v>
      </c>
      <c r="E57" s="84" t="s">
        <v>51</v>
      </c>
      <c r="F57" s="43"/>
      <c r="G57" s="84" t="str">
        <f t="shared" si="0"/>
        <v/>
      </c>
      <c r="H57" s="43"/>
      <c r="I57" s="37"/>
      <c r="J57" s="29" t="s">
        <v>51</v>
      </c>
    </row>
    <row r="58" spans="2:29" x14ac:dyDescent="0.25">
      <c r="B58" s="37"/>
      <c r="C58" s="37"/>
      <c r="D58" s="38" t="s">
        <v>51</v>
      </c>
      <c r="E58" s="84" t="s">
        <v>51</v>
      </c>
      <c r="F58" s="43"/>
      <c r="G58" s="84" t="str">
        <f t="shared" si="0"/>
        <v/>
      </c>
      <c r="H58" s="43"/>
      <c r="I58" s="37"/>
      <c r="J58" s="29" t="s">
        <v>51</v>
      </c>
      <c r="AC58" t="s">
        <v>68</v>
      </c>
    </row>
    <row r="59" spans="2:29" x14ac:dyDescent="0.25">
      <c r="B59" s="37"/>
      <c r="C59" s="37"/>
      <c r="D59" s="38" t="s">
        <v>51</v>
      </c>
      <c r="E59" s="84" t="s">
        <v>51</v>
      </c>
      <c r="F59" s="43"/>
      <c r="G59" s="84" t="str">
        <f t="shared" si="0"/>
        <v/>
      </c>
      <c r="H59" s="43"/>
      <c r="I59" s="37"/>
      <c r="J59" s="29" t="s">
        <v>51</v>
      </c>
    </row>
    <row r="60" spans="2:29" x14ac:dyDescent="0.25">
      <c r="B60" s="37"/>
      <c r="C60" s="37"/>
      <c r="D60" s="38" t="s">
        <v>51</v>
      </c>
      <c r="E60" s="84" t="s">
        <v>51</v>
      </c>
      <c r="F60" s="43"/>
      <c r="G60" s="84" t="str">
        <f t="shared" si="0"/>
        <v/>
      </c>
      <c r="H60" s="43"/>
      <c r="I60" s="37"/>
      <c r="J60" s="29" t="s">
        <v>51</v>
      </c>
    </row>
    <row r="61" spans="2:29" x14ac:dyDescent="0.25">
      <c r="B61" s="37"/>
      <c r="C61" s="37"/>
      <c r="D61" s="38" t="s">
        <v>51</v>
      </c>
      <c r="E61" s="84" t="s">
        <v>51</v>
      </c>
      <c r="F61" s="43"/>
      <c r="G61" s="84" t="str">
        <f t="shared" si="0"/>
        <v/>
      </c>
      <c r="H61" s="43"/>
      <c r="I61" s="37"/>
      <c r="J61" s="29" t="s">
        <v>51</v>
      </c>
      <c r="AC61" s="40" t="s">
        <v>64</v>
      </c>
    </row>
    <row r="62" spans="2:29" x14ac:dyDescent="0.25">
      <c r="B62" s="37"/>
      <c r="C62" s="37"/>
      <c r="D62" s="38" t="s">
        <v>51</v>
      </c>
      <c r="E62" s="84" t="s">
        <v>51</v>
      </c>
      <c r="F62" s="43"/>
      <c r="G62" s="84" t="str">
        <f t="shared" si="0"/>
        <v/>
      </c>
      <c r="H62" s="43"/>
      <c r="I62" s="37"/>
      <c r="J62" s="29" t="s">
        <v>51</v>
      </c>
      <c r="AC62" s="41" t="s">
        <v>65</v>
      </c>
    </row>
    <row r="63" spans="2:29" x14ac:dyDescent="0.25">
      <c r="B63" s="37"/>
      <c r="C63" s="37"/>
      <c r="D63" s="38" t="s">
        <v>51</v>
      </c>
      <c r="E63" s="84" t="s">
        <v>51</v>
      </c>
      <c r="F63" s="43"/>
      <c r="G63" s="84" t="str">
        <f t="shared" si="0"/>
        <v/>
      </c>
      <c r="H63" s="43"/>
      <c r="I63" s="37"/>
      <c r="J63" s="29" t="s">
        <v>51</v>
      </c>
      <c r="AC63" s="41" t="s">
        <v>66</v>
      </c>
    </row>
    <row r="64" spans="2:29" x14ac:dyDescent="0.25">
      <c r="B64" s="37"/>
      <c r="C64" s="37"/>
      <c r="D64" s="38" t="s">
        <v>51</v>
      </c>
      <c r="E64" s="84" t="s">
        <v>51</v>
      </c>
      <c r="F64" s="43"/>
      <c r="G64" s="84" t="str">
        <f t="shared" si="0"/>
        <v/>
      </c>
      <c r="H64" s="43"/>
      <c r="I64" s="37"/>
      <c r="J64" s="29" t="s">
        <v>51</v>
      </c>
    </row>
    <row r="65" spans="2:29" x14ac:dyDescent="0.25">
      <c r="B65" s="37"/>
      <c r="C65" s="37"/>
      <c r="D65" s="38" t="s">
        <v>51</v>
      </c>
      <c r="E65" s="84" t="s">
        <v>51</v>
      </c>
      <c r="F65" s="43"/>
      <c r="G65" s="84" t="str">
        <f t="shared" si="0"/>
        <v/>
      </c>
      <c r="H65" s="43"/>
      <c r="I65" s="37"/>
      <c r="J65" s="29" t="s">
        <v>51</v>
      </c>
      <c r="AC65" s="41" t="s">
        <v>65</v>
      </c>
    </row>
    <row r="66" spans="2:29" x14ac:dyDescent="0.25">
      <c r="B66" s="37"/>
      <c r="C66" s="37"/>
      <c r="D66" s="38" t="s">
        <v>51</v>
      </c>
      <c r="E66" s="84" t="s">
        <v>51</v>
      </c>
      <c r="F66" s="43"/>
      <c r="G66" s="84" t="str">
        <f t="shared" si="0"/>
        <v/>
      </c>
      <c r="H66" s="43"/>
      <c r="I66" s="37"/>
      <c r="J66" s="29" t="s">
        <v>51</v>
      </c>
    </row>
    <row r="67" spans="2:29" x14ac:dyDescent="0.25">
      <c r="B67" s="37"/>
      <c r="C67" s="37"/>
      <c r="D67" s="38" t="s">
        <v>51</v>
      </c>
      <c r="E67" s="84" t="s">
        <v>51</v>
      </c>
      <c r="F67" s="43"/>
      <c r="G67" s="84" t="str">
        <f t="shared" si="0"/>
        <v/>
      </c>
      <c r="H67" s="43"/>
      <c r="I67" s="37"/>
      <c r="J67" s="29" t="s">
        <v>51</v>
      </c>
    </row>
    <row r="68" spans="2:29" x14ac:dyDescent="0.25">
      <c r="B68" s="37"/>
      <c r="C68" s="37"/>
      <c r="D68" s="38" t="s">
        <v>51</v>
      </c>
      <c r="E68" s="84" t="s">
        <v>51</v>
      </c>
      <c r="F68" s="43"/>
      <c r="G68" s="84" t="str">
        <f t="shared" si="0"/>
        <v/>
      </c>
      <c r="H68" s="43"/>
      <c r="I68" s="37"/>
      <c r="J68" s="29" t="s">
        <v>51</v>
      </c>
    </row>
    <row r="69" spans="2:29" x14ac:dyDescent="0.25">
      <c r="B69" s="37"/>
      <c r="C69" s="37"/>
      <c r="D69" s="38" t="s">
        <v>51</v>
      </c>
      <c r="E69" s="84" t="s">
        <v>51</v>
      </c>
      <c r="F69" s="43"/>
      <c r="G69" s="84" t="str">
        <f t="shared" si="0"/>
        <v/>
      </c>
      <c r="H69" s="43"/>
      <c r="I69" s="37"/>
      <c r="J69" s="29" t="s">
        <v>51</v>
      </c>
    </row>
    <row r="70" spans="2:29" x14ac:dyDescent="0.25">
      <c r="B70" s="37"/>
      <c r="C70" s="37"/>
      <c r="D70" s="38" t="s">
        <v>51</v>
      </c>
      <c r="E70" s="84" t="s">
        <v>51</v>
      </c>
      <c r="F70" s="43"/>
      <c r="G70" s="84" t="str">
        <f t="shared" si="0"/>
        <v/>
      </c>
      <c r="H70" s="43"/>
      <c r="I70" s="65"/>
      <c r="J70" s="29" t="s">
        <v>51</v>
      </c>
    </row>
    <row r="71" spans="2:29" x14ac:dyDescent="0.25">
      <c r="B71" s="37"/>
      <c r="C71" s="37"/>
      <c r="D71" s="38" t="s">
        <v>51</v>
      </c>
      <c r="E71" s="84" t="s">
        <v>51</v>
      </c>
      <c r="F71" s="43"/>
      <c r="G71" s="84" t="str">
        <f t="shared" si="0"/>
        <v/>
      </c>
      <c r="H71" s="43"/>
      <c r="I71" s="37"/>
      <c r="J71" s="29" t="s">
        <v>51</v>
      </c>
    </row>
    <row r="72" spans="2:29" x14ac:dyDescent="0.25">
      <c r="B72" s="80"/>
      <c r="C72" s="37"/>
      <c r="D72" s="38" t="s">
        <v>51</v>
      </c>
      <c r="E72" s="84" t="s">
        <v>51</v>
      </c>
      <c r="F72" s="43"/>
      <c r="G72" s="84" t="str">
        <f t="shared" si="0"/>
        <v/>
      </c>
      <c r="H72" s="43"/>
      <c r="I72" s="37"/>
      <c r="J72" s="29" t="s">
        <v>51</v>
      </c>
    </row>
    <row r="73" spans="2:29" x14ac:dyDescent="0.25">
      <c r="B73" s="37"/>
      <c r="C73" s="37"/>
      <c r="D73" s="38" t="s">
        <v>51</v>
      </c>
      <c r="E73" s="84" t="s">
        <v>51</v>
      </c>
      <c r="F73" s="43"/>
      <c r="G73" s="84" t="str">
        <f t="shared" si="0"/>
        <v/>
      </c>
      <c r="H73" s="43"/>
      <c r="I73" s="37"/>
      <c r="J73" s="29" t="s">
        <v>51</v>
      </c>
    </row>
    <row r="74" spans="2:29" x14ac:dyDescent="0.25">
      <c r="B74" s="37"/>
      <c r="C74" s="37"/>
      <c r="D74" s="38" t="s">
        <v>51</v>
      </c>
      <c r="E74" s="84" t="s">
        <v>51</v>
      </c>
      <c r="F74" s="43"/>
      <c r="G74" s="84" t="str">
        <f t="shared" si="0"/>
        <v/>
      </c>
      <c r="H74" s="43"/>
      <c r="I74" s="37"/>
      <c r="J74" s="29" t="s">
        <v>51</v>
      </c>
    </row>
    <row r="75" spans="2:29" x14ac:dyDescent="0.25">
      <c r="B75" s="37"/>
      <c r="C75" s="37"/>
      <c r="D75" s="38" t="s">
        <v>51</v>
      </c>
      <c r="E75" s="84" t="s">
        <v>51</v>
      </c>
      <c r="F75" s="43"/>
      <c r="G75" s="84" t="str">
        <f t="shared" si="0"/>
        <v/>
      </c>
      <c r="H75" s="43"/>
      <c r="I75" s="37"/>
      <c r="J75" s="29" t="s">
        <v>51</v>
      </c>
    </row>
    <row r="76" spans="2:29" x14ac:dyDescent="0.25">
      <c r="B76" s="37"/>
      <c r="C76" s="37"/>
      <c r="D76" s="38" t="s">
        <v>51</v>
      </c>
      <c r="E76" s="84" t="s">
        <v>51</v>
      </c>
      <c r="F76" s="43"/>
      <c r="G76" s="84" t="str">
        <f t="shared" si="0"/>
        <v/>
      </c>
      <c r="H76" s="43"/>
      <c r="I76" s="37"/>
      <c r="J76" s="29" t="s">
        <v>51</v>
      </c>
    </row>
    <row r="77" spans="2:29" x14ac:dyDescent="0.25">
      <c r="B77" s="37"/>
      <c r="C77" s="37"/>
      <c r="D77" s="38" t="s">
        <v>51</v>
      </c>
      <c r="E77" s="84" t="s">
        <v>51</v>
      </c>
      <c r="F77" s="43"/>
      <c r="G77" s="84" t="str">
        <f t="shared" si="0"/>
        <v/>
      </c>
      <c r="H77" s="43"/>
      <c r="I77" s="37"/>
      <c r="J77" s="29" t="s">
        <v>51</v>
      </c>
    </row>
    <row r="78" spans="2:29" x14ac:dyDescent="0.25">
      <c r="B78" s="37"/>
      <c r="C78" s="37"/>
      <c r="D78" s="38" t="s">
        <v>51</v>
      </c>
      <c r="E78" s="84" t="s">
        <v>51</v>
      </c>
      <c r="F78" s="43"/>
      <c r="G78" s="84" t="str">
        <f t="shared" si="0"/>
        <v/>
      </c>
      <c r="H78" s="43"/>
      <c r="I78" s="37"/>
      <c r="J78" s="29" t="s">
        <v>51</v>
      </c>
    </row>
    <row r="79" spans="2:29" x14ac:dyDescent="0.25">
      <c r="B79" s="37"/>
      <c r="C79" s="37"/>
      <c r="D79" s="38" t="s">
        <v>51</v>
      </c>
      <c r="E79" s="84" t="s">
        <v>51</v>
      </c>
      <c r="F79" s="43"/>
      <c r="G79" s="84" t="str">
        <f t="shared" ref="G79:G142" si="1">IFERROR(E79+4,"")</f>
        <v/>
      </c>
      <c r="H79" s="43"/>
      <c r="I79" s="37"/>
      <c r="J79" s="29" t="s">
        <v>51</v>
      </c>
    </row>
    <row r="80" spans="2:29" x14ac:dyDescent="0.25">
      <c r="B80" s="37"/>
      <c r="C80" s="37"/>
      <c r="D80" s="38" t="s">
        <v>51</v>
      </c>
      <c r="E80" s="84" t="s">
        <v>51</v>
      </c>
      <c r="F80" s="43"/>
      <c r="G80" s="84" t="str">
        <f t="shared" si="1"/>
        <v/>
      </c>
      <c r="H80" s="43"/>
      <c r="I80" s="37"/>
      <c r="J80" s="29" t="s">
        <v>51</v>
      </c>
    </row>
    <row r="81" spans="2:10" x14ac:dyDescent="0.25">
      <c r="B81" s="37"/>
      <c r="C81" s="37"/>
      <c r="D81" s="38" t="s">
        <v>51</v>
      </c>
      <c r="E81" s="84" t="s">
        <v>51</v>
      </c>
      <c r="F81" s="43"/>
      <c r="G81" s="84" t="str">
        <f t="shared" si="1"/>
        <v/>
      </c>
      <c r="H81" s="43"/>
      <c r="I81" s="37"/>
      <c r="J81" s="29" t="s">
        <v>51</v>
      </c>
    </row>
    <row r="82" spans="2:10" x14ac:dyDescent="0.25">
      <c r="B82" s="37"/>
      <c r="C82" s="37"/>
      <c r="D82" s="38" t="s">
        <v>51</v>
      </c>
      <c r="E82" s="84" t="s">
        <v>51</v>
      </c>
      <c r="F82" s="43"/>
      <c r="G82" s="84" t="str">
        <f t="shared" si="1"/>
        <v/>
      </c>
      <c r="H82" s="43"/>
      <c r="I82" s="37"/>
      <c r="J82" s="29" t="s">
        <v>51</v>
      </c>
    </row>
    <row r="83" spans="2:10" x14ac:dyDescent="0.25">
      <c r="B83" s="37"/>
      <c r="C83" s="37"/>
      <c r="D83" s="38" t="s">
        <v>51</v>
      </c>
      <c r="E83" s="84" t="s">
        <v>51</v>
      </c>
      <c r="F83" s="43"/>
      <c r="G83" s="84" t="str">
        <f t="shared" si="1"/>
        <v/>
      </c>
      <c r="H83" s="43"/>
      <c r="I83" s="37"/>
      <c r="J83" s="29" t="s">
        <v>51</v>
      </c>
    </row>
    <row r="84" spans="2:10" x14ac:dyDescent="0.25">
      <c r="B84" s="37"/>
      <c r="C84" s="37"/>
      <c r="D84" s="38" t="s">
        <v>51</v>
      </c>
      <c r="E84" s="84" t="s">
        <v>51</v>
      </c>
      <c r="F84" s="43"/>
      <c r="G84" s="84" t="str">
        <f t="shared" si="1"/>
        <v/>
      </c>
      <c r="H84" s="43"/>
      <c r="I84" s="37"/>
      <c r="J84" s="29" t="s">
        <v>51</v>
      </c>
    </row>
    <row r="85" spans="2:10" x14ac:dyDescent="0.25">
      <c r="B85" s="37"/>
      <c r="C85" s="37"/>
      <c r="D85" s="38" t="s">
        <v>51</v>
      </c>
      <c r="E85" s="84" t="s">
        <v>51</v>
      </c>
      <c r="F85" s="43"/>
      <c r="G85" s="84" t="str">
        <f t="shared" si="1"/>
        <v/>
      </c>
      <c r="H85" s="43"/>
      <c r="I85" s="37"/>
      <c r="J85" s="29" t="s">
        <v>51</v>
      </c>
    </row>
    <row r="86" spans="2:10" x14ac:dyDescent="0.25">
      <c r="B86" s="37"/>
      <c r="C86" s="37"/>
      <c r="D86" s="38" t="s">
        <v>51</v>
      </c>
      <c r="E86" s="84" t="s">
        <v>51</v>
      </c>
      <c r="F86" s="43"/>
      <c r="G86" s="84" t="str">
        <f t="shared" si="1"/>
        <v/>
      </c>
      <c r="H86" s="43"/>
      <c r="I86" s="37"/>
      <c r="J86" s="29" t="s">
        <v>51</v>
      </c>
    </row>
    <row r="87" spans="2:10" x14ac:dyDescent="0.25">
      <c r="B87" s="37"/>
      <c r="C87" s="37"/>
      <c r="D87" s="38" t="s">
        <v>51</v>
      </c>
      <c r="E87" s="84" t="s">
        <v>51</v>
      </c>
      <c r="F87" s="43"/>
      <c r="G87" s="84" t="str">
        <f t="shared" si="1"/>
        <v/>
      </c>
      <c r="H87" s="43"/>
      <c r="I87" s="37"/>
      <c r="J87" s="29" t="s">
        <v>51</v>
      </c>
    </row>
    <row r="88" spans="2:10" x14ac:dyDescent="0.25">
      <c r="B88" s="37"/>
      <c r="C88" s="37"/>
      <c r="D88" s="38" t="s">
        <v>51</v>
      </c>
      <c r="E88" s="84" t="s">
        <v>51</v>
      </c>
      <c r="F88" s="43"/>
      <c r="G88" s="84" t="str">
        <f t="shared" si="1"/>
        <v/>
      </c>
      <c r="H88" s="43"/>
      <c r="I88" s="37"/>
      <c r="J88" s="29" t="s">
        <v>51</v>
      </c>
    </row>
    <row r="89" spans="2:10" x14ac:dyDescent="0.25">
      <c r="B89" s="37"/>
      <c r="C89" s="37"/>
      <c r="D89" s="38" t="s">
        <v>51</v>
      </c>
      <c r="E89" s="84" t="s">
        <v>51</v>
      </c>
      <c r="F89" s="43"/>
      <c r="G89" s="84" t="str">
        <f t="shared" si="1"/>
        <v/>
      </c>
      <c r="H89" s="43"/>
      <c r="I89" s="37"/>
      <c r="J89" s="29" t="s">
        <v>51</v>
      </c>
    </row>
    <row r="90" spans="2:10" x14ac:dyDescent="0.25">
      <c r="B90" s="37"/>
      <c r="C90" s="37"/>
      <c r="D90" s="38" t="s">
        <v>51</v>
      </c>
      <c r="E90" s="84" t="s">
        <v>51</v>
      </c>
      <c r="F90" s="43"/>
      <c r="G90" s="84" t="str">
        <f t="shared" si="1"/>
        <v/>
      </c>
      <c r="H90" s="43"/>
      <c r="I90" s="37"/>
      <c r="J90" s="29" t="s">
        <v>51</v>
      </c>
    </row>
    <row r="91" spans="2:10" x14ac:dyDescent="0.25">
      <c r="B91" s="37"/>
      <c r="C91" s="37"/>
      <c r="D91" s="38" t="s">
        <v>51</v>
      </c>
      <c r="E91" s="84" t="s">
        <v>51</v>
      </c>
      <c r="F91" s="43"/>
      <c r="G91" s="84" t="str">
        <f t="shared" si="1"/>
        <v/>
      </c>
      <c r="H91" s="43"/>
      <c r="I91" s="37"/>
      <c r="J91" s="29" t="s">
        <v>51</v>
      </c>
    </row>
    <row r="92" spans="2:10" x14ac:dyDescent="0.25">
      <c r="B92" s="37"/>
      <c r="C92" s="37"/>
      <c r="D92" s="38" t="s">
        <v>51</v>
      </c>
      <c r="E92" s="84" t="s">
        <v>51</v>
      </c>
      <c r="F92" s="43"/>
      <c r="G92" s="84" t="str">
        <f t="shared" si="1"/>
        <v/>
      </c>
      <c r="H92" s="43"/>
      <c r="I92" s="37"/>
      <c r="J92" s="29" t="s">
        <v>51</v>
      </c>
    </row>
    <row r="93" spans="2:10" x14ac:dyDescent="0.25">
      <c r="B93" s="37"/>
      <c r="C93" s="37"/>
      <c r="D93" s="38" t="s">
        <v>51</v>
      </c>
      <c r="E93" s="84" t="s">
        <v>51</v>
      </c>
      <c r="F93" s="43"/>
      <c r="G93" s="84" t="str">
        <f t="shared" si="1"/>
        <v/>
      </c>
      <c r="H93" s="43"/>
      <c r="I93" s="37"/>
      <c r="J93" s="29" t="s">
        <v>51</v>
      </c>
    </row>
    <row r="94" spans="2:10" x14ac:dyDescent="0.25">
      <c r="B94" s="37"/>
      <c r="C94" s="37"/>
      <c r="D94" s="38" t="s">
        <v>51</v>
      </c>
      <c r="E94" s="84" t="s">
        <v>51</v>
      </c>
      <c r="F94" s="43"/>
      <c r="G94" s="84" t="str">
        <f t="shared" si="1"/>
        <v/>
      </c>
      <c r="H94" s="43"/>
      <c r="I94" s="37"/>
      <c r="J94" s="29" t="s">
        <v>51</v>
      </c>
    </row>
    <row r="95" spans="2:10" x14ac:dyDescent="0.25">
      <c r="B95" s="37"/>
      <c r="C95" s="37"/>
      <c r="D95" s="38" t="s">
        <v>51</v>
      </c>
      <c r="E95" s="84" t="s">
        <v>51</v>
      </c>
      <c r="F95" s="43"/>
      <c r="G95" s="84" t="str">
        <f t="shared" si="1"/>
        <v/>
      </c>
      <c r="H95" s="43"/>
      <c r="I95" s="37"/>
      <c r="J95" s="29" t="s">
        <v>51</v>
      </c>
    </row>
    <row r="96" spans="2:10" x14ac:dyDescent="0.25">
      <c r="B96" s="37"/>
      <c r="C96" s="37"/>
      <c r="D96" s="38" t="s">
        <v>51</v>
      </c>
      <c r="E96" s="84" t="s">
        <v>51</v>
      </c>
      <c r="F96" s="43"/>
      <c r="G96" s="84" t="str">
        <f t="shared" si="1"/>
        <v/>
      </c>
      <c r="H96" s="43"/>
      <c r="I96" s="37"/>
      <c r="J96" s="29" t="s">
        <v>51</v>
      </c>
    </row>
    <row r="97" spans="2:10" x14ac:dyDescent="0.25">
      <c r="B97" s="37"/>
      <c r="C97" s="37"/>
      <c r="D97" s="38" t="s">
        <v>51</v>
      </c>
      <c r="E97" s="84" t="s">
        <v>51</v>
      </c>
      <c r="F97" s="43"/>
      <c r="G97" s="84" t="str">
        <f t="shared" si="1"/>
        <v/>
      </c>
      <c r="H97" s="43"/>
      <c r="I97" s="37"/>
      <c r="J97" s="29" t="s">
        <v>51</v>
      </c>
    </row>
    <row r="98" spans="2:10" x14ac:dyDescent="0.25">
      <c r="B98" s="37"/>
      <c r="C98" s="37"/>
      <c r="D98" s="38" t="s">
        <v>51</v>
      </c>
      <c r="E98" s="84" t="s">
        <v>51</v>
      </c>
      <c r="F98" s="43"/>
      <c r="G98" s="84" t="str">
        <f t="shared" si="1"/>
        <v/>
      </c>
      <c r="H98" s="43"/>
      <c r="I98" s="37"/>
      <c r="J98" s="29" t="s">
        <v>51</v>
      </c>
    </row>
    <row r="99" spans="2:10" x14ac:dyDescent="0.25">
      <c r="B99" s="37"/>
      <c r="C99" s="37"/>
      <c r="D99" s="38" t="s">
        <v>51</v>
      </c>
      <c r="E99" s="84" t="s">
        <v>51</v>
      </c>
      <c r="F99" s="43"/>
      <c r="G99" s="84" t="str">
        <f t="shared" si="1"/>
        <v/>
      </c>
      <c r="H99" s="43"/>
      <c r="I99" s="37"/>
      <c r="J99" s="29" t="s">
        <v>51</v>
      </c>
    </row>
    <row r="100" spans="2:10" x14ac:dyDescent="0.25">
      <c r="B100" s="37"/>
      <c r="C100" s="37"/>
      <c r="D100" s="38" t="s">
        <v>51</v>
      </c>
      <c r="E100" s="84" t="s">
        <v>51</v>
      </c>
      <c r="F100" s="43"/>
      <c r="G100" s="84" t="str">
        <f t="shared" si="1"/>
        <v/>
      </c>
      <c r="H100" s="43"/>
      <c r="I100" s="37"/>
      <c r="J100" s="29" t="s">
        <v>51</v>
      </c>
    </row>
    <row r="101" spans="2:10" x14ac:dyDescent="0.25">
      <c r="B101" s="37"/>
      <c r="C101" s="37"/>
      <c r="D101" s="38" t="s">
        <v>51</v>
      </c>
      <c r="E101" s="84" t="s">
        <v>51</v>
      </c>
      <c r="F101" s="43"/>
      <c r="G101" s="84" t="str">
        <f t="shared" si="1"/>
        <v/>
      </c>
      <c r="H101" s="43"/>
      <c r="I101" s="37"/>
      <c r="J101" s="29" t="s">
        <v>51</v>
      </c>
    </row>
    <row r="102" spans="2:10" x14ac:dyDescent="0.25">
      <c r="B102" s="37"/>
      <c r="C102" s="37"/>
      <c r="D102" s="38" t="s">
        <v>51</v>
      </c>
      <c r="E102" s="84" t="s">
        <v>51</v>
      </c>
      <c r="F102" s="43"/>
      <c r="G102" s="84" t="str">
        <f t="shared" si="1"/>
        <v/>
      </c>
      <c r="H102" s="43"/>
      <c r="I102" s="37"/>
      <c r="J102" s="29" t="s">
        <v>51</v>
      </c>
    </row>
    <row r="103" spans="2:10" x14ac:dyDescent="0.25">
      <c r="B103" s="37"/>
      <c r="C103" s="37"/>
      <c r="D103" s="38" t="s">
        <v>51</v>
      </c>
      <c r="E103" s="84" t="s">
        <v>51</v>
      </c>
      <c r="F103" s="43"/>
      <c r="G103" s="84" t="str">
        <f t="shared" si="1"/>
        <v/>
      </c>
      <c r="H103" s="43"/>
      <c r="I103" s="37"/>
      <c r="J103" s="29" t="s">
        <v>51</v>
      </c>
    </row>
    <row r="104" spans="2:10" x14ac:dyDescent="0.25">
      <c r="B104" s="37"/>
      <c r="C104" s="37"/>
      <c r="D104" s="38" t="s">
        <v>51</v>
      </c>
      <c r="E104" s="84" t="s">
        <v>51</v>
      </c>
      <c r="F104" s="43"/>
      <c r="G104" s="84" t="str">
        <f t="shared" si="1"/>
        <v/>
      </c>
      <c r="H104" s="43"/>
      <c r="I104" s="37"/>
      <c r="J104" s="29" t="s">
        <v>51</v>
      </c>
    </row>
    <row r="105" spans="2:10" x14ac:dyDescent="0.25">
      <c r="B105" s="37"/>
      <c r="C105" s="37"/>
      <c r="D105" s="38" t="s">
        <v>51</v>
      </c>
      <c r="E105" s="84" t="s">
        <v>51</v>
      </c>
      <c r="F105" s="43"/>
      <c r="G105" s="84" t="str">
        <f t="shared" si="1"/>
        <v/>
      </c>
      <c r="H105" s="43"/>
      <c r="I105" s="37"/>
      <c r="J105" s="29" t="s">
        <v>51</v>
      </c>
    </row>
    <row r="106" spans="2:10" x14ac:dyDescent="0.25">
      <c r="B106" s="37"/>
      <c r="C106" s="37"/>
      <c r="D106" s="38" t="s">
        <v>51</v>
      </c>
      <c r="E106" s="84" t="s">
        <v>51</v>
      </c>
      <c r="F106" s="43"/>
      <c r="G106" s="84" t="str">
        <f t="shared" si="1"/>
        <v/>
      </c>
      <c r="H106" s="43"/>
      <c r="I106" s="37"/>
      <c r="J106" s="29" t="s">
        <v>51</v>
      </c>
    </row>
    <row r="107" spans="2:10" x14ac:dyDescent="0.25">
      <c r="B107" s="37"/>
      <c r="C107" s="37"/>
      <c r="D107" s="38" t="s">
        <v>51</v>
      </c>
      <c r="E107" s="84" t="s">
        <v>51</v>
      </c>
      <c r="F107" s="43"/>
      <c r="G107" s="84" t="str">
        <f t="shared" si="1"/>
        <v/>
      </c>
      <c r="H107" s="43"/>
      <c r="I107" s="37"/>
      <c r="J107" s="29" t="s">
        <v>51</v>
      </c>
    </row>
    <row r="108" spans="2:10" x14ac:dyDescent="0.25">
      <c r="B108" s="37"/>
      <c r="C108" s="37"/>
      <c r="D108" s="38" t="s">
        <v>51</v>
      </c>
      <c r="E108" s="84" t="s">
        <v>51</v>
      </c>
      <c r="F108" s="43"/>
      <c r="G108" s="84" t="str">
        <f t="shared" si="1"/>
        <v/>
      </c>
      <c r="H108" s="43"/>
      <c r="I108" s="37"/>
      <c r="J108" s="29" t="s">
        <v>51</v>
      </c>
    </row>
    <row r="109" spans="2:10" x14ac:dyDescent="0.25">
      <c r="B109" s="37"/>
      <c r="C109" s="37"/>
      <c r="D109" s="38" t="s">
        <v>51</v>
      </c>
      <c r="E109" s="84" t="s">
        <v>51</v>
      </c>
      <c r="F109" s="43"/>
      <c r="G109" s="84" t="str">
        <f t="shared" si="1"/>
        <v/>
      </c>
      <c r="H109" s="43"/>
      <c r="I109" s="37"/>
      <c r="J109" s="29" t="s">
        <v>51</v>
      </c>
    </row>
    <row r="110" spans="2:10" x14ac:dyDescent="0.25">
      <c r="B110" s="37"/>
      <c r="C110" s="37"/>
      <c r="D110" s="38" t="s">
        <v>51</v>
      </c>
      <c r="E110" s="84" t="s">
        <v>51</v>
      </c>
      <c r="F110" s="43"/>
      <c r="G110" s="84" t="str">
        <f t="shared" si="1"/>
        <v/>
      </c>
      <c r="H110" s="43"/>
      <c r="I110" s="37"/>
      <c r="J110" s="29" t="s">
        <v>51</v>
      </c>
    </row>
    <row r="111" spans="2:10" x14ac:dyDescent="0.25">
      <c r="B111" s="37"/>
      <c r="C111" s="37"/>
      <c r="D111" s="38" t="s">
        <v>51</v>
      </c>
      <c r="E111" s="84" t="s">
        <v>51</v>
      </c>
      <c r="F111" s="43"/>
      <c r="G111" s="84" t="str">
        <f t="shared" si="1"/>
        <v/>
      </c>
      <c r="H111" s="43"/>
      <c r="I111" s="37"/>
      <c r="J111" s="29" t="s">
        <v>51</v>
      </c>
    </row>
    <row r="112" spans="2:10" x14ac:dyDescent="0.25">
      <c r="B112" s="37"/>
      <c r="C112" s="37"/>
      <c r="D112" s="38" t="s">
        <v>51</v>
      </c>
      <c r="E112" s="84" t="s">
        <v>51</v>
      </c>
      <c r="F112" s="43"/>
      <c r="G112" s="84" t="str">
        <f t="shared" si="1"/>
        <v/>
      </c>
      <c r="H112" s="43"/>
      <c r="I112" s="37"/>
      <c r="J112" s="29" t="s">
        <v>51</v>
      </c>
    </row>
    <row r="113" spans="2:10" x14ac:dyDescent="0.25">
      <c r="B113" s="37"/>
      <c r="C113" s="37"/>
      <c r="D113" s="38" t="s">
        <v>51</v>
      </c>
      <c r="E113" s="84" t="s">
        <v>51</v>
      </c>
      <c r="F113" s="43"/>
      <c r="G113" s="84" t="str">
        <f t="shared" si="1"/>
        <v/>
      </c>
      <c r="H113" s="43"/>
      <c r="I113" s="37"/>
      <c r="J113" s="29" t="s">
        <v>51</v>
      </c>
    </row>
    <row r="114" spans="2:10" x14ac:dyDescent="0.25">
      <c r="B114" s="37"/>
      <c r="C114" s="37"/>
      <c r="D114" s="38" t="s">
        <v>51</v>
      </c>
      <c r="E114" s="84" t="s">
        <v>51</v>
      </c>
      <c r="F114" s="43"/>
      <c r="G114" s="84" t="str">
        <f t="shared" si="1"/>
        <v/>
      </c>
      <c r="H114" s="43"/>
      <c r="I114" s="37"/>
      <c r="J114" s="29" t="s">
        <v>51</v>
      </c>
    </row>
    <row r="115" spans="2:10" x14ac:dyDescent="0.25">
      <c r="B115" s="37"/>
      <c r="C115" s="37"/>
      <c r="D115" s="38" t="s">
        <v>51</v>
      </c>
      <c r="E115" s="84" t="s">
        <v>51</v>
      </c>
      <c r="F115" s="43"/>
      <c r="G115" s="84" t="str">
        <f t="shared" si="1"/>
        <v/>
      </c>
      <c r="H115" s="43"/>
      <c r="I115" s="37"/>
      <c r="J115" s="29" t="s">
        <v>51</v>
      </c>
    </row>
    <row r="116" spans="2:10" x14ac:dyDescent="0.25">
      <c r="B116" s="37"/>
      <c r="C116" s="37"/>
      <c r="D116" s="38" t="s">
        <v>51</v>
      </c>
      <c r="E116" s="84" t="s">
        <v>51</v>
      </c>
      <c r="F116" s="43"/>
      <c r="G116" s="84" t="str">
        <f t="shared" si="1"/>
        <v/>
      </c>
      <c r="H116" s="43"/>
      <c r="I116" s="37"/>
      <c r="J116" s="29" t="s">
        <v>51</v>
      </c>
    </row>
    <row r="117" spans="2:10" x14ac:dyDescent="0.25">
      <c r="B117" s="37"/>
      <c r="C117" s="37"/>
      <c r="D117" s="38" t="s">
        <v>51</v>
      </c>
      <c r="E117" s="84" t="s">
        <v>51</v>
      </c>
      <c r="F117" s="43"/>
      <c r="G117" s="84" t="str">
        <f t="shared" si="1"/>
        <v/>
      </c>
      <c r="H117" s="43"/>
      <c r="I117" s="37"/>
      <c r="J117" s="29" t="s">
        <v>51</v>
      </c>
    </row>
    <row r="118" spans="2:10" x14ac:dyDescent="0.25">
      <c r="B118" s="37"/>
      <c r="C118" s="37"/>
      <c r="D118" s="38" t="s">
        <v>51</v>
      </c>
      <c r="E118" s="84" t="s">
        <v>51</v>
      </c>
      <c r="F118" s="43"/>
      <c r="G118" s="84" t="str">
        <f t="shared" si="1"/>
        <v/>
      </c>
      <c r="H118" s="43"/>
      <c r="I118" s="37"/>
      <c r="J118" s="29" t="s">
        <v>51</v>
      </c>
    </row>
    <row r="119" spans="2:10" x14ac:dyDescent="0.25">
      <c r="B119" s="37"/>
      <c r="C119" s="37"/>
      <c r="D119" s="38" t="s">
        <v>51</v>
      </c>
      <c r="E119" s="84" t="s">
        <v>51</v>
      </c>
      <c r="F119" s="43"/>
      <c r="G119" s="84" t="str">
        <f t="shared" si="1"/>
        <v/>
      </c>
      <c r="H119" s="43"/>
      <c r="I119" s="37"/>
      <c r="J119" s="29" t="s">
        <v>51</v>
      </c>
    </row>
    <row r="120" spans="2:10" x14ac:dyDescent="0.25">
      <c r="B120" s="37"/>
      <c r="C120" s="37"/>
      <c r="D120" s="38" t="s">
        <v>51</v>
      </c>
      <c r="E120" s="84" t="s">
        <v>51</v>
      </c>
      <c r="F120" s="43"/>
      <c r="G120" s="84" t="str">
        <f t="shared" si="1"/>
        <v/>
      </c>
      <c r="H120" s="43"/>
      <c r="I120" s="37"/>
      <c r="J120" s="29" t="s">
        <v>51</v>
      </c>
    </row>
    <row r="121" spans="2:10" x14ac:dyDescent="0.25">
      <c r="B121" s="37"/>
      <c r="C121" s="37"/>
      <c r="D121" s="38" t="s">
        <v>51</v>
      </c>
      <c r="E121" s="84" t="s">
        <v>51</v>
      </c>
      <c r="F121" s="43"/>
      <c r="G121" s="84" t="str">
        <f t="shared" si="1"/>
        <v/>
      </c>
      <c r="H121" s="43"/>
      <c r="I121" s="37"/>
      <c r="J121" s="29" t="s">
        <v>51</v>
      </c>
    </row>
    <row r="122" spans="2:10" x14ac:dyDescent="0.25">
      <c r="B122" s="37"/>
      <c r="C122" s="37"/>
      <c r="D122" s="38" t="s">
        <v>51</v>
      </c>
      <c r="E122" s="84" t="s">
        <v>51</v>
      </c>
      <c r="F122" s="43"/>
      <c r="G122" s="84" t="str">
        <f t="shared" si="1"/>
        <v/>
      </c>
      <c r="H122" s="43"/>
      <c r="I122" s="37"/>
      <c r="J122" s="29" t="s">
        <v>51</v>
      </c>
    </row>
    <row r="123" spans="2:10" x14ac:dyDescent="0.25">
      <c r="B123" s="37"/>
      <c r="C123" s="37"/>
      <c r="D123" s="38" t="s">
        <v>51</v>
      </c>
      <c r="E123" s="84" t="s">
        <v>51</v>
      </c>
      <c r="F123" s="43"/>
      <c r="G123" s="84" t="str">
        <f t="shared" si="1"/>
        <v/>
      </c>
      <c r="H123" s="43"/>
      <c r="I123" s="37"/>
      <c r="J123" s="29" t="s">
        <v>51</v>
      </c>
    </row>
    <row r="124" spans="2:10" x14ac:dyDescent="0.25">
      <c r="B124" s="37"/>
      <c r="C124" s="37"/>
      <c r="D124" s="38" t="s">
        <v>51</v>
      </c>
      <c r="E124" s="84" t="s">
        <v>51</v>
      </c>
      <c r="F124" s="43"/>
      <c r="G124" s="84" t="str">
        <f t="shared" si="1"/>
        <v/>
      </c>
      <c r="H124" s="43"/>
      <c r="I124" s="37"/>
      <c r="J124" s="29" t="s">
        <v>51</v>
      </c>
    </row>
    <row r="125" spans="2:10" x14ac:dyDescent="0.25">
      <c r="B125" s="37"/>
      <c r="C125" s="37"/>
      <c r="D125" s="38" t="s">
        <v>51</v>
      </c>
      <c r="E125" s="84" t="s">
        <v>51</v>
      </c>
      <c r="F125" s="43"/>
      <c r="G125" s="84" t="str">
        <f t="shared" si="1"/>
        <v/>
      </c>
      <c r="H125" s="43"/>
      <c r="I125" s="37"/>
      <c r="J125" s="29" t="s">
        <v>51</v>
      </c>
    </row>
    <row r="126" spans="2:10" x14ac:dyDescent="0.25">
      <c r="B126" s="37"/>
      <c r="C126" s="37"/>
      <c r="D126" s="38" t="s">
        <v>51</v>
      </c>
      <c r="E126" s="84" t="s">
        <v>51</v>
      </c>
      <c r="F126" s="43"/>
      <c r="G126" s="84" t="str">
        <f t="shared" si="1"/>
        <v/>
      </c>
      <c r="H126" s="43"/>
      <c r="I126" s="37"/>
      <c r="J126" s="29" t="s">
        <v>51</v>
      </c>
    </row>
    <row r="127" spans="2:10" x14ac:dyDescent="0.25">
      <c r="B127" s="37"/>
      <c r="C127" s="37"/>
      <c r="D127" s="38" t="s">
        <v>51</v>
      </c>
      <c r="E127" s="84" t="s">
        <v>51</v>
      </c>
      <c r="F127" s="43"/>
      <c r="G127" s="84" t="str">
        <f t="shared" si="1"/>
        <v/>
      </c>
      <c r="H127" s="43"/>
      <c r="I127" s="37"/>
      <c r="J127" s="29" t="s">
        <v>51</v>
      </c>
    </row>
    <row r="128" spans="2:10" x14ac:dyDescent="0.25">
      <c r="B128" s="37"/>
      <c r="C128" s="37"/>
      <c r="D128" s="38" t="s">
        <v>51</v>
      </c>
      <c r="E128" s="84" t="s">
        <v>51</v>
      </c>
      <c r="F128" s="43"/>
      <c r="G128" s="84" t="str">
        <f t="shared" si="1"/>
        <v/>
      </c>
      <c r="H128" s="43"/>
      <c r="I128" s="37"/>
      <c r="J128" s="29" t="s">
        <v>51</v>
      </c>
    </row>
    <row r="129" spans="2:10" x14ac:dyDescent="0.25">
      <c r="B129" s="37"/>
      <c r="C129" s="37"/>
      <c r="D129" s="38" t="s">
        <v>51</v>
      </c>
      <c r="E129" s="84" t="s">
        <v>51</v>
      </c>
      <c r="F129" s="43"/>
      <c r="G129" s="84" t="str">
        <f t="shared" si="1"/>
        <v/>
      </c>
      <c r="H129" s="43"/>
      <c r="I129" s="37"/>
      <c r="J129" s="29" t="s">
        <v>51</v>
      </c>
    </row>
    <row r="130" spans="2:10" x14ac:dyDescent="0.25">
      <c r="B130" s="37"/>
      <c r="C130" s="37"/>
      <c r="D130" s="38" t="s">
        <v>51</v>
      </c>
      <c r="E130" s="84" t="s">
        <v>51</v>
      </c>
      <c r="F130" s="43"/>
      <c r="G130" s="84" t="str">
        <f t="shared" si="1"/>
        <v/>
      </c>
      <c r="H130" s="43"/>
      <c r="I130" s="37"/>
      <c r="J130" s="29" t="s">
        <v>51</v>
      </c>
    </row>
    <row r="131" spans="2:10" x14ac:dyDescent="0.25">
      <c r="B131" s="37"/>
      <c r="C131" s="37"/>
      <c r="D131" s="38" t="s">
        <v>51</v>
      </c>
      <c r="E131" s="84" t="s">
        <v>51</v>
      </c>
      <c r="F131" s="43"/>
      <c r="G131" s="84" t="str">
        <f t="shared" si="1"/>
        <v/>
      </c>
      <c r="H131" s="43"/>
      <c r="I131" s="37"/>
      <c r="J131" s="29" t="s">
        <v>51</v>
      </c>
    </row>
    <row r="132" spans="2:10" x14ac:dyDescent="0.25">
      <c r="B132" s="37"/>
      <c r="C132" s="37"/>
      <c r="D132" s="38" t="s">
        <v>51</v>
      </c>
      <c r="E132" s="84" t="s">
        <v>51</v>
      </c>
      <c r="F132" s="43"/>
      <c r="G132" s="84" t="str">
        <f t="shared" si="1"/>
        <v/>
      </c>
      <c r="H132" s="43"/>
      <c r="I132" s="37"/>
      <c r="J132" s="29" t="s">
        <v>51</v>
      </c>
    </row>
    <row r="133" spans="2:10" x14ac:dyDescent="0.25">
      <c r="B133" s="37"/>
      <c r="C133" s="37"/>
      <c r="D133" s="38" t="s">
        <v>51</v>
      </c>
      <c r="E133" s="84" t="s">
        <v>51</v>
      </c>
      <c r="F133" s="43"/>
      <c r="G133" s="84" t="str">
        <f t="shared" si="1"/>
        <v/>
      </c>
      <c r="H133" s="43"/>
      <c r="I133" s="37"/>
      <c r="J133" s="29" t="s">
        <v>51</v>
      </c>
    </row>
    <row r="134" spans="2:10" x14ac:dyDescent="0.25">
      <c r="B134" s="37"/>
      <c r="C134" s="37"/>
      <c r="D134" s="38" t="s">
        <v>51</v>
      </c>
      <c r="E134" s="84" t="s">
        <v>51</v>
      </c>
      <c r="F134" s="43"/>
      <c r="G134" s="84" t="str">
        <f t="shared" si="1"/>
        <v/>
      </c>
      <c r="H134" s="43"/>
      <c r="I134" s="37"/>
      <c r="J134" s="29" t="s">
        <v>51</v>
      </c>
    </row>
    <row r="135" spans="2:10" x14ac:dyDescent="0.25">
      <c r="B135" s="37"/>
      <c r="C135" s="37"/>
      <c r="D135" s="38" t="s">
        <v>51</v>
      </c>
      <c r="E135" s="84" t="s">
        <v>51</v>
      </c>
      <c r="F135" s="43"/>
      <c r="G135" s="84" t="str">
        <f t="shared" si="1"/>
        <v/>
      </c>
      <c r="H135" s="43"/>
      <c r="I135" s="37"/>
      <c r="J135" s="29" t="s">
        <v>51</v>
      </c>
    </row>
    <row r="136" spans="2:10" x14ac:dyDescent="0.25">
      <c r="B136" s="37"/>
      <c r="C136" s="37"/>
      <c r="D136" s="38" t="s">
        <v>51</v>
      </c>
      <c r="E136" s="84" t="s">
        <v>51</v>
      </c>
      <c r="F136" s="43"/>
      <c r="G136" s="84" t="str">
        <f t="shared" si="1"/>
        <v/>
      </c>
      <c r="H136" s="43"/>
      <c r="I136" s="37"/>
      <c r="J136" s="29" t="s">
        <v>51</v>
      </c>
    </row>
    <row r="137" spans="2:10" x14ac:dyDescent="0.25">
      <c r="B137" s="37"/>
      <c r="C137" s="37"/>
      <c r="D137" s="38" t="s">
        <v>51</v>
      </c>
      <c r="E137" s="84" t="s">
        <v>51</v>
      </c>
      <c r="F137" s="43"/>
      <c r="G137" s="84" t="str">
        <f t="shared" si="1"/>
        <v/>
      </c>
      <c r="H137" s="43"/>
      <c r="I137" s="37"/>
      <c r="J137" s="29" t="s">
        <v>51</v>
      </c>
    </row>
    <row r="138" spans="2:10" x14ac:dyDescent="0.25">
      <c r="B138" s="37"/>
      <c r="C138" s="37"/>
      <c r="D138" s="38" t="s">
        <v>51</v>
      </c>
      <c r="E138" s="84" t="s">
        <v>51</v>
      </c>
      <c r="F138" s="43"/>
      <c r="G138" s="84" t="str">
        <f t="shared" si="1"/>
        <v/>
      </c>
      <c r="H138" s="43"/>
      <c r="I138" s="37"/>
      <c r="J138" s="29" t="s">
        <v>51</v>
      </c>
    </row>
    <row r="139" spans="2:10" x14ac:dyDescent="0.25">
      <c r="B139" s="37"/>
      <c r="C139" s="37"/>
      <c r="D139" s="38" t="s">
        <v>51</v>
      </c>
      <c r="E139" s="84" t="s">
        <v>51</v>
      </c>
      <c r="F139" s="43"/>
      <c r="G139" s="84" t="str">
        <f t="shared" si="1"/>
        <v/>
      </c>
      <c r="H139" s="43"/>
      <c r="I139" s="37"/>
      <c r="J139" s="29" t="s">
        <v>51</v>
      </c>
    </row>
    <row r="140" spans="2:10" x14ac:dyDescent="0.25">
      <c r="B140" s="37"/>
      <c r="C140" s="37"/>
      <c r="D140" s="38" t="s">
        <v>51</v>
      </c>
      <c r="E140" s="84" t="s">
        <v>51</v>
      </c>
      <c r="F140" s="43"/>
      <c r="G140" s="84" t="str">
        <f t="shared" si="1"/>
        <v/>
      </c>
      <c r="H140" s="43"/>
      <c r="I140" s="37"/>
      <c r="J140" s="29" t="s">
        <v>51</v>
      </c>
    </row>
    <row r="141" spans="2:10" x14ac:dyDescent="0.25">
      <c r="B141" s="37"/>
      <c r="C141" s="37"/>
      <c r="D141" s="38" t="s">
        <v>51</v>
      </c>
      <c r="E141" s="84" t="s">
        <v>51</v>
      </c>
      <c r="F141" s="43"/>
      <c r="G141" s="84" t="str">
        <f t="shared" si="1"/>
        <v/>
      </c>
      <c r="H141" s="43"/>
      <c r="I141" s="37"/>
      <c r="J141" s="29" t="s">
        <v>51</v>
      </c>
    </row>
    <row r="142" spans="2:10" x14ac:dyDescent="0.25">
      <c r="B142" s="37"/>
      <c r="C142" s="37"/>
      <c r="D142" s="38" t="s">
        <v>51</v>
      </c>
      <c r="E142" s="84" t="s">
        <v>51</v>
      </c>
      <c r="F142" s="43"/>
      <c r="G142" s="84" t="str">
        <f t="shared" si="1"/>
        <v/>
      </c>
      <c r="H142" s="43"/>
      <c r="I142" s="37"/>
      <c r="J142" s="29" t="s">
        <v>51</v>
      </c>
    </row>
    <row r="143" spans="2:10" x14ac:dyDescent="0.25">
      <c r="B143" s="37"/>
      <c r="C143" s="37"/>
      <c r="D143" s="38" t="s">
        <v>51</v>
      </c>
      <c r="E143" s="84" t="s">
        <v>51</v>
      </c>
      <c r="F143" s="43"/>
      <c r="G143" s="84" t="str">
        <f t="shared" ref="G143:G206" si="2">IFERROR(E143+4,"")</f>
        <v/>
      </c>
      <c r="H143" s="43"/>
      <c r="I143" s="37"/>
      <c r="J143" s="29" t="s">
        <v>51</v>
      </c>
    </row>
    <row r="144" spans="2:10" x14ac:dyDescent="0.25">
      <c r="B144" s="37"/>
      <c r="C144" s="37"/>
      <c r="D144" s="38" t="s">
        <v>51</v>
      </c>
      <c r="E144" s="84" t="s">
        <v>51</v>
      </c>
      <c r="F144" s="43"/>
      <c r="G144" s="84" t="str">
        <f t="shared" si="2"/>
        <v/>
      </c>
      <c r="H144" s="43"/>
      <c r="I144" s="37"/>
      <c r="J144" s="29" t="s">
        <v>51</v>
      </c>
    </row>
    <row r="145" spans="2:10" x14ac:dyDescent="0.25">
      <c r="B145" s="37"/>
      <c r="C145" s="37"/>
      <c r="D145" s="38" t="s">
        <v>51</v>
      </c>
      <c r="E145" s="84" t="s">
        <v>51</v>
      </c>
      <c r="F145" s="43"/>
      <c r="G145" s="84" t="str">
        <f t="shared" si="2"/>
        <v/>
      </c>
      <c r="H145" s="43"/>
      <c r="I145" s="37"/>
      <c r="J145" s="29" t="s">
        <v>51</v>
      </c>
    </row>
    <row r="146" spans="2:10" x14ac:dyDescent="0.25">
      <c r="B146" s="37"/>
      <c r="C146" s="37"/>
      <c r="D146" s="38" t="s">
        <v>51</v>
      </c>
      <c r="E146" s="84" t="s">
        <v>51</v>
      </c>
      <c r="F146" s="43"/>
      <c r="G146" s="84" t="str">
        <f t="shared" si="2"/>
        <v/>
      </c>
      <c r="H146" s="43"/>
      <c r="I146" s="37"/>
      <c r="J146" s="29" t="s">
        <v>51</v>
      </c>
    </row>
    <row r="147" spans="2:10" x14ac:dyDescent="0.25">
      <c r="B147" s="37"/>
      <c r="C147" s="37"/>
      <c r="D147" s="38" t="s">
        <v>51</v>
      </c>
      <c r="E147" s="84" t="s">
        <v>51</v>
      </c>
      <c r="F147" s="43"/>
      <c r="G147" s="84" t="str">
        <f t="shared" si="2"/>
        <v/>
      </c>
      <c r="H147" s="43"/>
      <c r="I147" s="37"/>
      <c r="J147" s="29" t="s">
        <v>51</v>
      </c>
    </row>
    <row r="148" spans="2:10" x14ac:dyDescent="0.25">
      <c r="B148" s="37"/>
      <c r="C148" s="37"/>
      <c r="D148" s="38" t="s">
        <v>51</v>
      </c>
      <c r="E148" s="84" t="s">
        <v>51</v>
      </c>
      <c r="F148" s="43"/>
      <c r="G148" s="84" t="str">
        <f t="shared" si="2"/>
        <v/>
      </c>
      <c r="H148" s="43"/>
      <c r="I148" s="37"/>
      <c r="J148" s="29" t="s">
        <v>51</v>
      </c>
    </row>
    <row r="149" spans="2:10" x14ac:dyDescent="0.25">
      <c r="B149" s="37"/>
      <c r="C149" s="37"/>
      <c r="D149" s="38" t="s">
        <v>51</v>
      </c>
      <c r="E149" s="84" t="s">
        <v>51</v>
      </c>
      <c r="F149" s="43"/>
      <c r="G149" s="84" t="str">
        <f t="shared" si="2"/>
        <v/>
      </c>
      <c r="H149" s="43"/>
      <c r="I149" s="37"/>
      <c r="J149" s="29" t="s">
        <v>51</v>
      </c>
    </row>
    <row r="150" spans="2:10" x14ac:dyDescent="0.25">
      <c r="B150" s="37"/>
      <c r="C150" s="37"/>
      <c r="D150" s="38" t="s">
        <v>51</v>
      </c>
      <c r="E150" s="84" t="s">
        <v>51</v>
      </c>
      <c r="F150" s="43"/>
      <c r="G150" s="84" t="str">
        <f t="shared" si="2"/>
        <v/>
      </c>
      <c r="H150" s="43"/>
      <c r="I150" s="37"/>
      <c r="J150" s="29" t="s">
        <v>51</v>
      </c>
    </row>
    <row r="151" spans="2:10" x14ac:dyDescent="0.25">
      <c r="B151" s="37"/>
      <c r="C151" s="37"/>
      <c r="D151" s="38" t="s">
        <v>51</v>
      </c>
      <c r="E151" s="84" t="s">
        <v>51</v>
      </c>
      <c r="F151" s="43"/>
      <c r="G151" s="84" t="str">
        <f t="shared" si="2"/>
        <v/>
      </c>
      <c r="H151" s="43"/>
      <c r="I151" s="37"/>
      <c r="J151" s="29" t="s">
        <v>51</v>
      </c>
    </row>
    <row r="152" spans="2:10" x14ac:dyDescent="0.25">
      <c r="B152" s="37"/>
      <c r="C152" s="37"/>
      <c r="D152" s="38" t="s">
        <v>51</v>
      </c>
      <c r="E152" s="84" t="s">
        <v>51</v>
      </c>
      <c r="F152" s="43"/>
      <c r="G152" s="84" t="str">
        <f t="shared" si="2"/>
        <v/>
      </c>
      <c r="H152" s="43"/>
      <c r="I152" s="37"/>
      <c r="J152" s="29" t="s">
        <v>51</v>
      </c>
    </row>
    <row r="153" spans="2:10" x14ac:dyDescent="0.25">
      <c r="B153" s="37"/>
      <c r="C153" s="37"/>
      <c r="D153" s="38" t="s">
        <v>51</v>
      </c>
      <c r="E153" s="84" t="s">
        <v>51</v>
      </c>
      <c r="F153" s="43"/>
      <c r="G153" s="84" t="str">
        <f t="shared" si="2"/>
        <v/>
      </c>
      <c r="H153" s="43"/>
      <c r="I153" s="37"/>
      <c r="J153" s="29" t="s">
        <v>51</v>
      </c>
    </row>
    <row r="154" spans="2:10" x14ac:dyDescent="0.25">
      <c r="B154" s="37"/>
      <c r="C154" s="37"/>
      <c r="D154" s="38" t="s">
        <v>51</v>
      </c>
      <c r="E154" s="84" t="s">
        <v>51</v>
      </c>
      <c r="F154" s="43"/>
      <c r="G154" s="84" t="str">
        <f t="shared" si="2"/>
        <v/>
      </c>
      <c r="H154" s="43"/>
      <c r="I154" s="37"/>
      <c r="J154" s="29" t="s">
        <v>51</v>
      </c>
    </row>
    <row r="155" spans="2:10" x14ac:dyDescent="0.25">
      <c r="B155" s="37"/>
      <c r="C155" s="37"/>
      <c r="D155" s="38" t="s">
        <v>51</v>
      </c>
      <c r="E155" s="84" t="s">
        <v>51</v>
      </c>
      <c r="F155" s="43"/>
      <c r="G155" s="84" t="str">
        <f t="shared" si="2"/>
        <v/>
      </c>
      <c r="H155" s="43"/>
      <c r="I155" s="37"/>
      <c r="J155" s="29" t="s">
        <v>51</v>
      </c>
    </row>
    <row r="156" spans="2:10" x14ac:dyDescent="0.25">
      <c r="B156" s="37"/>
      <c r="C156" s="37"/>
      <c r="D156" s="38" t="s">
        <v>51</v>
      </c>
      <c r="E156" s="84" t="s">
        <v>51</v>
      </c>
      <c r="F156" s="43"/>
      <c r="G156" s="84" t="str">
        <f t="shared" si="2"/>
        <v/>
      </c>
      <c r="H156" s="43"/>
      <c r="I156" s="37"/>
      <c r="J156" s="29" t="s">
        <v>51</v>
      </c>
    </row>
    <row r="157" spans="2:10" x14ac:dyDescent="0.25">
      <c r="B157" s="37"/>
      <c r="C157" s="37"/>
      <c r="D157" s="38" t="s">
        <v>51</v>
      </c>
      <c r="E157" s="84" t="s">
        <v>51</v>
      </c>
      <c r="F157" s="43"/>
      <c r="G157" s="84" t="str">
        <f t="shared" si="2"/>
        <v/>
      </c>
      <c r="H157" s="43"/>
      <c r="I157" s="37"/>
      <c r="J157" s="29" t="s">
        <v>51</v>
      </c>
    </row>
    <row r="158" spans="2:10" x14ac:dyDescent="0.25">
      <c r="B158" s="37"/>
      <c r="C158" s="37"/>
      <c r="D158" s="38" t="s">
        <v>51</v>
      </c>
      <c r="E158" s="84" t="s">
        <v>51</v>
      </c>
      <c r="F158" s="43"/>
      <c r="G158" s="84" t="str">
        <f t="shared" si="2"/>
        <v/>
      </c>
      <c r="H158" s="43"/>
      <c r="I158" s="37"/>
      <c r="J158" s="29" t="s">
        <v>51</v>
      </c>
    </row>
    <row r="159" spans="2:10" x14ac:dyDescent="0.25">
      <c r="B159" s="37"/>
      <c r="C159" s="37"/>
      <c r="D159" s="38" t="s">
        <v>51</v>
      </c>
      <c r="E159" s="84" t="s">
        <v>51</v>
      </c>
      <c r="F159" s="43"/>
      <c r="G159" s="84" t="str">
        <f t="shared" si="2"/>
        <v/>
      </c>
      <c r="H159" s="43"/>
      <c r="I159" s="37"/>
      <c r="J159" s="29" t="s">
        <v>51</v>
      </c>
    </row>
    <row r="160" spans="2:10" x14ac:dyDescent="0.25">
      <c r="B160" s="37"/>
      <c r="C160" s="37"/>
      <c r="D160" s="38" t="s">
        <v>51</v>
      </c>
      <c r="E160" s="84" t="s">
        <v>51</v>
      </c>
      <c r="F160" s="43"/>
      <c r="G160" s="84" t="str">
        <f t="shared" si="2"/>
        <v/>
      </c>
      <c r="H160" s="43"/>
      <c r="I160" s="37"/>
      <c r="J160" s="29" t="s">
        <v>51</v>
      </c>
    </row>
    <row r="161" spans="2:10" x14ac:dyDescent="0.25">
      <c r="B161" s="37"/>
      <c r="C161" s="37"/>
      <c r="D161" s="38" t="s">
        <v>51</v>
      </c>
      <c r="E161" s="84" t="s">
        <v>51</v>
      </c>
      <c r="F161" s="43"/>
      <c r="G161" s="84" t="str">
        <f t="shared" si="2"/>
        <v/>
      </c>
      <c r="H161" s="43"/>
      <c r="I161" s="37"/>
      <c r="J161" s="29" t="s">
        <v>51</v>
      </c>
    </row>
    <row r="162" spans="2:10" x14ac:dyDescent="0.25">
      <c r="B162" s="37"/>
      <c r="C162" s="37"/>
      <c r="D162" s="38" t="s">
        <v>51</v>
      </c>
      <c r="E162" s="84" t="s">
        <v>51</v>
      </c>
      <c r="F162" s="43"/>
      <c r="G162" s="84" t="str">
        <f t="shared" si="2"/>
        <v/>
      </c>
      <c r="H162" s="43"/>
      <c r="I162" s="37"/>
      <c r="J162" s="29" t="s">
        <v>51</v>
      </c>
    </row>
    <row r="163" spans="2:10" x14ac:dyDescent="0.25">
      <c r="B163" s="37"/>
      <c r="C163" s="37"/>
      <c r="D163" s="38" t="s">
        <v>51</v>
      </c>
      <c r="E163" s="84" t="s">
        <v>51</v>
      </c>
      <c r="F163" s="43"/>
      <c r="G163" s="84" t="str">
        <f t="shared" si="2"/>
        <v/>
      </c>
      <c r="H163" s="43"/>
      <c r="I163" s="37"/>
      <c r="J163" s="29" t="s">
        <v>51</v>
      </c>
    </row>
    <row r="164" spans="2:10" x14ac:dyDescent="0.25">
      <c r="B164" s="37"/>
      <c r="C164" s="37"/>
      <c r="D164" s="38" t="s">
        <v>51</v>
      </c>
      <c r="E164" s="84" t="s">
        <v>51</v>
      </c>
      <c r="F164" s="43"/>
      <c r="G164" s="84" t="str">
        <f t="shared" si="2"/>
        <v/>
      </c>
      <c r="H164" s="43"/>
      <c r="I164" s="37"/>
      <c r="J164" s="29" t="s">
        <v>51</v>
      </c>
    </row>
    <row r="165" spans="2:10" x14ac:dyDescent="0.25">
      <c r="B165" s="37"/>
      <c r="C165" s="37"/>
      <c r="D165" s="38" t="s">
        <v>51</v>
      </c>
      <c r="E165" s="84" t="s">
        <v>51</v>
      </c>
      <c r="F165" s="43"/>
      <c r="G165" s="84" t="str">
        <f t="shared" si="2"/>
        <v/>
      </c>
      <c r="H165" s="43"/>
      <c r="I165" s="37"/>
      <c r="J165" s="29" t="s">
        <v>51</v>
      </c>
    </row>
    <row r="166" spans="2:10" x14ac:dyDescent="0.25">
      <c r="B166" s="37"/>
      <c r="C166" s="37"/>
      <c r="D166" s="38" t="s">
        <v>51</v>
      </c>
      <c r="E166" s="84" t="s">
        <v>51</v>
      </c>
      <c r="F166" s="43"/>
      <c r="G166" s="84" t="str">
        <f t="shared" si="2"/>
        <v/>
      </c>
      <c r="H166" s="43"/>
      <c r="I166" s="37"/>
      <c r="J166" s="29" t="s">
        <v>51</v>
      </c>
    </row>
    <row r="167" spans="2:10" x14ac:dyDescent="0.25">
      <c r="B167" s="37"/>
      <c r="C167" s="37"/>
      <c r="D167" s="38" t="s">
        <v>51</v>
      </c>
      <c r="E167" s="84" t="s">
        <v>51</v>
      </c>
      <c r="F167" s="43"/>
      <c r="G167" s="84" t="str">
        <f t="shared" si="2"/>
        <v/>
      </c>
      <c r="H167" s="43"/>
      <c r="I167" s="37"/>
      <c r="J167" s="29" t="s">
        <v>51</v>
      </c>
    </row>
    <row r="168" spans="2:10" x14ac:dyDescent="0.25">
      <c r="B168" s="37"/>
      <c r="C168" s="37"/>
      <c r="D168" s="38" t="s">
        <v>51</v>
      </c>
      <c r="E168" s="84" t="s">
        <v>51</v>
      </c>
      <c r="F168" s="43"/>
      <c r="G168" s="84" t="str">
        <f t="shared" si="2"/>
        <v/>
      </c>
      <c r="H168" s="43"/>
      <c r="I168" s="37"/>
      <c r="J168" s="29" t="s">
        <v>51</v>
      </c>
    </row>
    <row r="169" spans="2:10" x14ac:dyDescent="0.25">
      <c r="B169" s="37"/>
      <c r="C169" s="37"/>
      <c r="D169" s="38" t="s">
        <v>51</v>
      </c>
      <c r="E169" s="84" t="s">
        <v>51</v>
      </c>
      <c r="F169" s="43"/>
      <c r="G169" s="84" t="str">
        <f t="shared" si="2"/>
        <v/>
      </c>
      <c r="H169" s="43"/>
      <c r="I169" s="37"/>
      <c r="J169" s="29" t="s">
        <v>51</v>
      </c>
    </row>
    <row r="170" spans="2:10" x14ac:dyDescent="0.25">
      <c r="B170" s="37"/>
      <c r="C170" s="37"/>
      <c r="D170" s="38" t="s">
        <v>51</v>
      </c>
      <c r="E170" s="84" t="s">
        <v>51</v>
      </c>
      <c r="F170" s="43"/>
      <c r="G170" s="84" t="str">
        <f t="shared" si="2"/>
        <v/>
      </c>
      <c r="H170" s="43"/>
      <c r="I170" s="37"/>
      <c r="J170" s="29" t="s">
        <v>51</v>
      </c>
    </row>
    <row r="171" spans="2:10" x14ac:dyDescent="0.25">
      <c r="B171" s="37"/>
      <c r="C171" s="37"/>
      <c r="D171" s="38" t="s">
        <v>51</v>
      </c>
      <c r="E171" s="84" t="s">
        <v>51</v>
      </c>
      <c r="F171" s="43"/>
      <c r="G171" s="84" t="str">
        <f t="shared" si="2"/>
        <v/>
      </c>
      <c r="H171" s="43"/>
      <c r="I171" s="37"/>
      <c r="J171" s="29" t="s">
        <v>51</v>
      </c>
    </row>
    <row r="172" spans="2:10" x14ac:dyDescent="0.25">
      <c r="B172" s="37"/>
      <c r="C172" s="37"/>
      <c r="D172" s="38" t="s">
        <v>51</v>
      </c>
      <c r="E172" s="84" t="s">
        <v>51</v>
      </c>
      <c r="F172" s="43"/>
      <c r="G172" s="84" t="str">
        <f t="shared" si="2"/>
        <v/>
      </c>
      <c r="H172" s="43"/>
      <c r="I172" s="37"/>
      <c r="J172" s="29" t="s">
        <v>51</v>
      </c>
    </row>
    <row r="173" spans="2:10" x14ac:dyDescent="0.25">
      <c r="B173" s="37"/>
      <c r="C173" s="37"/>
      <c r="D173" s="38" t="s">
        <v>51</v>
      </c>
      <c r="E173" s="84" t="s">
        <v>51</v>
      </c>
      <c r="F173" s="43"/>
      <c r="G173" s="84" t="str">
        <f t="shared" si="2"/>
        <v/>
      </c>
      <c r="H173" s="43"/>
      <c r="I173" s="37"/>
      <c r="J173" s="29" t="s">
        <v>51</v>
      </c>
    </row>
    <row r="174" spans="2:10" x14ac:dyDescent="0.25">
      <c r="B174" s="37"/>
      <c r="C174" s="37"/>
      <c r="D174" s="38" t="s">
        <v>51</v>
      </c>
      <c r="E174" s="84" t="s">
        <v>51</v>
      </c>
      <c r="F174" s="43"/>
      <c r="G174" s="84" t="str">
        <f t="shared" si="2"/>
        <v/>
      </c>
      <c r="H174" s="43"/>
      <c r="I174" s="37"/>
      <c r="J174" s="29" t="s">
        <v>51</v>
      </c>
    </row>
    <row r="175" spans="2:10" x14ac:dyDescent="0.25">
      <c r="B175" s="37"/>
      <c r="C175" s="37"/>
      <c r="D175" s="38" t="s">
        <v>51</v>
      </c>
      <c r="E175" s="84" t="s">
        <v>51</v>
      </c>
      <c r="F175" s="43"/>
      <c r="G175" s="84" t="str">
        <f t="shared" si="2"/>
        <v/>
      </c>
      <c r="H175" s="43"/>
      <c r="I175" s="37"/>
      <c r="J175" s="29" t="s">
        <v>51</v>
      </c>
    </row>
    <row r="176" spans="2:10" x14ac:dyDescent="0.25">
      <c r="B176" s="37"/>
      <c r="C176" s="37"/>
      <c r="D176" s="38" t="s">
        <v>51</v>
      </c>
      <c r="E176" s="84" t="s">
        <v>51</v>
      </c>
      <c r="F176" s="43"/>
      <c r="G176" s="84" t="str">
        <f t="shared" si="2"/>
        <v/>
      </c>
      <c r="H176" s="43"/>
      <c r="I176" s="37"/>
      <c r="J176" s="29" t="s">
        <v>51</v>
      </c>
    </row>
    <row r="177" spans="2:10" x14ac:dyDescent="0.25">
      <c r="B177" s="37"/>
      <c r="C177" s="37"/>
      <c r="D177" s="38" t="s">
        <v>51</v>
      </c>
      <c r="E177" s="84" t="s">
        <v>51</v>
      </c>
      <c r="F177" s="43"/>
      <c r="G177" s="84" t="str">
        <f t="shared" si="2"/>
        <v/>
      </c>
      <c r="H177" s="43"/>
      <c r="I177" s="37"/>
      <c r="J177" s="29" t="s">
        <v>51</v>
      </c>
    </row>
    <row r="178" spans="2:10" x14ac:dyDescent="0.25">
      <c r="B178" s="37"/>
      <c r="C178" s="37"/>
      <c r="D178" s="38" t="s">
        <v>51</v>
      </c>
      <c r="E178" s="84" t="s">
        <v>51</v>
      </c>
      <c r="F178" s="43"/>
      <c r="G178" s="84" t="str">
        <f t="shared" si="2"/>
        <v/>
      </c>
      <c r="H178" s="43"/>
      <c r="I178" s="37"/>
      <c r="J178" s="29" t="s">
        <v>51</v>
      </c>
    </row>
    <row r="179" spans="2:10" x14ac:dyDescent="0.25">
      <c r="B179" s="37"/>
      <c r="C179" s="37"/>
      <c r="D179" s="38" t="s">
        <v>51</v>
      </c>
      <c r="E179" s="84" t="s">
        <v>51</v>
      </c>
      <c r="F179" s="43"/>
      <c r="G179" s="84" t="str">
        <f t="shared" si="2"/>
        <v/>
      </c>
      <c r="H179" s="43"/>
      <c r="I179" s="37"/>
      <c r="J179" s="29" t="s">
        <v>51</v>
      </c>
    </row>
    <row r="180" spans="2:10" x14ac:dyDescent="0.25">
      <c r="B180" s="37"/>
      <c r="C180" s="37"/>
      <c r="D180" s="38" t="s">
        <v>51</v>
      </c>
      <c r="E180" s="84" t="s">
        <v>51</v>
      </c>
      <c r="F180" s="43"/>
      <c r="G180" s="84" t="str">
        <f t="shared" si="2"/>
        <v/>
      </c>
      <c r="H180" s="43"/>
      <c r="I180" s="37"/>
      <c r="J180" s="29" t="s">
        <v>51</v>
      </c>
    </row>
    <row r="181" spans="2:10" x14ac:dyDescent="0.25">
      <c r="B181" s="37"/>
      <c r="C181" s="37"/>
      <c r="D181" s="38" t="s">
        <v>51</v>
      </c>
      <c r="E181" s="84" t="s">
        <v>51</v>
      </c>
      <c r="F181" s="43"/>
      <c r="G181" s="84" t="str">
        <f t="shared" si="2"/>
        <v/>
      </c>
      <c r="H181" s="43"/>
      <c r="I181" s="37"/>
      <c r="J181" s="29" t="s">
        <v>51</v>
      </c>
    </row>
    <row r="182" spans="2:10" x14ac:dyDescent="0.25">
      <c r="B182" s="37"/>
      <c r="C182" s="37"/>
      <c r="D182" s="38" t="s">
        <v>51</v>
      </c>
      <c r="E182" s="84" t="s">
        <v>51</v>
      </c>
      <c r="F182" s="43"/>
      <c r="G182" s="84" t="str">
        <f t="shared" si="2"/>
        <v/>
      </c>
      <c r="H182" s="43"/>
      <c r="I182" s="37"/>
      <c r="J182" s="29" t="s">
        <v>51</v>
      </c>
    </row>
    <row r="183" spans="2:10" x14ac:dyDescent="0.25">
      <c r="B183" s="37"/>
      <c r="C183" s="37"/>
      <c r="D183" s="38" t="s">
        <v>51</v>
      </c>
      <c r="E183" s="84" t="s">
        <v>51</v>
      </c>
      <c r="F183" s="43"/>
      <c r="G183" s="84" t="str">
        <f t="shared" si="2"/>
        <v/>
      </c>
      <c r="H183" s="43"/>
      <c r="I183" s="37"/>
      <c r="J183" s="29" t="s">
        <v>51</v>
      </c>
    </row>
    <row r="184" spans="2:10" x14ac:dyDescent="0.25">
      <c r="B184" s="37"/>
      <c r="C184" s="37"/>
      <c r="D184" s="38" t="s">
        <v>51</v>
      </c>
      <c r="E184" s="84" t="s">
        <v>51</v>
      </c>
      <c r="F184" s="43"/>
      <c r="G184" s="84" t="str">
        <f t="shared" si="2"/>
        <v/>
      </c>
      <c r="H184" s="43"/>
      <c r="I184" s="37"/>
      <c r="J184" s="29" t="s">
        <v>51</v>
      </c>
    </row>
    <row r="185" spans="2:10" x14ac:dyDescent="0.25">
      <c r="B185" s="37"/>
      <c r="C185" s="37"/>
      <c r="D185" s="38" t="s">
        <v>51</v>
      </c>
      <c r="E185" s="84" t="s">
        <v>51</v>
      </c>
      <c r="F185" s="43"/>
      <c r="G185" s="84" t="str">
        <f t="shared" si="2"/>
        <v/>
      </c>
      <c r="H185" s="43"/>
      <c r="I185" s="37"/>
      <c r="J185" s="29" t="s">
        <v>51</v>
      </c>
    </row>
    <row r="186" spans="2:10" x14ac:dyDescent="0.25">
      <c r="B186" s="37"/>
      <c r="C186" s="37"/>
      <c r="D186" s="38" t="s">
        <v>51</v>
      </c>
      <c r="E186" s="84" t="s">
        <v>51</v>
      </c>
      <c r="F186" s="43"/>
      <c r="G186" s="84" t="str">
        <f t="shared" si="2"/>
        <v/>
      </c>
      <c r="H186" s="43"/>
      <c r="I186" s="37"/>
      <c r="J186" s="29" t="s">
        <v>51</v>
      </c>
    </row>
    <row r="187" spans="2:10" x14ac:dyDescent="0.25">
      <c r="B187" s="37"/>
      <c r="C187" s="37"/>
      <c r="D187" s="38" t="s">
        <v>51</v>
      </c>
      <c r="E187" s="84" t="s">
        <v>51</v>
      </c>
      <c r="F187" s="43"/>
      <c r="G187" s="84" t="str">
        <f t="shared" si="2"/>
        <v/>
      </c>
      <c r="H187" s="43"/>
      <c r="I187" s="37"/>
      <c r="J187" s="29" t="s">
        <v>51</v>
      </c>
    </row>
    <row r="188" spans="2:10" x14ac:dyDescent="0.25">
      <c r="B188" s="37"/>
      <c r="C188" s="37"/>
      <c r="D188" s="38" t="s">
        <v>51</v>
      </c>
      <c r="E188" s="84" t="s">
        <v>51</v>
      </c>
      <c r="F188" s="43"/>
      <c r="G188" s="84" t="str">
        <f t="shared" si="2"/>
        <v/>
      </c>
      <c r="H188" s="43"/>
      <c r="I188" s="37"/>
      <c r="J188" s="29" t="s">
        <v>51</v>
      </c>
    </row>
    <row r="189" spans="2:10" x14ac:dyDescent="0.25">
      <c r="B189" s="37"/>
      <c r="C189" s="37"/>
      <c r="D189" s="38" t="s">
        <v>51</v>
      </c>
      <c r="E189" s="84" t="s">
        <v>51</v>
      </c>
      <c r="F189" s="43"/>
      <c r="G189" s="84" t="str">
        <f t="shared" si="2"/>
        <v/>
      </c>
      <c r="H189" s="43"/>
      <c r="I189" s="37"/>
      <c r="J189" s="29" t="s">
        <v>51</v>
      </c>
    </row>
    <row r="190" spans="2:10" x14ac:dyDescent="0.25">
      <c r="B190" s="37"/>
      <c r="C190" s="37"/>
      <c r="D190" s="38" t="s">
        <v>51</v>
      </c>
      <c r="E190" s="84" t="s">
        <v>51</v>
      </c>
      <c r="F190" s="43"/>
      <c r="G190" s="84" t="str">
        <f t="shared" si="2"/>
        <v/>
      </c>
      <c r="H190" s="43"/>
      <c r="I190" s="37"/>
      <c r="J190" s="29" t="s">
        <v>51</v>
      </c>
    </row>
    <row r="191" spans="2:10" x14ac:dyDescent="0.25">
      <c r="B191" s="37"/>
      <c r="C191" s="37"/>
      <c r="D191" s="38" t="s">
        <v>51</v>
      </c>
      <c r="E191" s="84" t="s">
        <v>51</v>
      </c>
      <c r="F191" s="43"/>
      <c r="G191" s="84" t="str">
        <f t="shared" si="2"/>
        <v/>
      </c>
      <c r="H191" s="43"/>
      <c r="I191" s="37"/>
      <c r="J191" s="29" t="s">
        <v>51</v>
      </c>
    </row>
    <row r="192" spans="2:10" x14ac:dyDescent="0.25">
      <c r="B192" s="37"/>
      <c r="C192" s="37"/>
      <c r="D192" s="38" t="s">
        <v>51</v>
      </c>
      <c r="E192" s="84" t="s">
        <v>51</v>
      </c>
      <c r="F192" s="43"/>
      <c r="G192" s="84" t="str">
        <f t="shared" si="2"/>
        <v/>
      </c>
      <c r="H192" s="43"/>
      <c r="I192" s="37"/>
      <c r="J192" s="29" t="s">
        <v>51</v>
      </c>
    </row>
    <row r="193" spans="2:10" x14ac:dyDescent="0.25">
      <c r="B193" s="37"/>
      <c r="C193" s="37"/>
      <c r="D193" s="38" t="s">
        <v>51</v>
      </c>
      <c r="E193" s="84" t="s">
        <v>51</v>
      </c>
      <c r="F193" s="43"/>
      <c r="G193" s="84" t="str">
        <f t="shared" si="2"/>
        <v/>
      </c>
      <c r="H193" s="43"/>
      <c r="I193" s="37"/>
      <c r="J193" s="29" t="s">
        <v>51</v>
      </c>
    </row>
    <row r="194" spans="2:10" x14ac:dyDescent="0.25">
      <c r="B194" s="37"/>
      <c r="C194" s="37"/>
      <c r="D194" s="38" t="s">
        <v>51</v>
      </c>
      <c r="E194" s="84" t="s">
        <v>51</v>
      </c>
      <c r="F194" s="43"/>
      <c r="G194" s="84" t="str">
        <f t="shared" si="2"/>
        <v/>
      </c>
      <c r="H194" s="43"/>
      <c r="I194" s="37"/>
      <c r="J194" s="29" t="s">
        <v>51</v>
      </c>
    </row>
    <row r="195" spans="2:10" x14ac:dyDescent="0.25">
      <c r="B195" s="37"/>
      <c r="C195" s="37"/>
      <c r="D195" s="38" t="s">
        <v>51</v>
      </c>
      <c r="E195" s="84" t="s">
        <v>51</v>
      </c>
      <c r="F195" s="43"/>
      <c r="G195" s="84" t="str">
        <f t="shared" si="2"/>
        <v/>
      </c>
      <c r="H195" s="43"/>
      <c r="I195" s="37"/>
      <c r="J195" s="29" t="s">
        <v>51</v>
      </c>
    </row>
    <row r="196" spans="2:10" x14ac:dyDescent="0.25">
      <c r="B196" s="37"/>
      <c r="C196" s="37"/>
      <c r="D196" s="38" t="s">
        <v>51</v>
      </c>
      <c r="E196" s="84" t="s">
        <v>51</v>
      </c>
      <c r="F196" s="43"/>
      <c r="G196" s="84" t="str">
        <f t="shared" si="2"/>
        <v/>
      </c>
      <c r="H196" s="43"/>
      <c r="I196" s="37"/>
      <c r="J196" s="29" t="s">
        <v>51</v>
      </c>
    </row>
    <row r="197" spans="2:10" x14ac:dyDescent="0.25">
      <c r="B197" s="37"/>
      <c r="C197" s="37"/>
      <c r="D197" s="38" t="s">
        <v>51</v>
      </c>
      <c r="E197" s="84" t="s">
        <v>51</v>
      </c>
      <c r="F197" s="43"/>
      <c r="G197" s="84" t="str">
        <f t="shared" si="2"/>
        <v/>
      </c>
      <c r="H197" s="43"/>
      <c r="I197" s="37"/>
      <c r="J197" s="29" t="s">
        <v>51</v>
      </c>
    </row>
    <row r="198" spans="2:10" x14ac:dyDescent="0.25">
      <c r="B198" s="37"/>
      <c r="C198" s="37"/>
      <c r="D198" s="38" t="s">
        <v>51</v>
      </c>
      <c r="E198" s="84" t="s">
        <v>51</v>
      </c>
      <c r="F198" s="43"/>
      <c r="G198" s="84" t="str">
        <f t="shared" si="2"/>
        <v/>
      </c>
      <c r="H198" s="43"/>
      <c r="I198" s="37"/>
      <c r="J198" s="29" t="s">
        <v>51</v>
      </c>
    </row>
    <row r="199" spans="2:10" x14ac:dyDescent="0.25">
      <c r="B199" s="37"/>
      <c r="C199" s="37"/>
      <c r="D199" s="38" t="s">
        <v>51</v>
      </c>
      <c r="E199" s="84" t="s">
        <v>51</v>
      </c>
      <c r="F199" s="43"/>
      <c r="G199" s="84" t="str">
        <f t="shared" si="2"/>
        <v/>
      </c>
      <c r="H199" s="43"/>
      <c r="I199" s="37"/>
      <c r="J199" s="29" t="s">
        <v>51</v>
      </c>
    </row>
    <row r="200" spans="2:10" x14ac:dyDescent="0.25">
      <c r="B200" s="37"/>
      <c r="C200" s="37"/>
      <c r="D200" s="38" t="s">
        <v>51</v>
      </c>
      <c r="E200" s="84" t="s">
        <v>51</v>
      </c>
      <c r="F200" s="43"/>
      <c r="G200" s="84" t="str">
        <f t="shared" si="2"/>
        <v/>
      </c>
      <c r="H200" s="43"/>
      <c r="I200" s="37"/>
      <c r="J200" s="29" t="s">
        <v>51</v>
      </c>
    </row>
    <row r="201" spans="2:10" x14ac:dyDescent="0.25">
      <c r="B201" s="37"/>
      <c r="C201" s="37"/>
      <c r="D201" s="38" t="s">
        <v>51</v>
      </c>
      <c r="E201" s="84" t="s">
        <v>51</v>
      </c>
      <c r="F201" s="43"/>
      <c r="G201" s="84" t="str">
        <f t="shared" si="2"/>
        <v/>
      </c>
      <c r="H201" s="43"/>
      <c r="I201" s="37"/>
      <c r="J201" s="29" t="s">
        <v>51</v>
      </c>
    </row>
    <row r="202" spans="2:10" x14ac:dyDescent="0.25">
      <c r="B202" s="37"/>
      <c r="C202" s="37"/>
      <c r="D202" s="38" t="s">
        <v>51</v>
      </c>
      <c r="E202" s="84" t="s">
        <v>51</v>
      </c>
      <c r="F202" s="43"/>
      <c r="G202" s="84" t="str">
        <f t="shared" si="2"/>
        <v/>
      </c>
      <c r="H202" s="43"/>
      <c r="I202" s="37"/>
      <c r="J202" s="29" t="s">
        <v>51</v>
      </c>
    </row>
    <row r="203" spans="2:10" x14ac:dyDescent="0.25">
      <c r="B203" s="37"/>
      <c r="C203" s="37"/>
      <c r="D203" s="38" t="s">
        <v>51</v>
      </c>
      <c r="E203" s="84" t="s">
        <v>51</v>
      </c>
      <c r="F203" s="43"/>
      <c r="G203" s="84" t="str">
        <f t="shared" si="2"/>
        <v/>
      </c>
      <c r="H203" s="43"/>
      <c r="I203" s="37"/>
      <c r="J203" s="29" t="s">
        <v>51</v>
      </c>
    </row>
    <row r="204" spans="2:10" x14ac:dyDescent="0.25">
      <c r="B204" s="37"/>
      <c r="C204" s="37"/>
      <c r="D204" s="38" t="s">
        <v>51</v>
      </c>
      <c r="E204" s="84" t="s">
        <v>51</v>
      </c>
      <c r="F204" s="43"/>
      <c r="G204" s="84" t="str">
        <f t="shared" si="2"/>
        <v/>
      </c>
      <c r="H204" s="43"/>
      <c r="I204" s="37"/>
      <c r="J204" s="29" t="s">
        <v>51</v>
      </c>
    </row>
    <row r="205" spans="2:10" x14ac:dyDescent="0.25">
      <c r="B205" s="37"/>
      <c r="C205" s="37"/>
      <c r="D205" s="38" t="s">
        <v>51</v>
      </c>
      <c r="E205" s="84" t="s">
        <v>51</v>
      </c>
      <c r="F205" s="43"/>
      <c r="G205" s="84" t="str">
        <f t="shared" si="2"/>
        <v/>
      </c>
      <c r="H205" s="43"/>
      <c r="I205" s="37"/>
      <c r="J205" s="29" t="s">
        <v>51</v>
      </c>
    </row>
    <row r="206" spans="2:10" x14ac:dyDescent="0.25">
      <c r="B206" s="37"/>
      <c r="C206" s="37"/>
      <c r="D206" s="38" t="s">
        <v>51</v>
      </c>
      <c r="E206" s="84" t="s">
        <v>51</v>
      </c>
      <c r="F206" s="43"/>
      <c r="G206" s="84" t="str">
        <f t="shared" si="2"/>
        <v/>
      </c>
      <c r="H206" s="43"/>
      <c r="I206" s="37"/>
      <c r="J206" s="29" t="s">
        <v>51</v>
      </c>
    </row>
    <row r="207" spans="2:10" x14ac:dyDescent="0.25">
      <c r="B207" s="37"/>
      <c r="C207" s="37"/>
      <c r="D207" s="38" t="s">
        <v>51</v>
      </c>
      <c r="E207" s="84" t="s">
        <v>51</v>
      </c>
      <c r="F207" s="43"/>
      <c r="G207" s="84" t="str">
        <f t="shared" ref="G207:G270" si="3">IFERROR(E207+4,"")</f>
        <v/>
      </c>
      <c r="H207" s="43"/>
      <c r="I207" s="37"/>
      <c r="J207" s="29" t="s">
        <v>51</v>
      </c>
    </row>
    <row r="208" spans="2:10" x14ac:dyDescent="0.25">
      <c r="B208" s="37"/>
      <c r="C208" s="37"/>
      <c r="D208" s="38" t="s">
        <v>51</v>
      </c>
      <c r="E208" s="84" t="s">
        <v>51</v>
      </c>
      <c r="F208" s="43"/>
      <c r="G208" s="84" t="str">
        <f t="shared" si="3"/>
        <v/>
      </c>
      <c r="H208" s="43"/>
      <c r="I208" s="37"/>
      <c r="J208" s="29" t="s">
        <v>51</v>
      </c>
    </row>
    <row r="209" spans="2:10" x14ac:dyDescent="0.25">
      <c r="B209" s="37"/>
      <c r="C209" s="37"/>
      <c r="D209" s="38" t="s">
        <v>51</v>
      </c>
      <c r="E209" s="84" t="s">
        <v>51</v>
      </c>
      <c r="F209" s="43"/>
      <c r="G209" s="84" t="str">
        <f t="shared" si="3"/>
        <v/>
      </c>
      <c r="H209" s="43"/>
      <c r="I209" s="37"/>
      <c r="J209" s="29" t="s">
        <v>51</v>
      </c>
    </row>
    <row r="210" spans="2:10" x14ac:dyDescent="0.25">
      <c r="B210" s="37"/>
      <c r="C210" s="37"/>
      <c r="D210" s="38" t="s">
        <v>51</v>
      </c>
      <c r="E210" s="84" t="s">
        <v>51</v>
      </c>
      <c r="F210" s="43"/>
      <c r="G210" s="84" t="str">
        <f t="shared" si="3"/>
        <v/>
      </c>
      <c r="H210" s="43"/>
      <c r="I210" s="37"/>
      <c r="J210" s="29" t="s">
        <v>51</v>
      </c>
    </row>
    <row r="211" spans="2:10" x14ac:dyDescent="0.25">
      <c r="B211" s="37"/>
      <c r="C211" s="37"/>
      <c r="D211" s="38" t="s">
        <v>51</v>
      </c>
      <c r="E211" s="84" t="s">
        <v>51</v>
      </c>
      <c r="F211" s="43"/>
      <c r="G211" s="84" t="str">
        <f t="shared" si="3"/>
        <v/>
      </c>
      <c r="H211" s="43"/>
      <c r="I211" s="37"/>
      <c r="J211" s="29" t="s">
        <v>51</v>
      </c>
    </row>
    <row r="212" spans="2:10" x14ac:dyDescent="0.25">
      <c r="B212" s="37"/>
      <c r="C212" s="37"/>
      <c r="D212" s="38" t="s">
        <v>51</v>
      </c>
      <c r="E212" s="84" t="s">
        <v>51</v>
      </c>
      <c r="F212" s="43"/>
      <c r="G212" s="84" t="str">
        <f t="shared" si="3"/>
        <v/>
      </c>
      <c r="H212" s="43"/>
      <c r="I212" s="37"/>
      <c r="J212" s="29" t="s">
        <v>51</v>
      </c>
    </row>
    <row r="213" spans="2:10" x14ac:dyDescent="0.25">
      <c r="B213" s="37"/>
      <c r="C213" s="37"/>
      <c r="D213" s="38" t="s">
        <v>51</v>
      </c>
      <c r="E213" s="84" t="s">
        <v>51</v>
      </c>
      <c r="F213" s="43"/>
      <c r="G213" s="84" t="str">
        <f t="shared" si="3"/>
        <v/>
      </c>
      <c r="H213" s="43"/>
      <c r="I213" s="37"/>
      <c r="J213" s="29" t="s">
        <v>51</v>
      </c>
    </row>
    <row r="214" spans="2:10" x14ac:dyDescent="0.25">
      <c r="B214" s="37"/>
      <c r="C214" s="37"/>
      <c r="D214" s="38" t="s">
        <v>51</v>
      </c>
      <c r="E214" s="84" t="s">
        <v>51</v>
      </c>
      <c r="F214" s="43"/>
      <c r="G214" s="84" t="str">
        <f t="shared" si="3"/>
        <v/>
      </c>
      <c r="H214" s="43"/>
      <c r="I214" s="37"/>
      <c r="J214" s="29" t="s">
        <v>51</v>
      </c>
    </row>
    <row r="215" spans="2:10" x14ac:dyDescent="0.25">
      <c r="B215" s="37"/>
      <c r="C215" s="37"/>
      <c r="D215" s="38" t="s">
        <v>51</v>
      </c>
      <c r="E215" s="84" t="s">
        <v>51</v>
      </c>
      <c r="F215" s="43"/>
      <c r="G215" s="84" t="str">
        <f t="shared" si="3"/>
        <v/>
      </c>
      <c r="H215" s="43"/>
      <c r="I215" s="37"/>
      <c r="J215" s="29" t="s">
        <v>51</v>
      </c>
    </row>
    <row r="216" spans="2:10" x14ac:dyDescent="0.25">
      <c r="B216" s="37"/>
      <c r="C216" s="37"/>
      <c r="D216" s="38" t="s">
        <v>51</v>
      </c>
      <c r="E216" s="84" t="s">
        <v>51</v>
      </c>
      <c r="F216" s="43"/>
      <c r="G216" s="84" t="str">
        <f t="shared" si="3"/>
        <v/>
      </c>
      <c r="H216" s="43"/>
      <c r="I216" s="37"/>
      <c r="J216" s="29" t="s">
        <v>51</v>
      </c>
    </row>
    <row r="217" spans="2:10" x14ac:dyDescent="0.25">
      <c r="B217" s="37"/>
      <c r="C217" s="37"/>
      <c r="D217" s="38" t="s">
        <v>51</v>
      </c>
      <c r="E217" s="84" t="s">
        <v>51</v>
      </c>
      <c r="F217" s="43"/>
      <c r="G217" s="84" t="str">
        <f t="shared" si="3"/>
        <v/>
      </c>
      <c r="H217" s="43"/>
      <c r="I217" s="37"/>
      <c r="J217" s="29" t="s">
        <v>51</v>
      </c>
    </row>
    <row r="218" spans="2:10" x14ac:dyDescent="0.25">
      <c r="B218" s="37"/>
      <c r="C218" s="37"/>
      <c r="D218" s="38" t="s">
        <v>51</v>
      </c>
      <c r="E218" s="84" t="s">
        <v>51</v>
      </c>
      <c r="F218" s="43"/>
      <c r="G218" s="84" t="str">
        <f t="shared" si="3"/>
        <v/>
      </c>
      <c r="H218" s="43"/>
      <c r="I218" s="37"/>
      <c r="J218" s="29" t="s">
        <v>51</v>
      </c>
    </row>
    <row r="219" spans="2:10" x14ac:dyDescent="0.25">
      <c r="B219" s="37"/>
      <c r="C219" s="37"/>
      <c r="D219" s="38" t="s">
        <v>51</v>
      </c>
      <c r="E219" s="84" t="s">
        <v>51</v>
      </c>
      <c r="F219" s="43"/>
      <c r="G219" s="84" t="str">
        <f t="shared" si="3"/>
        <v/>
      </c>
      <c r="H219" s="43"/>
      <c r="I219" s="37"/>
      <c r="J219" s="29" t="s">
        <v>51</v>
      </c>
    </row>
    <row r="220" spans="2:10" x14ac:dyDescent="0.25">
      <c r="B220" s="37"/>
      <c r="C220" s="37"/>
      <c r="D220" s="38" t="s">
        <v>51</v>
      </c>
      <c r="E220" s="84" t="s">
        <v>51</v>
      </c>
      <c r="F220" s="43"/>
      <c r="G220" s="84" t="str">
        <f t="shared" si="3"/>
        <v/>
      </c>
      <c r="H220" s="43"/>
      <c r="I220" s="37"/>
      <c r="J220" s="29" t="s">
        <v>51</v>
      </c>
    </row>
    <row r="221" spans="2:10" x14ac:dyDescent="0.25">
      <c r="B221" s="37"/>
      <c r="C221" s="37"/>
      <c r="D221" s="38" t="s">
        <v>51</v>
      </c>
      <c r="E221" s="84" t="s">
        <v>51</v>
      </c>
      <c r="F221" s="43"/>
      <c r="G221" s="84" t="str">
        <f t="shared" si="3"/>
        <v/>
      </c>
      <c r="H221" s="43"/>
      <c r="I221" s="37"/>
      <c r="J221" s="29" t="s">
        <v>51</v>
      </c>
    </row>
    <row r="222" spans="2:10" x14ac:dyDescent="0.25">
      <c r="B222" s="37"/>
      <c r="C222" s="37"/>
      <c r="D222" s="38" t="s">
        <v>51</v>
      </c>
      <c r="E222" s="84" t="s">
        <v>51</v>
      </c>
      <c r="F222" s="43"/>
      <c r="G222" s="84" t="str">
        <f t="shared" si="3"/>
        <v/>
      </c>
      <c r="H222" s="43"/>
      <c r="I222" s="37"/>
      <c r="J222" s="29" t="s">
        <v>51</v>
      </c>
    </row>
    <row r="223" spans="2:10" x14ac:dyDescent="0.25">
      <c r="B223" s="37"/>
      <c r="C223" s="37"/>
      <c r="D223" s="38" t="s">
        <v>51</v>
      </c>
      <c r="E223" s="84" t="s">
        <v>51</v>
      </c>
      <c r="F223" s="43"/>
      <c r="G223" s="84" t="str">
        <f t="shared" si="3"/>
        <v/>
      </c>
      <c r="H223" s="43"/>
      <c r="I223" s="37"/>
      <c r="J223" s="29" t="s">
        <v>51</v>
      </c>
    </row>
    <row r="224" spans="2:10" x14ac:dyDescent="0.25">
      <c r="B224" s="37"/>
      <c r="C224" s="37"/>
      <c r="D224" s="38" t="s">
        <v>51</v>
      </c>
      <c r="E224" s="84" t="s">
        <v>51</v>
      </c>
      <c r="F224" s="43"/>
      <c r="G224" s="84" t="str">
        <f t="shared" si="3"/>
        <v/>
      </c>
      <c r="H224" s="43"/>
      <c r="I224" s="37"/>
      <c r="J224" s="29" t="s">
        <v>51</v>
      </c>
    </row>
    <row r="225" spans="2:10" x14ac:dyDescent="0.25">
      <c r="B225" s="37"/>
      <c r="C225" s="37"/>
      <c r="D225" s="38" t="s">
        <v>51</v>
      </c>
      <c r="E225" s="84" t="s">
        <v>51</v>
      </c>
      <c r="F225" s="43"/>
      <c r="G225" s="84" t="str">
        <f t="shared" si="3"/>
        <v/>
      </c>
      <c r="H225" s="43"/>
      <c r="I225" s="37"/>
      <c r="J225" s="29" t="s">
        <v>51</v>
      </c>
    </row>
    <row r="226" spans="2:10" x14ac:dyDescent="0.25">
      <c r="B226" s="37"/>
      <c r="C226" s="37"/>
      <c r="D226" s="38" t="s">
        <v>51</v>
      </c>
      <c r="E226" s="84" t="s">
        <v>51</v>
      </c>
      <c r="F226" s="43"/>
      <c r="G226" s="84" t="str">
        <f t="shared" si="3"/>
        <v/>
      </c>
      <c r="H226" s="43"/>
      <c r="I226" s="37"/>
      <c r="J226" s="29" t="s">
        <v>51</v>
      </c>
    </row>
    <row r="227" spans="2:10" x14ac:dyDescent="0.25">
      <c r="B227" s="37"/>
      <c r="C227" s="37"/>
      <c r="D227" s="38" t="s">
        <v>51</v>
      </c>
      <c r="E227" s="84" t="s">
        <v>51</v>
      </c>
      <c r="F227" s="43"/>
      <c r="G227" s="84" t="str">
        <f t="shared" si="3"/>
        <v/>
      </c>
      <c r="H227" s="43"/>
      <c r="I227" s="37"/>
      <c r="J227" s="29" t="s">
        <v>51</v>
      </c>
    </row>
    <row r="228" spans="2:10" x14ac:dyDescent="0.25">
      <c r="B228" s="37"/>
      <c r="C228" s="37"/>
      <c r="D228" s="38" t="s">
        <v>51</v>
      </c>
      <c r="E228" s="84" t="s">
        <v>51</v>
      </c>
      <c r="F228" s="43"/>
      <c r="G228" s="84" t="str">
        <f t="shared" si="3"/>
        <v/>
      </c>
      <c r="H228" s="43"/>
      <c r="I228" s="37"/>
      <c r="J228" s="29" t="s">
        <v>51</v>
      </c>
    </row>
    <row r="229" spans="2:10" x14ac:dyDescent="0.25">
      <c r="B229" s="37"/>
      <c r="C229" s="37"/>
      <c r="D229" s="38" t="s">
        <v>51</v>
      </c>
      <c r="E229" s="84" t="s">
        <v>51</v>
      </c>
      <c r="F229" s="43"/>
      <c r="G229" s="84" t="str">
        <f t="shared" si="3"/>
        <v/>
      </c>
      <c r="H229" s="43"/>
      <c r="I229" s="37"/>
      <c r="J229" s="29" t="s">
        <v>51</v>
      </c>
    </row>
    <row r="230" spans="2:10" x14ac:dyDescent="0.25">
      <c r="B230" s="37"/>
      <c r="C230" s="37"/>
      <c r="D230" s="38" t="s">
        <v>51</v>
      </c>
      <c r="E230" s="84" t="s">
        <v>51</v>
      </c>
      <c r="F230" s="43"/>
      <c r="G230" s="84" t="str">
        <f t="shared" si="3"/>
        <v/>
      </c>
      <c r="H230" s="43"/>
      <c r="I230" s="37"/>
      <c r="J230" s="29" t="s">
        <v>51</v>
      </c>
    </row>
    <row r="231" spans="2:10" x14ac:dyDescent="0.25">
      <c r="B231" s="37"/>
      <c r="C231" s="37"/>
      <c r="D231" s="38" t="s">
        <v>51</v>
      </c>
      <c r="E231" s="84" t="s">
        <v>51</v>
      </c>
      <c r="F231" s="43"/>
      <c r="G231" s="84" t="str">
        <f t="shared" si="3"/>
        <v/>
      </c>
      <c r="H231" s="43"/>
      <c r="I231" s="37"/>
      <c r="J231" s="29" t="s">
        <v>51</v>
      </c>
    </row>
    <row r="232" spans="2:10" x14ac:dyDescent="0.25">
      <c r="B232" s="37"/>
      <c r="C232" s="37"/>
      <c r="D232" s="38" t="s">
        <v>51</v>
      </c>
      <c r="E232" s="84" t="s">
        <v>51</v>
      </c>
      <c r="F232" s="43"/>
      <c r="G232" s="84" t="str">
        <f t="shared" si="3"/>
        <v/>
      </c>
      <c r="H232" s="43"/>
      <c r="I232" s="37"/>
      <c r="J232" s="29" t="s">
        <v>51</v>
      </c>
    </row>
    <row r="233" spans="2:10" x14ac:dyDescent="0.25">
      <c r="B233" s="37"/>
      <c r="C233" s="37"/>
      <c r="D233" s="38" t="s">
        <v>51</v>
      </c>
      <c r="E233" s="84" t="s">
        <v>51</v>
      </c>
      <c r="F233" s="43"/>
      <c r="G233" s="84" t="str">
        <f t="shared" si="3"/>
        <v/>
      </c>
      <c r="H233" s="43"/>
      <c r="I233" s="37"/>
      <c r="J233" s="29" t="s">
        <v>51</v>
      </c>
    </row>
    <row r="234" spans="2:10" x14ac:dyDescent="0.25">
      <c r="B234" s="37"/>
      <c r="C234" s="37"/>
      <c r="D234" s="38" t="s">
        <v>51</v>
      </c>
      <c r="E234" s="84" t="s">
        <v>51</v>
      </c>
      <c r="F234" s="43"/>
      <c r="G234" s="84" t="str">
        <f t="shared" si="3"/>
        <v/>
      </c>
      <c r="H234" s="43"/>
      <c r="I234" s="37"/>
      <c r="J234" s="29" t="s">
        <v>51</v>
      </c>
    </row>
    <row r="235" spans="2:10" x14ac:dyDescent="0.25">
      <c r="B235" s="37"/>
      <c r="C235" s="37"/>
      <c r="D235" s="38" t="s">
        <v>51</v>
      </c>
      <c r="E235" s="84" t="s">
        <v>51</v>
      </c>
      <c r="F235" s="43"/>
      <c r="G235" s="84" t="str">
        <f t="shared" si="3"/>
        <v/>
      </c>
      <c r="H235" s="43"/>
      <c r="I235" s="37"/>
      <c r="J235" s="29" t="s">
        <v>51</v>
      </c>
    </row>
    <row r="236" spans="2:10" x14ac:dyDescent="0.25">
      <c r="B236" s="37"/>
      <c r="C236" s="37"/>
      <c r="D236" s="38" t="s">
        <v>51</v>
      </c>
      <c r="E236" s="84" t="s">
        <v>51</v>
      </c>
      <c r="F236" s="43"/>
      <c r="G236" s="84" t="str">
        <f t="shared" si="3"/>
        <v/>
      </c>
      <c r="H236" s="43"/>
      <c r="I236" s="37"/>
      <c r="J236" s="29" t="s">
        <v>51</v>
      </c>
    </row>
    <row r="237" spans="2:10" x14ac:dyDescent="0.25">
      <c r="B237" s="37"/>
      <c r="C237" s="37"/>
      <c r="D237" s="38" t="s">
        <v>51</v>
      </c>
      <c r="E237" s="84" t="s">
        <v>51</v>
      </c>
      <c r="F237" s="43"/>
      <c r="G237" s="84" t="str">
        <f t="shared" si="3"/>
        <v/>
      </c>
      <c r="H237" s="43"/>
      <c r="I237" s="37"/>
      <c r="J237" s="29" t="s">
        <v>51</v>
      </c>
    </row>
    <row r="238" spans="2:10" x14ac:dyDescent="0.25">
      <c r="B238" s="37"/>
      <c r="C238" s="37"/>
      <c r="D238" s="38" t="s">
        <v>51</v>
      </c>
      <c r="E238" s="84" t="s">
        <v>51</v>
      </c>
      <c r="F238" s="43"/>
      <c r="G238" s="84" t="str">
        <f t="shared" si="3"/>
        <v/>
      </c>
      <c r="H238" s="43"/>
      <c r="I238" s="37"/>
      <c r="J238" s="29" t="s">
        <v>51</v>
      </c>
    </row>
    <row r="239" spans="2:10" x14ac:dyDescent="0.25">
      <c r="B239" s="37"/>
      <c r="C239" s="37"/>
      <c r="D239" s="38" t="s">
        <v>51</v>
      </c>
      <c r="E239" s="84" t="s">
        <v>51</v>
      </c>
      <c r="F239" s="43"/>
      <c r="G239" s="84" t="str">
        <f t="shared" si="3"/>
        <v/>
      </c>
      <c r="H239" s="43"/>
      <c r="I239" s="37"/>
      <c r="J239" s="29" t="s">
        <v>51</v>
      </c>
    </row>
    <row r="240" spans="2:10" x14ac:dyDescent="0.25">
      <c r="B240" s="37"/>
      <c r="C240" s="37"/>
      <c r="D240" s="38" t="s">
        <v>51</v>
      </c>
      <c r="E240" s="84" t="s">
        <v>51</v>
      </c>
      <c r="F240" s="43"/>
      <c r="G240" s="84" t="str">
        <f t="shared" si="3"/>
        <v/>
      </c>
      <c r="H240" s="43"/>
      <c r="I240" s="37"/>
      <c r="J240" s="29" t="s">
        <v>51</v>
      </c>
    </row>
    <row r="241" spans="2:10" x14ac:dyDescent="0.25">
      <c r="B241" s="37"/>
      <c r="C241" s="37"/>
      <c r="D241" s="38" t="s">
        <v>51</v>
      </c>
      <c r="E241" s="84" t="s">
        <v>51</v>
      </c>
      <c r="F241" s="43"/>
      <c r="G241" s="84" t="str">
        <f t="shared" si="3"/>
        <v/>
      </c>
      <c r="H241" s="43"/>
      <c r="I241" s="37"/>
      <c r="J241" s="29" t="s">
        <v>51</v>
      </c>
    </row>
    <row r="242" spans="2:10" x14ac:dyDescent="0.25">
      <c r="B242" s="37"/>
      <c r="C242" s="37"/>
      <c r="D242" s="38" t="s">
        <v>51</v>
      </c>
      <c r="E242" s="84" t="s">
        <v>51</v>
      </c>
      <c r="F242" s="43"/>
      <c r="G242" s="84" t="str">
        <f t="shared" si="3"/>
        <v/>
      </c>
      <c r="H242" s="43"/>
      <c r="I242" s="37"/>
      <c r="J242" s="29" t="s">
        <v>51</v>
      </c>
    </row>
    <row r="243" spans="2:10" x14ac:dyDescent="0.25">
      <c r="B243" s="37"/>
      <c r="C243" s="37"/>
      <c r="D243" s="38" t="s">
        <v>51</v>
      </c>
      <c r="E243" s="84" t="s">
        <v>51</v>
      </c>
      <c r="F243" s="43"/>
      <c r="G243" s="84" t="str">
        <f t="shared" si="3"/>
        <v/>
      </c>
      <c r="H243" s="43"/>
      <c r="I243" s="37"/>
      <c r="J243" s="29" t="s">
        <v>51</v>
      </c>
    </row>
    <row r="244" spans="2:10" x14ac:dyDescent="0.25">
      <c r="B244" s="37"/>
      <c r="C244" s="37"/>
      <c r="D244" s="38" t="s">
        <v>51</v>
      </c>
      <c r="E244" s="84" t="s">
        <v>51</v>
      </c>
      <c r="F244" s="43"/>
      <c r="G244" s="84" t="str">
        <f t="shared" si="3"/>
        <v/>
      </c>
      <c r="H244" s="43"/>
      <c r="I244" s="37"/>
      <c r="J244" s="29" t="s">
        <v>51</v>
      </c>
    </row>
    <row r="245" spans="2:10" x14ac:dyDescent="0.25">
      <c r="B245" s="37"/>
      <c r="C245" s="37"/>
      <c r="D245" s="38" t="s">
        <v>51</v>
      </c>
      <c r="E245" s="84" t="s">
        <v>51</v>
      </c>
      <c r="F245" s="43"/>
      <c r="G245" s="84" t="str">
        <f t="shared" si="3"/>
        <v/>
      </c>
      <c r="H245" s="43"/>
      <c r="I245" s="37"/>
      <c r="J245" s="29" t="s">
        <v>51</v>
      </c>
    </row>
    <row r="246" spans="2:10" x14ac:dyDescent="0.25">
      <c r="B246" s="37"/>
      <c r="C246" s="37"/>
      <c r="D246" s="38" t="s">
        <v>51</v>
      </c>
      <c r="E246" s="84" t="s">
        <v>51</v>
      </c>
      <c r="F246" s="43"/>
      <c r="G246" s="84" t="str">
        <f t="shared" si="3"/>
        <v/>
      </c>
      <c r="H246" s="43"/>
      <c r="I246" s="37"/>
      <c r="J246" s="29" t="s">
        <v>51</v>
      </c>
    </row>
    <row r="247" spans="2:10" x14ac:dyDescent="0.25">
      <c r="B247" s="37"/>
      <c r="C247" s="37"/>
      <c r="D247" s="38" t="s">
        <v>51</v>
      </c>
      <c r="E247" s="84" t="s">
        <v>51</v>
      </c>
      <c r="F247" s="43"/>
      <c r="G247" s="84" t="str">
        <f t="shared" si="3"/>
        <v/>
      </c>
      <c r="H247" s="43"/>
      <c r="I247" s="37"/>
      <c r="J247" s="29" t="s">
        <v>51</v>
      </c>
    </row>
    <row r="248" spans="2:10" x14ac:dyDescent="0.25">
      <c r="B248" s="37"/>
      <c r="C248" s="37"/>
      <c r="D248" s="38" t="s">
        <v>51</v>
      </c>
      <c r="E248" s="84" t="s">
        <v>51</v>
      </c>
      <c r="F248" s="43"/>
      <c r="G248" s="84" t="str">
        <f t="shared" si="3"/>
        <v/>
      </c>
      <c r="H248" s="43"/>
      <c r="I248" s="37"/>
      <c r="J248" s="29" t="s">
        <v>51</v>
      </c>
    </row>
    <row r="249" spans="2:10" x14ac:dyDescent="0.25">
      <c r="B249" s="37"/>
      <c r="C249" s="37"/>
      <c r="D249" s="38" t="s">
        <v>51</v>
      </c>
      <c r="E249" s="84" t="s">
        <v>51</v>
      </c>
      <c r="F249" s="43"/>
      <c r="G249" s="84" t="str">
        <f t="shared" si="3"/>
        <v/>
      </c>
      <c r="H249" s="43"/>
      <c r="I249" s="37"/>
      <c r="J249" s="29" t="s">
        <v>51</v>
      </c>
    </row>
    <row r="250" spans="2:10" x14ac:dyDescent="0.25">
      <c r="B250" s="37"/>
      <c r="C250" s="37"/>
      <c r="D250" s="38" t="s">
        <v>51</v>
      </c>
      <c r="E250" s="84" t="s">
        <v>51</v>
      </c>
      <c r="F250" s="43"/>
      <c r="G250" s="84" t="str">
        <f t="shared" si="3"/>
        <v/>
      </c>
      <c r="H250" s="43"/>
      <c r="I250" s="37"/>
      <c r="J250" s="29" t="s">
        <v>51</v>
      </c>
    </row>
    <row r="251" spans="2:10" x14ac:dyDescent="0.25">
      <c r="B251" s="37"/>
      <c r="C251" s="37"/>
      <c r="D251" s="38" t="s">
        <v>51</v>
      </c>
      <c r="E251" s="84" t="s">
        <v>51</v>
      </c>
      <c r="F251" s="43"/>
      <c r="G251" s="84" t="str">
        <f t="shared" si="3"/>
        <v/>
      </c>
      <c r="H251" s="43"/>
      <c r="I251" s="37"/>
      <c r="J251" s="29" t="s">
        <v>51</v>
      </c>
    </row>
    <row r="252" spans="2:10" x14ac:dyDescent="0.25">
      <c r="B252" s="37"/>
      <c r="C252" s="37"/>
      <c r="D252" s="38" t="s">
        <v>51</v>
      </c>
      <c r="E252" s="84" t="s">
        <v>51</v>
      </c>
      <c r="F252" s="43"/>
      <c r="G252" s="84" t="str">
        <f t="shared" si="3"/>
        <v/>
      </c>
      <c r="H252" s="43"/>
      <c r="I252" s="37"/>
      <c r="J252" s="29" t="s">
        <v>51</v>
      </c>
    </row>
    <row r="253" spans="2:10" x14ac:dyDescent="0.25">
      <c r="B253" s="37"/>
      <c r="C253" s="37"/>
      <c r="D253" s="38" t="s">
        <v>51</v>
      </c>
      <c r="E253" s="84" t="s">
        <v>51</v>
      </c>
      <c r="F253" s="43"/>
      <c r="G253" s="84" t="str">
        <f t="shared" si="3"/>
        <v/>
      </c>
      <c r="H253" s="43"/>
      <c r="I253" s="37"/>
      <c r="J253" s="29" t="s">
        <v>51</v>
      </c>
    </row>
    <row r="254" spans="2:10" x14ac:dyDescent="0.25">
      <c r="B254" s="37"/>
      <c r="C254" s="37"/>
      <c r="D254" s="38" t="s">
        <v>51</v>
      </c>
      <c r="E254" s="84" t="s">
        <v>51</v>
      </c>
      <c r="F254" s="43"/>
      <c r="G254" s="84" t="str">
        <f t="shared" si="3"/>
        <v/>
      </c>
      <c r="H254" s="43"/>
      <c r="I254" s="37"/>
      <c r="J254" s="29" t="s">
        <v>51</v>
      </c>
    </row>
    <row r="255" spans="2:10" x14ac:dyDescent="0.25">
      <c r="B255" s="37"/>
      <c r="C255" s="37"/>
      <c r="D255" s="38" t="s">
        <v>51</v>
      </c>
      <c r="E255" s="84" t="s">
        <v>51</v>
      </c>
      <c r="F255" s="43"/>
      <c r="G255" s="84" t="str">
        <f t="shared" si="3"/>
        <v/>
      </c>
      <c r="H255" s="43"/>
      <c r="I255" s="37"/>
      <c r="J255" s="29" t="s">
        <v>51</v>
      </c>
    </row>
    <row r="256" spans="2:10" x14ac:dyDescent="0.25">
      <c r="B256" s="37"/>
      <c r="C256" s="37"/>
      <c r="D256" s="38" t="s">
        <v>51</v>
      </c>
      <c r="E256" s="84" t="s">
        <v>51</v>
      </c>
      <c r="F256" s="43"/>
      <c r="G256" s="84" t="str">
        <f t="shared" si="3"/>
        <v/>
      </c>
      <c r="H256" s="43"/>
      <c r="I256" s="37"/>
      <c r="J256" s="29" t="s">
        <v>51</v>
      </c>
    </row>
    <row r="257" spans="2:10" x14ac:dyDescent="0.25">
      <c r="B257" s="37"/>
      <c r="C257" s="37"/>
      <c r="D257" s="38" t="s">
        <v>51</v>
      </c>
      <c r="E257" s="84" t="s">
        <v>51</v>
      </c>
      <c r="F257" s="43"/>
      <c r="G257" s="84" t="str">
        <f t="shared" si="3"/>
        <v/>
      </c>
      <c r="H257" s="43"/>
      <c r="I257" s="37"/>
      <c r="J257" s="29" t="s">
        <v>51</v>
      </c>
    </row>
    <row r="258" spans="2:10" x14ac:dyDescent="0.25">
      <c r="B258" s="37"/>
      <c r="C258" s="37"/>
      <c r="D258" s="38" t="s">
        <v>51</v>
      </c>
      <c r="E258" s="84" t="s">
        <v>51</v>
      </c>
      <c r="F258" s="43"/>
      <c r="G258" s="84" t="str">
        <f t="shared" si="3"/>
        <v/>
      </c>
      <c r="H258" s="43"/>
      <c r="I258" s="37"/>
      <c r="J258" s="29" t="s">
        <v>51</v>
      </c>
    </row>
    <row r="259" spans="2:10" x14ac:dyDescent="0.25">
      <c r="B259" s="37"/>
      <c r="C259" s="37"/>
      <c r="D259" s="38" t="s">
        <v>51</v>
      </c>
      <c r="E259" s="84" t="s">
        <v>51</v>
      </c>
      <c r="F259" s="43"/>
      <c r="G259" s="84" t="str">
        <f t="shared" si="3"/>
        <v/>
      </c>
      <c r="H259" s="43"/>
      <c r="I259" s="37"/>
      <c r="J259" s="29" t="s">
        <v>51</v>
      </c>
    </row>
    <row r="260" spans="2:10" x14ac:dyDescent="0.25">
      <c r="B260" s="37"/>
      <c r="C260" s="37"/>
      <c r="D260" s="38" t="s">
        <v>51</v>
      </c>
      <c r="E260" s="84" t="s">
        <v>51</v>
      </c>
      <c r="F260" s="43"/>
      <c r="G260" s="84" t="str">
        <f t="shared" si="3"/>
        <v/>
      </c>
      <c r="H260" s="43"/>
      <c r="I260" s="37"/>
      <c r="J260" s="29" t="s">
        <v>51</v>
      </c>
    </row>
    <row r="261" spans="2:10" x14ac:dyDescent="0.25">
      <c r="B261" s="37"/>
      <c r="C261" s="37"/>
      <c r="D261" s="38" t="s">
        <v>51</v>
      </c>
      <c r="E261" s="84" t="s">
        <v>51</v>
      </c>
      <c r="F261" s="43"/>
      <c r="G261" s="84" t="str">
        <f t="shared" si="3"/>
        <v/>
      </c>
      <c r="H261" s="43"/>
      <c r="I261" s="37"/>
      <c r="J261" s="29" t="s">
        <v>51</v>
      </c>
    </row>
    <row r="262" spans="2:10" x14ac:dyDescent="0.25">
      <c r="B262" s="37"/>
      <c r="C262" s="37"/>
      <c r="D262" s="38" t="s">
        <v>51</v>
      </c>
      <c r="E262" s="84" t="s">
        <v>51</v>
      </c>
      <c r="F262" s="43"/>
      <c r="G262" s="84" t="str">
        <f t="shared" si="3"/>
        <v/>
      </c>
      <c r="H262" s="43"/>
      <c r="I262" s="37"/>
      <c r="J262" s="29" t="s">
        <v>51</v>
      </c>
    </row>
    <row r="263" spans="2:10" x14ac:dyDescent="0.25">
      <c r="B263" s="37"/>
      <c r="C263" s="37"/>
      <c r="D263" s="38" t="s">
        <v>51</v>
      </c>
      <c r="E263" s="84" t="s">
        <v>51</v>
      </c>
      <c r="F263" s="43"/>
      <c r="G263" s="84" t="str">
        <f t="shared" si="3"/>
        <v/>
      </c>
      <c r="H263" s="43"/>
      <c r="I263" s="37"/>
      <c r="J263" s="29" t="s">
        <v>51</v>
      </c>
    </row>
    <row r="264" spans="2:10" x14ac:dyDescent="0.25">
      <c r="B264" s="37"/>
      <c r="C264" s="37"/>
      <c r="D264" s="38" t="s">
        <v>51</v>
      </c>
      <c r="E264" s="84" t="s">
        <v>51</v>
      </c>
      <c r="F264" s="43"/>
      <c r="G264" s="84" t="str">
        <f t="shared" si="3"/>
        <v/>
      </c>
      <c r="H264" s="43"/>
      <c r="I264" s="37"/>
      <c r="J264" s="29" t="s">
        <v>51</v>
      </c>
    </row>
    <row r="265" spans="2:10" x14ac:dyDescent="0.25">
      <c r="B265" s="37"/>
      <c r="C265" s="37"/>
      <c r="D265" s="38" t="s">
        <v>51</v>
      </c>
      <c r="E265" s="84" t="s">
        <v>51</v>
      </c>
      <c r="F265" s="43"/>
      <c r="G265" s="84" t="str">
        <f t="shared" si="3"/>
        <v/>
      </c>
      <c r="H265" s="43"/>
      <c r="I265" s="37"/>
      <c r="J265" s="29" t="s">
        <v>51</v>
      </c>
    </row>
    <row r="266" spans="2:10" x14ac:dyDescent="0.25">
      <c r="B266" s="37"/>
      <c r="C266" s="37"/>
      <c r="D266" s="38" t="s">
        <v>51</v>
      </c>
      <c r="E266" s="84" t="s">
        <v>51</v>
      </c>
      <c r="F266" s="43"/>
      <c r="G266" s="84" t="str">
        <f t="shared" si="3"/>
        <v/>
      </c>
      <c r="H266" s="43"/>
      <c r="I266" s="37"/>
      <c r="J266" s="29" t="s">
        <v>51</v>
      </c>
    </row>
    <row r="267" spans="2:10" x14ac:dyDescent="0.25">
      <c r="B267" s="37"/>
      <c r="C267" s="37"/>
      <c r="D267" s="38" t="s">
        <v>51</v>
      </c>
      <c r="E267" s="84" t="s">
        <v>51</v>
      </c>
      <c r="F267" s="43"/>
      <c r="G267" s="84" t="str">
        <f t="shared" si="3"/>
        <v/>
      </c>
      <c r="H267" s="43"/>
      <c r="I267" s="37"/>
      <c r="J267" s="29" t="s">
        <v>51</v>
      </c>
    </row>
    <row r="268" spans="2:10" x14ac:dyDescent="0.25">
      <c r="B268" s="37"/>
      <c r="C268" s="37"/>
      <c r="D268" s="38" t="s">
        <v>51</v>
      </c>
      <c r="E268" s="84" t="s">
        <v>51</v>
      </c>
      <c r="F268" s="43"/>
      <c r="G268" s="84" t="str">
        <f t="shared" si="3"/>
        <v/>
      </c>
      <c r="H268" s="43"/>
      <c r="I268" s="37"/>
      <c r="J268" s="29" t="s">
        <v>51</v>
      </c>
    </row>
    <row r="269" spans="2:10" x14ac:dyDescent="0.25">
      <c r="B269" s="37"/>
      <c r="C269" s="37"/>
      <c r="D269" s="38" t="s">
        <v>51</v>
      </c>
      <c r="E269" s="84" t="s">
        <v>51</v>
      </c>
      <c r="F269" s="43"/>
      <c r="G269" s="84" t="str">
        <f t="shared" si="3"/>
        <v/>
      </c>
      <c r="H269" s="43"/>
      <c r="I269" s="37"/>
      <c r="J269" s="29" t="s">
        <v>51</v>
      </c>
    </row>
    <row r="270" spans="2:10" x14ac:dyDescent="0.25">
      <c r="B270" s="37"/>
      <c r="C270" s="37"/>
      <c r="D270" s="38" t="s">
        <v>51</v>
      </c>
      <c r="E270" s="84" t="s">
        <v>51</v>
      </c>
      <c r="F270" s="43"/>
      <c r="G270" s="84" t="str">
        <f t="shared" si="3"/>
        <v/>
      </c>
      <c r="H270" s="43"/>
      <c r="I270" s="37"/>
      <c r="J270" s="29" t="s">
        <v>51</v>
      </c>
    </row>
    <row r="271" spans="2:10" x14ac:dyDescent="0.25">
      <c r="B271" s="37"/>
      <c r="C271" s="37"/>
      <c r="D271" s="38" t="s">
        <v>51</v>
      </c>
      <c r="E271" s="84" t="s">
        <v>51</v>
      </c>
      <c r="F271" s="43"/>
      <c r="G271" s="84" t="str">
        <f t="shared" ref="G271:G334" si="4">IFERROR(E271+4,"")</f>
        <v/>
      </c>
      <c r="H271" s="43"/>
      <c r="I271" s="37"/>
      <c r="J271" s="29" t="s">
        <v>51</v>
      </c>
    </row>
    <row r="272" spans="2:10" x14ac:dyDescent="0.25">
      <c r="B272" s="37"/>
      <c r="C272" s="37"/>
      <c r="D272" s="38" t="s">
        <v>51</v>
      </c>
      <c r="E272" s="84" t="s">
        <v>51</v>
      </c>
      <c r="F272" s="43"/>
      <c r="G272" s="84" t="str">
        <f t="shared" si="4"/>
        <v/>
      </c>
      <c r="H272" s="43"/>
      <c r="I272" s="37"/>
      <c r="J272" s="29" t="s">
        <v>51</v>
      </c>
    </row>
    <row r="273" spans="2:10" x14ac:dyDescent="0.25">
      <c r="B273" s="37"/>
      <c r="C273" s="37"/>
      <c r="D273" s="38" t="s">
        <v>51</v>
      </c>
      <c r="E273" s="84" t="s">
        <v>51</v>
      </c>
      <c r="F273" s="43"/>
      <c r="G273" s="84" t="str">
        <f t="shared" si="4"/>
        <v/>
      </c>
      <c r="H273" s="43"/>
      <c r="I273" s="37"/>
      <c r="J273" s="29" t="s">
        <v>51</v>
      </c>
    </row>
    <row r="274" spans="2:10" x14ac:dyDescent="0.25">
      <c r="B274" s="37"/>
      <c r="C274" s="37"/>
      <c r="D274" s="38" t="s">
        <v>51</v>
      </c>
      <c r="E274" s="84" t="s">
        <v>51</v>
      </c>
      <c r="F274" s="43"/>
      <c r="G274" s="84" t="str">
        <f t="shared" si="4"/>
        <v/>
      </c>
      <c r="H274" s="43"/>
      <c r="I274" s="37"/>
      <c r="J274" s="29" t="s">
        <v>51</v>
      </c>
    </row>
    <row r="275" spans="2:10" x14ac:dyDescent="0.25">
      <c r="B275" s="37"/>
      <c r="C275" s="37"/>
      <c r="D275" s="38" t="s">
        <v>51</v>
      </c>
      <c r="E275" s="84" t="s">
        <v>51</v>
      </c>
      <c r="F275" s="43"/>
      <c r="G275" s="84" t="str">
        <f t="shared" si="4"/>
        <v/>
      </c>
      <c r="H275" s="43"/>
      <c r="I275" s="37"/>
      <c r="J275" s="29" t="s">
        <v>51</v>
      </c>
    </row>
    <row r="276" spans="2:10" x14ac:dyDescent="0.25">
      <c r="B276" s="37"/>
      <c r="C276" s="37"/>
      <c r="D276" s="38" t="s">
        <v>51</v>
      </c>
      <c r="E276" s="84" t="s">
        <v>51</v>
      </c>
      <c r="F276" s="43"/>
      <c r="G276" s="84" t="str">
        <f t="shared" si="4"/>
        <v/>
      </c>
      <c r="H276" s="43"/>
      <c r="I276" s="37"/>
      <c r="J276" s="29" t="s">
        <v>51</v>
      </c>
    </row>
    <row r="277" spans="2:10" x14ac:dyDescent="0.25">
      <c r="B277" s="37"/>
      <c r="C277" s="37"/>
      <c r="D277" s="38" t="s">
        <v>51</v>
      </c>
      <c r="E277" s="84" t="s">
        <v>51</v>
      </c>
      <c r="F277" s="43"/>
      <c r="G277" s="84" t="str">
        <f t="shared" si="4"/>
        <v/>
      </c>
      <c r="H277" s="43"/>
      <c r="I277" s="37"/>
      <c r="J277" s="29" t="s">
        <v>51</v>
      </c>
    </row>
    <row r="278" spans="2:10" x14ac:dyDescent="0.25">
      <c r="B278" s="37"/>
      <c r="C278" s="37"/>
      <c r="D278" s="38" t="s">
        <v>51</v>
      </c>
      <c r="E278" s="84" t="s">
        <v>51</v>
      </c>
      <c r="F278" s="43"/>
      <c r="G278" s="84" t="str">
        <f t="shared" si="4"/>
        <v/>
      </c>
      <c r="H278" s="43"/>
      <c r="I278" s="37"/>
      <c r="J278" s="29" t="s">
        <v>51</v>
      </c>
    </row>
    <row r="279" spans="2:10" x14ac:dyDescent="0.25">
      <c r="B279" s="37"/>
      <c r="C279" s="37"/>
      <c r="D279" s="38" t="s">
        <v>51</v>
      </c>
      <c r="E279" s="84" t="s">
        <v>51</v>
      </c>
      <c r="F279" s="43"/>
      <c r="G279" s="84" t="str">
        <f t="shared" si="4"/>
        <v/>
      </c>
      <c r="H279" s="43"/>
      <c r="I279" s="37"/>
      <c r="J279" s="29" t="s">
        <v>51</v>
      </c>
    </row>
    <row r="280" spans="2:10" x14ac:dyDescent="0.25">
      <c r="B280" s="37"/>
      <c r="C280" s="37"/>
      <c r="D280" s="38" t="s">
        <v>51</v>
      </c>
      <c r="E280" s="84" t="s">
        <v>51</v>
      </c>
      <c r="F280" s="43"/>
      <c r="G280" s="84" t="str">
        <f t="shared" si="4"/>
        <v/>
      </c>
      <c r="H280" s="43"/>
      <c r="I280" s="37"/>
      <c r="J280" s="29" t="s">
        <v>51</v>
      </c>
    </row>
    <row r="281" spans="2:10" x14ac:dyDescent="0.25">
      <c r="B281" s="37"/>
      <c r="C281" s="37"/>
      <c r="D281" s="38" t="s">
        <v>51</v>
      </c>
      <c r="E281" s="84" t="s">
        <v>51</v>
      </c>
      <c r="F281" s="43"/>
      <c r="G281" s="84" t="str">
        <f t="shared" si="4"/>
        <v/>
      </c>
      <c r="H281" s="43"/>
      <c r="I281" s="37"/>
      <c r="J281" s="29" t="s">
        <v>51</v>
      </c>
    </row>
    <row r="282" spans="2:10" x14ac:dyDescent="0.25">
      <c r="B282" s="37"/>
      <c r="C282" s="37"/>
      <c r="D282" s="38" t="s">
        <v>51</v>
      </c>
      <c r="E282" s="84" t="s">
        <v>51</v>
      </c>
      <c r="F282" s="43"/>
      <c r="G282" s="84" t="str">
        <f t="shared" si="4"/>
        <v/>
      </c>
      <c r="H282" s="43"/>
      <c r="I282" s="37"/>
      <c r="J282" s="29" t="s">
        <v>51</v>
      </c>
    </row>
    <row r="283" spans="2:10" x14ac:dyDescent="0.25">
      <c r="B283" s="37"/>
      <c r="C283" s="37"/>
      <c r="D283" s="38" t="s">
        <v>51</v>
      </c>
      <c r="E283" s="84" t="s">
        <v>51</v>
      </c>
      <c r="F283" s="43"/>
      <c r="G283" s="84" t="str">
        <f t="shared" si="4"/>
        <v/>
      </c>
      <c r="H283" s="43"/>
      <c r="I283" s="37"/>
      <c r="J283" s="29" t="s">
        <v>51</v>
      </c>
    </row>
    <row r="284" spans="2:10" x14ac:dyDescent="0.25">
      <c r="B284" s="37"/>
      <c r="C284" s="37"/>
      <c r="D284" s="38" t="s">
        <v>51</v>
      </c>
      <c r="E284" s="84" t="s">
        <v>51</v>
      </c>
      <c r="F284" s="43"/>
      <c r="G284" s="84" t="str">
        <f t="shared" si="4"/>
        <v/>
      </c>
      <c r="H284" s="43"/>
      <c r="I284" s="37"/>
      <c r="J284" s="29" t="s">
        <v>51</v>
      </c>
    </row>
    <row r="285" spans="2:10" x14ac:dyDescent="0.25">
      <c r="B285" s="37"/>
      <c r="C285" s="37"/>
      <c r="D285" s="38" t="s">
        <v>51</v>
      </c>
      <c r="E285" s="84" t="s">
        <v>51</v>
      </c>
      <c r="F285" s="43"/>
      <c r="G285" s="84" t="str">
        <f t="shared" si="4"/>
        <v/>
      </c>
      <c r="H285" s="43"/>
      <c r="I285" s="37"/>
      <c r="J285" s="29" t="s">
        <v>51</v>
      </c>
    </row>
    <row r="286" spans="2:10" x14ac:dyDescent="0.25">
      <c r="B286" s="37"/>
      <c r="C286" s="37"/>
      <c r="D286" s="38" t="s">
        <v>51</v>
      </c>
      <c r="E286" s="84" t="s">
        <v>51</v>
      </c>
      <c r="F286" s="43"/>
      <c r="G286" s="84" t="str">
        <f t="shared" si="4"/>
        <v/>
      </c>
      <c r="H286" s="43"/>
      <c r="I286" s="37"/>
      <c r="J286" s="29" t="s">
        <v>51</v>
      </c>
    </row>
    <row r="287" spans="2:10" x14ac:dyDescent="0.25">
      <c r="B287" s="37"/>
      <c r="C287" s="37"/>
      <c r="D287" s="38" t="s">
        <v>51</v>
      </c>
      <c r="E287" s="84" t="s">
        <v>51</v>
      </c>
      <c r="F287" s="43"/>
      <c r="G287" s="84" t="str">
        <f t="shared" si="4"/>
        <v/>
      </c>
      <c r="H287" s="43"/>
      <c r="I287" s="37"/>
      <c r="J287" s="29" t="s">
        <v>51</v>
      </c>
    </row>
    <row r="288" spans="2:10" x14ac:dyDescent="0.25">
      <c r="B288" s="37"/>
      <c r="C288" s="37"/>
      <c r="D288" s="38" t="s">
        <v>51</v>
      </c>
      <c r="E288" s="84" t="s">
        <v>51</v>
      </c>
      <c r="F288" s="43"/>
      <c r="G288" s="84" t="str">
        <f t="shared" si="4"/>
        <v/>
      </c>
      <c r="H288" s="43"/>
      <c r="I288" s="37"/>
      <c r="J288" s="29" t="s">
        <v>51</v>
      </c>
    </row>
    <row r="289" spans="2:10" x14ac:dyDescent="0.25">
      <c r="B289" s="37"/>
      <c r="C289" s="37"/>
      <c r="D289" s="38" t="s">
        <v>51</v>
      </c>
      <c r="E289" s="84" t="s">
        <v>51</v>
      </c>
      <c r="F289" s="43"/>
      <c r="G289" s="84" t="str">
        <f t="shared" si="4"/>
        <v/>
      </c>
      <c r="H289" s="43"/>
      <c r="I289" s="37"/>
      <c r="J289" s="29" t="s">
        <v>51</v>
      </c>
    </row>
    <row r="290" spans="2:10" x14ac:dyDescent="0.25">
      <c r="B290" s="37"/>
      <c r="C290" s="37"/>
      <c r="D290" s="38" t="s">
        <v>51</v>
      </c>
      <c r="E290" s="84" t="s">
        <v>51</v>
      </c>
      <c r="F290" s="43"/>
      <c r="G290" s="84" t="str">
        <f t="shared" si="4"/>
        <v/>
      </c>
      <c r="H290" s="43"/>
      <c r="I290" s="37"/>
      <c r="J290" s="29" t="s">
        <v>51</v>
      </c>
    </row>
    <row r="291" spans="2:10" x14ac:dyDescent="0.25">
      <c r="B291" s="37"/>
      <c r="C291" s="37"/>
      <c r="D291" s="38" t="s">
        <v>51</v>
      </c>
      <c r="E291" s="84" t="s">
        <v>51</v>
      </c>
      <c r="F291" s="43"/>
      <c r="G291" s="84" t="str">
        <f t="shared" si="4"/>
        <v/>
      </c>
      <c r="H291" s="43"/>
      <c r="I291" s="37"/>
      <c r="J291" s="29" t="s">
        <v>51</v>
      </c>
    </row>
    <row r="292" spans="2:10" x14ac:dyDescent="0.25">
      <c r="B292" s="37"/>
      <c r="C292" s="37"/>
      <c r="D292" s="38" t="s">
        <v>51</v>
      </c>
      <c r="E292" s="84" t="s">
        <v>51</v>
      </c>
      <c r="F292" s="43"/>
      <c r="G292" s="84" t="str">
        <f t="shared" si="4"/>
        <v/>
      </c>
      <c r="H292" s="43"/>
      <c r="I292" s="37"/>
      <c r="J292" s="29" t="s">
        <v>51</v>
      </c>
    </row>
    <row r="293" spans="2:10" x14ac:dyDescent="0.25">
      <c r="B293" s="37"/>
      <c r="C293" s="37"/>
      <c r="D293" s="38" t="s">
        <v>51</v>
      </c>
      <c r="E293" s="84" t="s">
        <v>51</v>
      </c>
      <c r="F293" s="43"/>
      <c r="G293" s="84" t="str">
        <f t="shared" si="4"/>
        <v/>
      </c>
      <c r="H293" s="43"/>
      <c r="I293" s="37"/>
      <c r="J293" s="29" t="s">
        <v>51</v>
      </c>
    </row>
    <row r="294" spans="2:10" x14ac:dyDescent="0.25">
      <c r="B294" s="37"/>
      <c r="C294" s="37"/>
      <c r="D294" s="38" t="s">
        <v>51</v>
      </c>
      <c r="E294" s="84" t="s">
        <v>51</v>
      </c>
      <c r="F294" s="43"/>
      <c r="G294" s="84" t="str">
        <f t="shared" si="4"/>
        <v/>
      </c>
      <c r="H294" s="43"/>
      <c r="I294" s="37"/>
      <c r="J294" s="29" t="s">
        <v>51</v>
      </c>
    </row>
    <row r="295" spans="2:10" x14ac:dyDescent="0.25">
      <c r="B295" s="37"/>
      <c r="C295" s="37"/>
      <c r="D295" s="38" t="s">
        <v>51</v>
      </c>
      <c r="E295" s="84" t="s">
        <v>51</v>
      </c>
      <c r="F295" s="43"/>
      <c r="G295" s="84" t="str">
        <f t="shared" si="4"/>
        <v/>
      </c>
      <c r="H295" s="43"/>
      <c r="I295" s="37"/>
      <c r="J295" s="29" t="s">
        <v>51</v>
      </c>
    </row>
    <row r="296" spans="2:10" x14ac:dyDescent="0.25">
      <c r="B296" s="37"/>
      <c r="C296" s="37"/>
      <c r="D296" s="38" t="s">
        <v>51</v>
      </c>
      <c r="E296" s="84" t="s">
        <v>51</v>
      </c>
      <c r="F296" s="43"/>
      <c r="G296" s="84" t="str">
        <f t="shared" si="4"/>
        <v/>
      </c>
      <c r="H296" s="43"/>
      <c r="I296" s="37"/>
      <c r="J296" s="29" t="s">
        <v>51</v>
      </c>
    </row>
    <row r="297" spans="2:10" x14ac:dyDescent="0.25">
      <c r="B297" s="37"/>
      <c r="C297" s="37"/>
      <c r="D297" s="38" t="s">
        <v>51</v>
      </c>
      <c r="E297" s="84" t="s">
        <v>51</v>
      </c>
      <c r="F297" s="43"/>
      <c r="G297" s="84" t="str">
        <f t="shared" si="4"/>
        <v/>
      </c>
      <c r="H297" s="43"/>
      <c r="I297" s="37"/>
      <c r="J297" s="29" t="s">
        <v>51</v>
      </c>
    </row>
    <row r="298" spans="2:10" x14ac:dyDescent="0.25">
      <c r="B298" s="37"/>
      <c r="C298" s="37"/>
      <c r="D298" s="38" t="s">
        <v>51</v>
      </c>
      <c r="E298" s="84" t="s">
        <v>51</v>
      </c>
      <c r="F298" s="43"/>
      <c r="G298" s="84" t="str">
        <f t="shared" si="4"/>
        <v/>
      </c>
      <c r="H298" s="43"/>
      <c r="I298" s="37"/>
      <c r="J298" s="29" t="s">
        <v>51</v>
      </c>
    </row>
    <row r="299" spans="2:10" x14ac:dyDescent="0.25">
      <c r="B299" s="37"/>
      <c r="C299" s="37"/>
      <c r="D299" s="38" t="s">
        <v>51</v>
      </c>
      <c r="E299" s="84" t="s">
        <v>51</v>
      </c>
      <c r="F299" s="43"/>
      <c r="G299" s="84" t="str">
        <f t="shared" si="4"/>
        <v/>
      </c>
      <c r="H299" s="43"/>
      <c r="I299" s="37"/>
      <c r="J299" s="29" t="s">
        <v>51</v>
      </c>
    </row>
    <row r="300" spans="2:10" x14ac:dyDescent="0.25">
      <c r="B300" s="37"/>
      <c r="C300" s="37"/>
      <c r="D300" s="38" t="s">
        <v>51</v>
      </c>
      <c r="E300" s="84" t="s">
        <v>51</v>
      </c>
      <c r="F300" s="43"/>
      <c r="G300" s="84" t="str">
        <f t="shared" si="4"/>
        <v/>
      </c>
      <c r="H300" s="43"/>
      <c r="I300" s="37"/>
      <c r="J300" s="29" t="s">
        <v>51</v>
      </c>
    </row>
    <row r="301" spans="2:10" x14ac:dyDescent="0.25">
      <c r="B301" s="37"/>
      <c r="C301" s="37"/>
      <c r="D301" s="38" t="s">
        <v>51</v>
      </c>
      <c r="E301" s="84" t="s">
        <v>51</v>
      </c>
      <c r="F301" s="43"/>
      <c r="G301" s="84" t="str">
        <f t="shared" si="4"/>
        <v/>
      </c>
      <c r="H301" s="43"/>
      <c r="I301" s="37"/>
      <c r="J301" s="29" t="s">
        <v>51</v>
      </c>
    </row>
    <row r="302" spans="2:10" x14ac:dyDescent="0.25">
      <c r="B302" s="37"/>
      <c r="C302" s="37"/>
      <c r="D302" s="38" t="s">
        <v>51</v>
      </c>
      <c r="E302" s="84" t="s">
        <v>51</v>
      </c>
      <c r="F302" s="43"/>
      <c r="G302" s="84" t="str">
        <f t="shared" si="4"/>
        <v/>
      </c>
      <c r="H302" s="43"/>
      <c r="I302" s="37"/>
      <c r="J302" s="29" t="s">
        <v>51</v>
      </c>
    </row>
    <row r="303" spans="2:10" x14ac:dyDescent="0.25">
      <c r="B303" s="37"/>
      <c r="C303" s="37"/>
      <c r="D303" s="38" t="s">
        <v>51</v>
      </c>
      <c r="E303" s="84" t="s">
        <v>51</v>
      </c>
      <c r="F303" s="43"/>
      <c r="G303" s="84" t="str">
        <f t="shared" si="4"/>
        <v/>
      </c>
      <c r="H303" s="43"/>
      <c r="I303" s="37"/>
      <c r="J303" s="29" t="s">
        <v>51</v>
      </c>
    </row>
    <row r="304" spans="2:10" x14ac:dyDescent="0.25">
      <c r="B304" s="37"/>
      <c r="C304" s="37"/>
      <c r="D304" s="38" t="s">
        <v>51</v>
      </c>
      <c r="E304" s="84" t="s">
        <v>51</v>
      </c>
      <c r="F304" s="43"/>
      <c r="G304" s="84" t="str">
        <f t="shared" si="4"/>
        <v/>
      </c>
      <c r="H304" s="43"/>
      <c r="I304" s="37"/>
      <c r="J304" s="29" t="s">
        <v>51</v>
      </c>
    </row>
    <row r="305" spans="2:10" x14ac:dyDescent="0.25">
      <c r="B305" s="37"/>
      <c r="C305" s="37"/>
      <c r="D305" s="38" t="s">
        <v>51</v>
      </c>
      <c r="E305" s="84" t="s">
        <v>51</v>
      </c>
      <c r="F305" s="43"/>
      <c r="G305" s="84" t="str">
        <f t="shared" si="4"/>
        <v/>
      </c>
      <c r="H305" s="43"/>
      <c r="I305" s="37"/>
      <c r="J305" s="29" t="s">
        <v>51</v>
      </c>
    </row>
    <row r="306" spans="2:10" x14ac:dyDescent="0.25">
      <c r="B306" s="37"/>
      <c r="C306" s="37"/>
      <c r="D306" s="38" t="s">
        <v>51</v>
      </c>
      <c r="E306" s="84" t="s">
        <v>51</v>
      </c>
      <c r="F306" s="43"/>
      <c r="G306" s="84" t="str">
        <f t="shared" si="4"/>
        <v/>
      </c>
      <c r="H306" s="43"/>
      <c r="I306" s="37"/>
      <c r="J306" s="29" t="s">
        <v>51</v>
      </c>
    </row>
    <row r="307" spans="2:10" x14ac:dyDescent="0.25">
      <c r="B307" s="37"/>
      <c r="C307" s="37"/>
      <c r="D307" s="38" t="s">
        <v>51</v>
      </c>
      <c r="E307" s="84" t="s">
        <v>51</v>
      </c>
      <c r="F307" s="43"/>
      <c r="G307" s="84" t="str">
        <f t="shared" si="4"/>
        <v/>
      </c>
      <c r="H307" s="43"/>
      <c r="I307" s="37"/>
      <c r="J307" s="29" t="s">
        <v>51</v>
      </c>
    </row>
    <row r="308" spans="2:10" x14ac:dyDescent="0.25">
      <c r="B308" s="37"/>
      <c r="C308" s="37"/>
      <c r="D308" s="38" t="s">
        <v>51</v>
      </c>
      <c r="E308" s="84" t="s">
        <v>51</v>
      </c>
      <c r="F308" s="43"/>
      <c r="G308" s="84" t="str">
        <f t="shared" si="4"/>
        <v/>
      </c>
      <c r="H308" s="43"/>
      <c r="I308" s="37"/>
      <c r="J308" s="29" t="s">
        <v>51</v>
      </c>
    </row>
    <row r="309" spans="2:10" x14ac:dyDescent="0.25">
      <c r="B309" s="37"/>
      <c r="C309" s="37"/>
      <c r="D309" s="38" t="s">
        <v>51</v>
      </c>
      <c r="E309" s="84" t="s">
        <v>51</v>
      </c>
      <c r="F309" s="43"/>
      <c r="G309" s="84" t="str">
        <f t="shared" si="4"/>
        <v/>
      </c>
      <c r="H309" s="43"/>
      <c r="I309" s="37"/>
      <c r="J309" s="29" t="s">
        <v>51</v>
      </c>
    </row>
    <row r="310" spans="2:10" x14ac:dyDescent="0.25">
      <c r="B310" s="37"/>
      <c r="C310" s="37"/>
      <c r="D310" s="38" t="s">
        <v>51</v>
      </c>
      <c r="E310" s="84" t="s">
        <v>51</v>
      </c>
      <c r="F310" s="43"/>
      <c r="G310" s="84" t="str">
        <f t="shared" si="4"/>
        <v/>
      </c>
      <c r="H310" s="43"/>
      <c r="I310" s="37"/>
      <c r="J310" s="29" t="s">
        <v>51</v>
      </c>
    </row>
    <row r="311" spans="2:10" x14ac:dyDescent="0.25">
      <c r="B311" s="37"/>
      <c r="C311" s="37"/>
      <c r="D311" s="38" t="s">
        <v>51</v>
      </c>
      <c r="E311" s="84" t="s">
        <v>51</v>
      </c>
      <c r="F311" s="43"/>
      <c r="G311" s="84" t="str">
        <f t="shared" si="4"/>
        <v/>
      </c>
      <c r="H311" s="43"/>
      <c r="I311" s="37"/>
      <c r="J311" s="29" t="s">
        <v>51</v>
      </c>
    </row>
    <row r="312" spans="2:10" x14ac:dyDescent="0.25">
      <c r="B312" s="37"/>
      <c r="C312" s="37"/>
      <c r="D312" s="38" t="s">
        <v>51</v>
      </c>
      <c r="E312" s="84" t="s">
        <v>51</v>
      </c>
      <c r="F312" s="43"/>
      <c r="G312" s="84" t="str">
        <f t="shared" si="4"/>
        <v/>
      </c>
      <c r="H312" s="43"/>
      <c r="I312" s="37"/>
      <c r="J312" s="29" t="s">
        <v>51</v>
      </c>
    </row>
    <row r="313" spans="2:10" x14ac:dyDescent="0.25">
      <c r="B313" s="37"/>
      <c r="C313" s="37"/>
      <c r="D313" s="38" t="s">
        <v>51</v>
      </c>
      <c r="E313" s="84" t="s">
        <v>51</v>
      </c>
      <c r="F313" s="43"/>
      <c r="G313" s="84" t="str">
        <f t="shared" si="4"/>
        <v/>
      </c>
      <c r="H313" s="43"/>
      <c r="I313" s="37"/>
      <c r="J313" s="29" t="s">
        <v>51</v>
      </c>
    </row>
    <row r="314" spans="2:10" x14ac:dyDescent="0.25">
      <c r="B314" s="37"/>
      <c r="C314" s="37"/>
      <c r="D314" s="38" t="s">
        <v>51</v>
      </c>
      <c r="E314" s="84" t="s">
        <v>51</v>
      </c>
      <c r="F314" s="43"/>
      <c r="G314" s="84" t="str">
        <f t="shared" si="4"/>
        <v/>
      </c>
      <c r="H314" s="43"/>
      <c r="I314" s="37"/>
      <c r="J314" s="29" t="s">
        <v>51</v>
      </c>
    </row>
    <row r="315" spans="2:10" x14ac:dyDescent="0.25">
      <c r="B315" s="37"/>
      <c r="C315" s="37"/>
      <c r="D315" s="38" t="s">
        <v>51</v>
      </c>
      <c r="E315" s="84" t="s">
        <v>51</v>
      </c>
      <c r="F315" s="43"/>
      <c r="G315" s="84" t="str">
        <f t="shared" si="4"/>
        <v/>
      </c>
      <c r="H315" s="43"/>
      <c r="I315" s="37"/>
      <c r="J315" s="29" t="s">
        <v>51</v>
      </c>
    </row>
    <row r="316" spans="2:10" x14ac:dyDescent="0.25">
      <c r="B316" s="37"/>
      <c r="C316" s="37"/>
      <c r="D316" s="38" t="s">
        <v>51</v>
      </c>
      <c r="E316" s="84" t="s">
        <v>51</v>
      </c>
      <c r="F316" s="43"/>
      <c r="G316" s="84" t="str">
        <f t="shared" si="4"/>
        <v/>
      </c>
      <c r="H316" s="43"/>
      <c r="I316" s="37"/>
      <c r="J316" s="29" t="s">
        <v>51</v>
      </c>
    </row>
    <row r="317" spans="2:10" x14ac:dyDescent="0.25">
      <c r="B317" s="37"/>
      <c r="C317" s="37"/>
      <c r="D317" s="38" t="s">
        <v>51</v>
      </c>
      <c r="E317" s="84" t="s">
        <v>51</v>
      </c>
      <c r="F317" s="43"/>
      <c r="G317" s="84" t="str">
        <f t="shared" si="4"/>
        <v/>
      </c>
      <c r="H317" s="43"/>
      <c r="I317" s="37"/>
      <c r="J317" s="29" t="s">
        <v>51</v>
      </c>
    </row>
    <row r="318" spans="2:10" x14ac:dyDescent="0.25">
      <c r="B318" s="37"/>
      <c r="C318" s="37"/>
      <c r="D318" s="38" t="s">
        <v>51</v>
      </c>
      <c r="E318" s="84" t="s">
        <v>51</v>
      </c>
      <c r="F318" s="43"/>
      <c r="G318" s="84" t="str">
        <f t="shared" si="4"/>
        <v/>
      </c>
      <c r="H318" s="43"/>
      <c r="I318" s="37"/>
      <c r="J318" s="29" t="s">
        <v>51</v>
      </c>
    </row>
    <row r="319" spans="2:10" x14ac:dyDescent="0.25">
      <c r="B319" s="37"/>
      <c r="C319" s="37"/>
      <c r="D319" s="38" t="s">
        <v>51</v>
      </c>
      <c r="E319" s="84" t="s">
        <v>51</v>
      </c>
      <c r="F319" s="43"/>
      <c r="G319" s="84" t="str">
        <f t="shared" si="4"/>
        <v/>
      </c>
      <c r="H319" s="43"/>
      <c r="I319" s="37"/>
      <c r="J319" s="29" t="s">
        <v>51</v>
      </c>
    </row>
    <row r="320" spans="2:10" x14ac:dyDescent="0.25">
      <c r="B320" s="37"/>
      <c r="C320" s="37"/>
      <c r="D320" s="38" t="s">
        <v>51</v>
      </c>
      <c r="E320" s="84" t="s">
        <v>51</v>
      </c>
      <c r="F320" s="43"/>
      <c r="G320" s="84" t="str">
        <f t="shared" si="4"/>
        <v/>
      </c>
      <c r="H320" s="43"/>
      <c r="I320" s="37"/>
      <c r="J320" s="29" t="s">
        <v>51</v>
      </c>
    </row>
    <row r="321" spans="2:10" x14ac:dyDescent="0.25">
      <c r="B321" s="37"/>
      <c r="C321" s="37"/>
      <c r="D321" s="38" t="s">
        <v>51</v>
      </c>
      <c r="E321" s="84" t="s">
        <v>51</v>
      </c>
      <c r="F321" s="43"/>
      <c r="G321" s="84" t="str">
        <f t="shared" si="4"/>
        <v/>
      </c>
      <c r="H321" s="43"/>
      <c r="I321" s="37"/>
      <c r="J321" s="29" t="s">
        <v>51</v>
      </c>
    </row>
    <row r="322" spans="2:10" x14ac:dyDescent="0.25">
      <c r="B322" s="37"/>
      <c r="C322" s="37"/>
      <c r="D322" s="38" t="s">
        <v>51</v>
      </c>
      <c r="E322" s="84" t="s">
        <v>51</v>
      </c>
      <c r="F322" s="43"/>
      <c r="G322" s="84" t="str">
        <f t="shared" si="4"/>
        <v/>
      </c>
      <c r="H322" s="43"/>
      <c r="I322" s="37"/>
      <c r="J322" s="29" t="s">
        <v>51</v>
      </c>
    </row>
    <row r="323" spans="2:10" x14ac:dyDescent="0.25">
      <c r="B323" s="37"/>
      <c r="C323" s="37"/>
      <c r="D323" s="38" t="s">
        <v>51</v>
      </c>
      <c r="E323" s="84" t="s">
        <v>51</v>
      </c>
      <c r="F323" s="43"/>
      <c r="G323" s="84" t="str">
        <f t="shared" si="4"/>
        <v/>
      </c>
      <c r="H323" s="43"/>
      <c r="I323" s="37"/>
      <c r="J323" s="29" t="s">
        <v>51</v>
      </c>
    </row>
    <row r="324" spans="2:10" x14ac:dyDescent="0.25">
      <c r="B324" s="37"/>
      <c r="C324" s="37"/>
      <c r="D324" s="38" t="s">
        <v>51</v>
      </c>
      <c r="E324" s="84" t="s">
        <v>51</v>
      </c>
      <c r="F324" s="43"/>
      <c r="G324" s="84" t="str">
        <f t="shared" si="4"/>
        <v/>
      </c>
      <c r="H324" s="43"/>
      <c r="I324" s="37"/>
      <c r="J324" s="29" t="s">
        <v>51</v>
      </c>
    </row>
    <row r="325" spans="2:10" x14ac:dyDescent="0.25">
      <c r="B325" s="37"/>
      <c r="C325" s="37"/>
      <c r="D325" s="38" t="s">
        <v>51</v>
      </c>
      <c r="E325" s="84" t="s">
        <v>51</v>
      </c>
      <c r="F325" s="43"/>
      <c r="G325" s="84" t="str">
        <f t="shared" si="4"/>
        <v/>
      </c>
      <c r="H325" s="43"/>
      <c r="I325" s="37"/>
      <c r="J325" s="29" t="s">
        <v>51</v>
      </c>
    </row>
    <row r="326" spans="2:10" x14ac:dyDescent="0.25">
      <c r="B326" s="37"/>
      <c r="C326" s="37"/>
      <c r="D326" s="38" t="s">
        <v>51</v>
      </c>
      <c r="E326" s="84" t="s">
        <v>51</v>
      </c>
      <c r="F326" s="43"/>
      <c r="G326" s="84" t="str">
        <f t="shared" si="4"/>
        <v/>
      </c>
      <c r="H326" s="43"/>
      <c r="I326" s="37"/>
      <c r="J326" s="29" t="s">
        <v>51</v>
      </c>
    </row>
    <row r="327" spans="2:10" x14ac:dyDescent="0.25">
      <c r="B327" s="37"/>
      <c r="C327" s="37"/>
      <c r="D327" s="38" t="s">
        <v>51</v>
      </c>
      <c r="E327" s="84" t="s">
        <v>51</v>
      </c>
      <c r="F327" s="43"/>
      <c r="G327" s="84" t="str">
        <f t="shared" si="4"/>
        <v/>
      </c>
      <c r="H327" s="43"/>
      <c r="I327" s="37"/>
      <c r="J327" s="29" t="s">
        <v>51</v>
      </c>
    </row>
    <row r="328" spans="2:10" x14ac:dyDescent="0.25">
      <c r="B328" s="37"/>
      <c r="C328" s="37"/>
      <c r="D328" s="38" t="s">
        <v>51</v>
      </c>
      <c r="E328" s="84" t="s">
        <v>51</v>
      </c>
      <c r="F328" s="43"/>
      <c r="G328" s="84" t="str">
        <f t="shared" si="4"/>
        <v/>
      </c>
      <c r="H328" s="43"/>
      <c r="I328" s="37"/>
      <c r="J328" s="29" t="s">
        <v>51</v>
      </c>
    </row>
    <row r="329" spans="2:10" x14ac:dyDescent="0.25">
      <c r="B329" s="37"/>
      <c r="C329" s="37"/>
      <c r="D329" s="38" t="s">
        <v>51</v>
      </c>
      <c r="E329" s="84" t="s">
        <v>51</v>
      </c>
      <c r="F329" s="43"/>
      <c r="G329" s="84" t="str">
        <f t="shared" si="4"/>
        <v/>
      </c>
      <c r="H329" s="43"/>
      <c r="I329" s="37"/>
      <c r="J329" s="29" t="s">
        <v>51</v>
      </c>
    </row>
    <row r="330" spans="2:10" x14ac:dyDescent="0.25">
      <c r="B330" s="37"/>
      <c r="C330" s="37"/>
      <c r="D330" s="38" t="s">
        <v>51</v>
      </c>
      <c r="E330" s="84" t="s">
        <v>51</v>
      </c>
      <c r="F330" s="43"/>
      <c r="G330" s="84" t="str">
        <f t="shared" si="4"/>
        <v/>
      </c>
      <c r="H330" s="43"/>
      <c r="I330" s="37"/>
      <c r="J330" s="29" t="s">
        <v>51</v>
      </c>
    </row>
    <row r="331" spans="2:10" x14ac:dyDescent="0.25">
      <c r="B331" s="37"/>
      <c r="C331" s="37"/>
      <c r="D331" s="38" t="s">
        <v>51</v>
      </c>
      <c r="E331" s="84" t="s">
        <v>51</v>
      </c>
      <c r="F331" s="43"/>
      <c r="G331" s="84" t="str">
        <f t="shared" si="4"/>
        <v/>
      </c>
      <c r="H331" s="43"/>
      <c r="I331" s="37"/>
      <c r="J331" s="29" t="s">
        <v>51</v>
      </c>
    </row>
    <row r="332" spans="2:10" x14ac:dyDescent="0.25">
      <c r="B332" s="37"/>
      <c r="C332" s="37"/>
      <c r="D332" s="38" t="s">
        <v>51</v>
      </c>
      <c r="E332" s="84" t="s">
        <v>51</v>
      </c>
      <c r="F332" s="43"/>
      <c r="G332" s="84" t="str">
        <f t="shared" si="4"/>
        <v/>
      </c>
      <c r="H332" s="43"/>
      <c r="I332" s="37"/>
      <c r="J332" s="29" t="s">
        <v>51</v>
      </c>
    </row>
    <row r="333" spans="2:10" x14ac:dyDescent="0.25">
      <c r="B333" s="37"/>
      <c r="C333" s="37"/>
      <c r="D333" s="38" t="s">
        <v>51</v>
      </c>
      <c r="E333" s="84" t="s">
        <v>51</v>
      </c>
      <c r="F333" s="43"/>
      <c r="G333" s="84" t="str">
        <f t="shared" si="4"/>
        <v/>
      </c>
      <c r="H333" s="43"/>
      <c r="I333" s="37"/>
      <c r="J333" s="29" t="s">
        <v>51</v>
      </c>
    </row>
    <row r="334" spans="2:10" x14ac:dyDescent="0.25">
      <c r="B334" s="37"/>
      <c r="C334" s="37"/>
      <c r="D334" s="38" t="s">
        <v>51</v>
      </c>
      <c r="E334" s="84" t="s">
        <v>51</v>
      </c>
      <c r="F334" s="43"/>
      <c r="G334" s="84" t="str">
        <f t="shared" si="4"/>
        <v/>
      </c>
      <c r="H334" s="43"/>
      <c r="I334" s="37"/>
      <c r="J334" s="29" t="s">
        <v>51</v>
      </c>
    </row>
    <row r="335" spans="2:10" x14ac:dyDescent="0.25">
      <c r="B335" s="37"/>
      <c r="C335" s="37"/>
      <c r="D335" s="38" t="s">
        <v>51</v>
      </c>
      <c r="E335" s="84" t="s">
        <v>51</v>
      </c>
      <c r="F335" s="43"/>
      <c r="G335" s="84" t="str">
        <f t="shared" ref="G335:G354" si="5">IFERROR(E335+4,"")</f>
        <v/>
      </c>
      <c r="H335" s="43"/>
      <c r="I335" s="37"/>
      <c r="J335" s="29" t="s">
        <v>51</v>
      </c>
    </row>
    <row r="336" spans="2:10" x14ac:dyDescent="0.25">
      <c r="B336" s="37"/>
      <c r="C336" s="37"/>
      <c r="D336" s="38" t="s">
        <v>51</v>
      </c>
      <c r="E336" s="84" t="s">
        <v>51</v>
      </c>
      <c r="F336" s="43"/>
      <c r="G336" s="84" t="str">
        <f t="shared" si="5"/>
        <v/>
      </c>
      <c r="H336" s="43"/>
      <c r="I336" s="37"/>
      <c r="J336" s="29" t="s">
        <v>51</v>
      </c>
    </row>
    <row r="337" spans="2:10" x14ac:dyDescent="0.25">
      <c r="B337" s="37"/>
      <c r="C337" s="37"/>
      <c r="D337" s="38" t="s">
        <v>51</v>
      </c>
      <c r="E337" s="84" t="s">
        <v>51</v>
      </c>
      <c r="F337" s="43"/>
      <c r="G337" s="84" t="str">
        <f t="shared" si="5"/>
        <v/>
      </c>
      <c r="H337" s="43"/>
      <c r="I337" s="37"/>
      <c r="J337" s="29" t="s">
        <v>51</v>
      </c>
    </row>
    <row r="338" spans="2:10" x14ac:dyDescent="0.25">
      <c r="B338" s="37"/>
      <c r="C338" s="37"/>
      <c r="D338" s="38" t="s">
        <v>51</v>
      </c>
      <c r="E338" s="84" t="s">
        <v>51</v>
      </c>
      <c r="F338" s="43"/>
      <c r="G338" s="84" t="str">
        <f t="shared" si="5"/>
        <v/>
      </c>
      <c r="H338" s="43"/>
      <c r="I338" s="37"/>
      <c r="J338" s="29" t="s">
        <v>51</v>
      </c>
    </row>
    <row r="339" spans="2:10" x14ac:dyDescent="0.25">
      <c r="B339" s="37"/>
      <c r="C339" s="37"/>
      <c r="D339" s="38" t="s">
        <v>51</v>
      </c>
      <c r="E339" s="84" t="s">
        <v>51</v>
      </c>
      <c r="F339" s="43"/>
      <c r="G339" s="84" t="str">
        <f t="shared" si="5"/>
        <v/>
      </c>
      <c r="H339" s="43"/>
      <c r="I339" s="37"/>
      <c r="J339" s="29" t="s">
        <v>51</v>
      </c>
    </row>
    <row r="340" spans="2:10" x14ac:dyDescent="0.25">
      <c r="B340" s="37"/>
      <c r="C340" s="37"/>
      <c r="D340" s="38" t="s">
        <v>51</v>
      </c>
      <c r="E340" s="84" t="s">
        <v>51</v>
      </c>
      <c r="F340" s="43"/>
      <c r="G340" s="84" t="str">
        <f t="shared" si="5"/>
        <v/>
      </c>
      <c r="H340" s="43"/>
      <c r="I340" s="37"/>
      <c r="J340" s="29" t="s">
        <v>51</v>
      </c>
    </row>
    <row r="341" spans="2:10" x14ac:dyDescent="0.25">
      <c r="B341" s="37"/>
      <c r="C341" s="37"/>
      <c r="D341" s="38" t="s">
        <v>51</v>
      </c>
      <c r="E341" s="84" t="s">
        <v>51</v>
      </c>
      <c r="F341" s="43"/>
      <c r="G341" s="84" t="str">
        <f t="shared" si="5"/>
        <v/>
      </c>
      <c r="H341" s="43"/>
      <c r="I341" s="37"/>
      <c r="J341" s="29" t="s">
        <v>51</v>
      </c>
    </row>
    <row r="342" spans="2:10" x14ac:dyDescent="0.25">
      <c r="B342" s="37"/>
      <c r="C342" s="37"/>
      <c r="D342" s="38" t="s">
        <v>51</v>
      </c>
      <c r="E342" s="84" t="s">
        <v>51</v>
      </c>
      <c r="F342" s="43"/>
      <c r="G342" s="84" t="str">
        <f t="shared" si="5"/>
        <v/>
      </c>
      <c r="H342" s="43"/>
      <c r="I342" s="37"/>
      <c r="J342" s="29" t="s">
        <v>51</v>
      </c>
    </row>
    <row r="343" spans="2:10" x14ac:dyDescent="0.25">
      <c r="B343" s="37"/>
      <c r="C343" s="37"/>
      <c r="D343" s="38" t="s">
        <v>51</v>
      </c>
      <c r="E343" s="84" t="s">
        <v>51</v>
      </c>
      <c r="F343" s="43"/>
      <c r="G343" s="84" t="str">
        <f t="shared" si="5"/>
        <v/>
      </c>
      <c r="H343" s="43"/>
      <c r="I343" s="37"/>
      <c r="J343" s="29" t="s">
        <v>51</v>
      </c>
    </row>
    <row r="344" spans="2:10" x14ac:dyDescent="0.25">
      <c r="B344" s="37"/>
      <c r="C344" s="37"/>
      <c r="D344" s="38" t="s">
        <v>51</v>
      </c>
      <c r="E344" s="84" t="s">
        <v>51</v>
      </c>
      <c r="F344" s="43"/>
      <c r="G344" s="84" t="str">
        <f t="shared" si="5"/>
        <v/>
      </c>
      <c r="H344" s="43"/>
      <c r="I344" s="37"/>
      <c r="J344" s="29" t="s">
        <v>51</v>
      </c>
    </row>
    <row r="345" spans="2:10" x14ac:dyDescent="0.25">
      <c r="B345" s="37"/>
      <c r="C345" s="37"/>
      <c r="D345" s="38" t="s">
        <v>51</v>
      </c>
      <c r="E345" s="84" t="s">
        <v>51</v>
      </c>
      <c r="F345" s="43"/>
      <c r="G345" s="84" t="str">
        <f t="shared" si="5"/>
        <v/>
      </c>
      <c r="H345" s="43"/>
      <c r="I345" s="37"/>
      <c r="J345" s="29" t="s">
        <v>51</v>
      </c>
    </row>
    <row r="346" spans="2:10" x14ac:dyDescent="0.25">
      <c r="B346" s="37"/>
      <c r="C346" s="37"/>
      <c r="D346" s="38" t="s">
        <v>51</v>
      </c>
      <c r="E346" s="84" t="s">
        <v>51</v>
      </c>
      <c r="F346" s="43"/>
      <c r="G346" s="84" t="str">
        <f t="shared" si="5"/>
        <v/>
      </c>
      <c r="H346" s="43"/>
      <c r="I346" s="37"/>
      <c r="J346" s="29" t="s">
        <v>51</v>
      </c>
    </row>
    <row r="347" spans="2:10" x14ac:dyDescent="0.25">
      <c r="B347" s="37"/>
      <c r="C347" s="37"/>
      <c r="D347" s="38" t="s">
        <v>51</v>
      </c>
      <c r="E347" s="84" t="s">
        <v>51</v>
      </c>
      <c r="F347" s="43"/>
      <c r="G347" s="84" t="str">
        <f t="shared" si="5"/>
        <v/>
      </c>
      <c r="H347" s="43"/>
      <c r="I347" s="37"/>
      <c r="J347" s="29" t="s">
        <v>51</v>
      </c>
    </row>
    <row r="348" spans="2:10" x14ac:dyDescent="0.25">
      <c r="B348" s="37"/>
      <c r="C348" s="37"/>
      <c r="D348" s="38" t="s">
        <v>51</v>
      </c>
      <c r="E348" s="84" t="s">
        <v>51</v>
      </c>
      <c r="F348" s="43"/>
      <c r="G348" s="84" t="str">
        <f t="shared" si="5"/>
        <v/>
      </c>
      <c r="H348" s="43"/>
      <c r="I348" s="37"/>
      <c r="J348" s="29" t="s">
        <v>51</v>
      </c>
    </row>
    <row r="349" spans="2:10" x14ac:dyDescent="0.25">
      <c r="B349" s="37"/>
      <c r="C349" s="37"/>
      <c r="D349" s="38" t="s">
        <v>51</v>
      </c>
      <c r="E349" s="84" t="s">
        <v>51</v>
      </c>
      <c r="F349" s="43"/>
      <c r="G349" s="84" t="str">
        <f t="shared" si="5"/>
        <v/>
      </c>
      <c r="H349" s="43"/>
      <c r="I349" s="37"/>
      <c r="J349" s="29" t="s">
        <v>51</v>
      </c>
    </row>
    <row r="350" spans="2:10" x14ac:dyDescent="0.25">
      <c r="B350" s="37"/>
      <c r="C350" s="37"/>
      <c r="D350" s="38" t="s">
        <v>51</v>
      </c>
      <c r="E350" s="84" t="s">
        <v>51</v>
      </c>
      <c r="F350" s="43"/>
      <c r="G350" s="84" t="str">
        <f t="shared" si="5"/>
        <v/>
      </c>
      <c r="H350" s="43"/>
      <c r="I350" s="37"/>
      <c r="J350" s="29" t="s">
        <v>51</v>
      </c>
    </row>
    <row r="351" spans="2:10" x14ac:dyDescent="0.25">
      <c r="B351" s="37"/>
      <c r="C351" s="37"/>
      <c r="D351" s="38" t="s">
        <v>51</v>
      </c>
      <c r="E351" s="84" t="s">
        <v>51</v>
      </c>
      <c r="F351" s="43"/>
      <c r="G351" s="84" t="str">
        <f t="shared" si="5"/>
        <v/>
      </c>
      <c r="H351" s="43"/>
      <c r="I351" s="37"/>
      <c r="J351" s="29" t="s">
        <v>51</v>
      </c>
    </row>
    <row r="352" spans="2:10" x14ac:dyDescent="0.25">
      <c r="B352" s="37"/>
      <c r="C352" s="37"/>
      <c r="D352" s="38" t="s">
        <v>51</v>
      </c>
      <c r="E352" s="84" t="s">
        <v>51</v>
      </c>
      <c r="F352" s="43"/>
      <c r="G352" s="84" t="str">
        <f t="shared" si="5"/>
        <v/>
      </c>
      <c r="H352" s="43"/>
      <c r="I352" s="37"/>
      <c r="J352" s="29" t="s">
        <v>51</v>
      </c>
    </row>
    <row r="353" spans="1:10" x14ac:dyDescent="0.25">
      <c r="B353" s="37"/>
      <c r="C353" s="37"/>
      <c r="D353" s="38" t="s">
        <v>51</v>
      </c>
      <c r="E353" s="84" t="s">
        <v>51</v>
      </c>
      <c r="F353" s="43"/>
      <c r="G353" s="84" t="str">
        <f t="shared" si="5"/>
        <v/>
      </c>
      <c r="H353" s="43"/>
      <c r="I353" s="37"/>
      <c r="J353" s="29" t="s">
        <v>51</v>
      </c>
    </row>
    <row r="354" spans="1:10" x14ac:dyDescent="0.25">
      <c r="B354" s="37"/>
      <c r="C354" s="37"/>
      <c r="D354" s="38" t="s">
        <v>51</v>
      </c>
      <c r="E354" s="84" t="s">
        <v>51</v>
      </c>
      <c r="F354" s="43"/>
      <c r="G354" s="84" t="str">
        <f t="shared" si="5"/>
        <v/>
      </c>
      <c r="H354" s="43"/>
      <c r="I354" s="37"/>
      <c r="J354" s="29" t="s">
        <v>51</v>
      </c>
    </row>
    <row r="355" spans="1:10" x14ac:dyDescent="0.25">
      <c r="A355" s="29" t="s">
        <v>51</v>
      </c>
      <c r="B355" s="29" t="s">
        <v>51</v>
      </c>
      <c r="C355" s="29" t="s">
        <v>51</v>
      </c>
      <c r="D355" s="29" t="s">
        <v>51</v>
      </c>
      <c r="E355" s="29" t="s">
        <v>51</v>
      </c>
      <c r="F355" s="29" t="s">
        <v>51</v>
      </c>
      <c r="H355" s="29" t="s">
        <v>51</v>
      </c>
      <c r="I355" s="29" t="s">
        <v>51</v>
      </c>
      <c r="J355" s="29" t="s">
        <v>51</v>
      </c>
    </row>
  </sheetData>
  <autoFilter ref="B13:I355" xr:uid="{838ED341-485D-4C6B-8DC0-D708680FF658}"/>
  <dataValidations count="1">
    <dataValidation type="list" allowBlank="1" showInputMessage="1" showErrorMessage="1" sqref="AC65 H14:H354 F14:F354" xr:uid="{705CA368-6BED-4E31-AD6E-24E358D2E022}">
      <formula1>$AC$62:$AC$64</formula1>
    </dataValidation>
  </dataValidations>
  <pageMargins left="0.511811024" right="0.511811024" top="0.78740157499999996" bottom="0.78740157499999996" header="0.31496062000000002" footer="0.31496062000000002"/>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10" id="{13D11591-6C2D-4E21-94CA-A3CD9B3FB1B9}">
            <xm:f>E14=CILCO_ESTUDOS!C$3</xm:f>
            <x14:dxf>
              <font>
                <b/>
                <i val="0"/>
                <color theme="0"/>
              </font>
              <fill>
                <patternFill>
                  <bgColor rgb="FF00B050"/>
                </patternFill>
              </fill>
            </x14:dxf>
          </x14:cfRule>
          <xm:sqref>E14:E354</xm:sqref>
        </x14:conditionalFormatting>
        <x14:conditionalFormatting xmlns:xm="http://schemas.microsoft.com/office/excel/2006/main">
          <x14:cfRule type="expression" priority="3" id="{9B330D75-C05A-4EA8-9747-6EC61819BDD6}">
            <xm:f>$G14=CILCO_ESTUDOS!$C$3</xm:f>
            <x14:dxf>
              <font>
                <b/>
                <i val="0"/>
                <color theme="0"/>
              </font>
              <fill>
                <patternFill>
                  <bgColor rgb="FF00B050"/>
                </patternFill>
              </fill>
            </x14:dxf>
          </x14:cfRule>
          <xm:sqref>G14:G354</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xr:uid="{1C7AE4DD-FD75-47D4-8144-B05EE5FEFC6A}">
          <x14:formula1>
            <xm:f>#REF!</xm:f>
          </x14:formula1>
          <xm:sqref>B73:B354 B14:B71</xm:sqref>
        </x14:dataValidation>
        <x14:dataValidation type="list" allowBlank="1" showInputMessage="1" showErrorMessage="1" xr:uid="{D676326F-E778-4EF1-984A-C52D3342708B}">
          <x14:formula1>
            <xm:f>MATRIZ_CONTEÚDO!$B$2:$B$12</xm:f>
          </x14:formula1>
          <xm:sqref>C14:C354</xm:sqref>
        </x14:dataValidation>
        <x14:dataValidation type="list" allowBlank="1" xr:uid="{B463C88B-D31C-4233-9F80-7BE91B2FA0EA}">
          <x14:formula1>
            <xm:f>MATRIZ_CONTEÚDO!$B$17:$B$417</xm:f>
          </x14:formula1>
          <xm:sqref>B72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B2555-4DD2-418A-95F9-0189A2268D95}">
  <sheetPr>
    <tabColor rgb="FF002060"/>
  </sheetPr>
  <dimension ref="B1:I703"/>
  <sheetViews>
    <sheetView showGridLines="0" workbookViewId="0">
      <pane ySplit="15" topLeftCell="A43" activePane="bottomLeft" state="frozen"/>
      <selection pane="bottomLeft" activeCell="E7" sqref="E7"/>
    </sheetView>
  </sheetViews>
  <sheetFormatPr defaultRowHeight="15" x14ac:dyDescent="0.25"/>
  <cols>
    <col min="1" max="1" width="2.140625" customWidth="1"/>
    <col min="2" max="2" width="78" bestFit="1" customWidth="1"/>
    <col min="3" max="3" width="16.85546875" bestFit="1" customWidth="1"/>
    <col min="4" max="4" width="13" bestFit="1" customWidth="1"/>
    <col min="5" max="5" width="12" bestFit="1" customWidth="1"/>
    <col min="6" max="6" width="12.140625" bestFit="1" customWidth="1"/>
    <col min="7" max="7" width="12" bestFit="1" customWidth="1"/>
    <col min="8" max="8" width="24" customWidth="1"/>
    <col min="9" max="10" width="10.28515625" customWidth="1"/>
    <col min="11" max="13" width="11.28515625" customWidth="1"/>
  </cols>
  <sheetData>
    <row r="1" spans="2:9" x14ac:dyDescent="0.25">
      <c r="B1" s="30" t="s">
        <v>171</v>
      </c>
      <c r="C1" s="40" t="s">
        <v>172</v>
      </c>
      <c r="D1" s="52" t="s">
        <v>219</v>
      </c>
      <c r="G1" s="60" t="s">
        <v>55</v>
      </c>
    </row>
    <row r="2" spans="2:9" x14ac:dyDescent="0.25">
      <c r="B2" s="28" t="s">
        <v>295</v>
      </c>
      <c r="C2" s="57" cm="1">
        <f t="array" ref="C2">IFERROR(SUMIF(COL_DISCIPLINA_EXERCICIOS,B2,Corretas)/SUMIF(COL_DISCIPLINA_EXERCICIOS,B2,Nº_Questões),"-%")</f>
        <v>0.8271604938271605</v>
      </c>
      <c r="D2" s="59" cm="1">
        <f t="array" ref="D2">IFERROR(SUMIF(COL_DISCIPLINA_EXERCICIOS,B2,COL_N_QUESTOES),"")</f>
        <v>81</v>
      </c>
      <c r="G2" s="57">
        <f>IFERROR(AVERAGE(C2:C12),"-%")</f>
        <v>0.7734347003631401</v>
      </c>
    </row>
    <row r="3" spans="2:9" x14ac:dyDescent="0.25">
      <c r="B3" s="28" t="s">
        <v>294</v>
      </c>
      <c r="C3" s="57" cm="1">
        <f t="array" ref="C3">IFERROR(SUMIF(COL_DISCIPLINA_EXERCICIOS,B3,Corretas)/SUMIF(COL_DISCIPLINA_EXERCICIOS,B3,Nº_Questões),"-%")</f>
        <v>0.77500000000000002</v>
      </c>
      <c r="D3" s="59" cm="1">
        <f t="array" ref="D3">IFERROR(SUMIF(COL_DISCIPLINA_EXERCICIOS,B3,COL_N_QUESTOES),"")</f>
        <v>40</v>
      </c>
      <c r="G3" s="60" t="s">
        <v>175</v>
      </c>
    </row>
    <row r="4" spans="2:9" x14ac:dyDescent="0.25">
      <c r="B4" s="28" t="s">
        <v>293</v>
      </c>
      <c r="C4" s="57" cm="1">
        <f t="array" ref="C4">IFERROR(SUMIF(COL_DISCIPLINA_EXERCICIOS,B4,Corretas)/SUMIF(COL_DISCIPLINA_EXERCICIOS,B4,Nº_Questões),"-%")</f>
        <v>0.66666666666666663</v>
      </c>
      <c r="D4" s="59" cm="1">
        <f t="array" ref="D4">IFERROR(SUMIF(COL_DISCIPLINA_EXERCICIOS,B4,COL_N_QUESTOES),"")</f>
        <v>18</v>
      </c>
      <c r="G4" s="36">
        <f>SUM(D2:D12)</f>
        <v>488</v>
      </c>
    </row>
    <row r="5" spans="2:9" x14ac:dyDescent="0.25">
      <c r="B5" s="28" t="s">
        <v>292</v>
      </c>
      <c r="C5" s="57" t="str" cm="1">
        <f t="array" ref="C5">IFERROR(SUMIF(COL_DISCIPLINA_EXERCICIOS,B5,Corretas)/SUMIF(COL_DISCIPLINA_EXERCICIOS,B5,Nº_Questões),"-%")</f>
        <v>-%</v>
      </c>
      <c r="D5" s="59" cm="1">
        <f t="array" ref="D5">IFERROR(SUMIF(COL_DISCIPLINA_EXERCICIOS,B5,COL_N_QUESTOES),"")</f>
        <v>0</v>
      </c>
      <c r="G5" s="60" t="s">
        <v>176</v>
      </c>
    </row>
    <row r="6" spans="2:9" x14ac:dyDescent="0.25">
      <c r="B6" s="28" t="s">
        <v>291</v>
      </c>
      <c r="C6" s="57" t="str" cm="1">
        <f t="array" ref="C6">IFERROR(SUMIF(COL_DISCIPLINA_EXERCICIOS,B6,Corretas)/SUMIF(COL_DISCIPLINA_EXERCICIOS,B6,Nº_Questões),"-%")</f>
        <v>-%</v>
      </c>
      <c r="D6" s="59" cm="1">
        <f t="array" ref="D6">IFERROR(SUMIF(COL_DISCIPLINA_EXERCICIOS,B6,COL_N_QUESTOES),"")</f>
        <v>0</v>
      </c>
      <c r="G6" s="36">
        <f>SUM(Tabela4[Corretas])</f>
        <v>383</v>
      </c>
    </row>
    <row r="7" spans="2:9" x14ac:dyDescent="0.25">
      <c r="B7" s="28" t="s">
        <v>290</v>
      </c>
      <c r="C7" s="57" cm="1">
        <f t="array" ref="C7">IFERROR(SUMIF(COL_DISCIPLINA_EXERCICIOS,B7,Corretas)/SUMIF(COL_DISCIPLINA_EXERCICIOS,B7,Nº_Questões),"-%")</f>
        <v>0.80769230769230771</v>
      </c>
      <c r="D7" s="59" cm="1">
        <f t="array" ref="D7">IFERROR(SUMIF(COL_DISCIPLINA_EXERCICIOS,B7,COL_N_QUESTOES),"")</f>
        <v>26</v>
      </c>
      <c r="G7" s="60" t="s">
        <v>18</v>
      </c>
      <c r="H7" s="79"/>
    </row>
    <row r="8" spans="2:9" x14ac:dyDescent="0.25">
      <c r="B8" s="28" t="s">
        <v>289</v>
      </c>
      <c r="C8" s="57" cm="1">
        <f t="array" ref="C8">IFERROR(SUMIF(COL_DISCIPLINA_EXERCICIOS,B8,Corretas)/SUMIF(COL_DISCIPLINA_EXERCICIOS,B8,Nº_Questões),"-%")</f>
        <v>0.68292682926829273</v>
      </c>
      <c r="D8" s="59" cm="1">
        <f t="array" ref="D8">IFERROR(SUMIF(COL_DISCIPLINA_EXERCICIOS,B8,COL_N_QUESTOES),"")</f>
        <v>82</v>
      </c>
      <c r="G8" s="36">
        <f>SUM(Tabela4[Erradas])</f>
        <v>105</v>
      </c>
    </row>
    <row r="9" spans="2:9" x14ac:dyDescent="0.25">
      <c r="B9" s="28" t="s">
        <v>288</v>
      </c>
      <c r="C9" s="57" cm="1">
        <f t="array" ref="C9">IFERROR(SUMIF(COL_DISCIPLINA_EXERCICIOS,B9,Corretas)/SUMIF(COL_DISCIPLINA_EXERCICIOS,B9,Nº_Questões),"-%")</f>
        <v>0.7857142857142857</v>
      </c>
      <c r="D9" s="59" cm="1">
        <f t="array" ref="D9">IFERROR(SUMIF(COL_DISCIPLINA_EXERCICIOS,B9,COL_N_QUESTOES),"")</f>
        <v>42</v>
      </c>
    </row>
    <row r="10" spans="2:9" x14ac:dyDescent="0.25">
      <c r="B10" s="28" t="s">
        <v>287</v>
      </c>
      <c r="C10" s="57" cm="1">
        <f t="array" ref="C10">IFERROR(SUMIF(COL_DISCIPLINA_EXERCICIOS,B10,Corretas)/SUMIF(COL_DISCIPLINA_EXERCICIOS,B10,Nº_Questões),"-%")</f>
        <v>0.79629629629629628</v>
      </c>
      <c r="D10" s="59" cm="1">
        <f t="array" ref="D10">IFERROR(SUMIF(COL_DISCIPLINA_EXERCICIOS,B10,COL_N_QUESTOES),"")</f>
        <v>54</v>
      </c>
    </row>
    <row r="11" spans="2:9" x14ac:dyDescent="0.25">
      <c r="B11" s="28" t="s">
        <v>282</v>
      </c>
      <c r="C11" s="57" cm="1">
        <f t="array" ref="C11">IFERROR(SUMIF(COL_DISCIPLINA_EXERCICIOS,B11,Corretas)/SUMIF(COL_DISCIPLINA_EXERCICIOS,B11,Nº_Questões),"-%")</f>
        <v>0.76086956521739135</v>
      </c>
      <c r="D11" s="59" cm="1">
        <f t="array" ref="D11">IFERROR(SUMIF(COL_DISCIPLINA_EXERCICIOS,B11,COL_N_QUESTOES),"")</f>
        <v>46</v>
      </c>
    </row>
    <row r="12" spans="2:9" x14ac:dyDescent="0.25">
      <c r="B12" s="28" t="s">
        <v>286</v>
      </c>
      <c r="C12" s="57" cm="1">
        <f t="array" ref="C12">IFERROR(SUMIF(COL_DISCIPLINA_EXERCICIOS,B12,Corretas)/SUMIF(COL_DISCIPLINA_EXERCICIOS,B12,Nº_Questões),"-%")</f>
        <v>0.85858585858585856</v>
      </c>
      <c r="D12" s="59" cm="1">
        <f t="array" ref="D12">IFERROR(SUMIF(COL_DISCIPLINA_EXERCICIOS,B12,COL_N_QUESTOES),"")</f>
        <v>99</v>
      </c>
    </row>
    <row r="13" spans="2:9" x14ac:dyDescent="0.25">
      <c r="B13" s="45"/>
      <c r="C13" s="58"/>
    </row>
    <row r="15" spans="2:9" x14ac:dyDescent="0.25">
      <c r="B15" s="55" t="s">
        <v>53</v>
      </c>
      <c r="C15" s="55" t="s">
        <v>174</v>
      </c>
      <c r="D15" s="55" t="s">
        <v>17</v>
      </c>
      <c r="E15" s="55" t="s">
        <v>18</v>
      </c>
      <c r="F15" s="55" t="s">
        <v>54</v>
      </c>
      <c r="G15" s="55" t="s">
        <v>19</v>
      </c>
      <c r="H15" s="55" t="s">
        <v>173</v>
      </c>
    </row>
    <row r="16" spans="2:9" x14ac:dyDescent="0.25">
      <c r="B16" t="s">
        <v>127</v>
      </c>
      <c r="C16" s="56">
        <v>38</v>
      </c>
      <c r="D16" s="56">
        <v>24</v>
      </c>
      <c r="E16" s="61">
        <f>IFERROR(Tabela4[[#This Row],[Nº Questões]]-Tabela4[[#This Row],[Corretas]], "")</f>
        <v>14</v>
      </c>
      <c r="F16" s="62">
        <f>IFERROR(Tabela4[[#This Row],[Corretas]]/Tabela4[[#This Row],[Nº Questões]]," ")</f>
        <v>0.63157894736842102</v>
      </c>
      <c r="G16" s="39">
        <v>45498</v>
      </c>
      <c r="H16" t="s">
        <v>289</v>
      </c>
      <c r="I16" s="29" t="s">
        <v>51</v>
      </c>
    </row>
    <row r="17" spans="2:9" x14ac:dyDescent="0.25">
      <c r="B17" t="s">
        <v>566</v>
      </c>
      <c r="C17" s="56">
        <v>13</v>
      </c>
      <c r="D17" s="56">
        <v>10</v>
      </c>
      <c r="E17" s="61">
        <f>IFERROR(Tabela4[[#This Row],[Nº Questões]]-Tabela4[[#This Row],[Corretas]], "")</f>
        <v>3</v>
      </c>
      <c r="F17" s="62">
        <f>IFERROR(Tabela4[[#This Row],[Corretas]]/Tabela4[[#This Row],[Nº Questões]]," ")</f>
        <v>0.76923076923076927</v>
      </c>
      <c r="G17" s="39">
        <v>45498</v>
      </c>
      <c r="H17" t="s">
        <v>294</v>
      </c>
      <c r="I17" s="29" t="s">
        <v>51</v>
      </c>
    </row>
    <row r="18" spans="2:9" x14ac:dyDescent="0.25">
      <c r="B18" t="s">
        <v>133</v>
      </c>
      <c r="C18" s="56">
        <v>4</v>
      </c>
      <c r="D18" s="56">
        <v>3</v>
      </c>
      <c r="E18" s="61">
        <f>IFERROR(Tabela4[[#This Row],[Nº Questões]]-Tabela4[[#This Row],[Corretas]], "")</f>
        <v>1</v>
      </c>
      <c r="F18" s="62">
        <f>IFERROR(Tabela4[[#This Row],[Corretas]]/Tabela4[[#This Row],[Nº Questões]]," ")</f>
        <v>0.75</v>
      </c>
      <c r="G18" s="39">
        <v>45500</v>
      </c>
      <c r="H18" t="s">
        <v>288</v>
      </c>
      <c r="I18" s="29" t="s">
        <v>51</v>
      </c>
    </row>
    <row r="19" spans="2:9" x14ac:dyDescent="0.25">
      <c r="B19" t="s">
        <v>134</v>
      </c>
      <c r="C19" s="56">
        <v>16</v>
      </c>
      <c r="D19" s="56">
        <v>13</v>
      </c>
      <c r="E19" s="61">
        <f>IFERROR(Tabela4[[#This Row],[Nº Questões]]-Tabela4[[#This Row],[Corretas]], "")</f>
        <v>3</v>
      </c>
      <c r="F19" s="62">
        <f>IFERROR(Tabela4[[#This Row],[Corretas]]/Tabela4[[#This Row],[Nº Questões]]," ")</f>
        <v>0.8125</v>
      </c>
      <c r="G19" s="39">
        <v>45505</v>
      </c>
      <c r="H19" t="s">
        <v>287</v>
      </c>
      <c r="I19" s="29" t="s">
        <v>51</v>
      </c>
    </row>
    <row r="20" spans="2:9" x14ac:dyDescent="0.25">
      <c r="B20" t="s">
        <v>167</v>
      </c>
      <c r="C20" s="56">
        <v>31</v>
      </c>
      <c r="D20" s="56">
        <v>27</v>
      </c>
      <c r="E20" s="61">
        <f>IFERROR(Tabela4[[#This Row],[Nº Questões]]-Tabela4[[#This Row],[Corretas]], "")</f>
        <v>4</v>
      </c>
      <c r="F20" s="62">
        <f>IFERROR(Tabela4[[#This Row],[Corretas]]/Tabela4[[#This Row],[Nº Questões]]," ")</f>
        <v>0.87096774193548387</v>
      </c>
      <c r="G20" s="39">
        <v>45506</v>
      </c>
      <c r="H20" t="s">
        <v>286</v>
      </c>
      <c r="I20" s="29" t="s">
        <v>51</v>
      </c>
    </row>
    <row r="21" spans="2:9" x14ac:dyDescent="0.25">
      <c r="B21" s="37" t="s">
        <v>170</v>
      </c>
      <c r="C21" s="56">
        <v>15</v>
      </c>
      <c r="D21" s="56">
        <v>11</v>
      </c>
      <c r="E21" s="61">
        <f>IFERROR(Tabela4[[#This Row],[Nº Questões]]-Tabela4[[#This Row],[Corretas]], "")</f>
        <v>4</v>
      </c>
      <c r="F21" s="62">
        <f>IFERROR(Tabela4[[#This Row],[Corretas]]/Tabela4[[#This Row],[Nº Questões]]," ")</f>
        <v>0.73333333333333328</v>
      </c>
      <c r="G21" s="39">
        <v>45507</v>
      </c>
      <c r="H21" t="s">
        <v>286</v>
      </c>
      <c r="I21" s="29" t="s">
        <v>51</v>
      </c>
    </row>
    <row r="22" spans="2:9" x14ac:dyDescent="0.25">
      <c r="B22" t="s">
        <v>550</v>
      </c>
      <c r="C22" s="56">
        <v>20</v>
      </c>
      <c r="D22" s="56">
        <v>18</v>
      </c>
      <c r="E22" s="61">
        <f>IFERROR(Tabela4[[#This Row],[Nº Questões]]-Tabela4[[#This Row],[Corretas]], "")</f>
        <v>2</v>
      </c>
      <c r="F22" s="62">
        <f>IFERROR(Tabela4[[#This Row],[Corretas]]/Tabela4[[#This Row],[Nº Questões]]," ")</f>
        <v>0.9</v>
      </c>
      <c r="G22" s="39">
        <v>45509</v>
      </c>
      <c r="H22" t="s">
        <v>295</v>
      </c>
      <c r="I22" s="29" t="s">
        <v>51</v>
      </c>
    </row>
    <row r="23" spans="2:9" x14ac:dyDescent="0.25">
      <c r="B23" t="s">
        <v>572</v>
      </c>
      <c r="C23" s="56">
        <v>12</v>
      </c>
      <c r="D23" s="56">
        <v>8</v>
      </c>
      <c r="E23" s="61">
        <f>IFERROR(Tabela4[[#This Row],[Nº Questões]]-Tabela4[[#This Row],[Corretas]], "")</f>
        <v>4</v>
      </c>
      <c r="F23" s="62">
        <f>IFERROR(Tabela4[[#This Row],[Corretas]]/Tabela4[[#This Row],[Nº Questões]]," ")</f>
        <v>0.66666666666666663</v>
      </c>
      <c r="G23" s="39">
        <v>45512</v>
      </c>
      <c r="H23" t="s">
        <v>294</v>
      </c>
      <c r="I23" s="29" t="s">
        <v>51</v>
      </c>
    </row>
    <row r="24" spans="2:9" x14ac:dyDescent="0.25">
      <c r="B24" t="s">
        <v>574</v>
      </c>
      <c r="C24" s="56">
        <v>18</v>
      </c>
      <c r="D24" s="56">
        <v>12</v>
      </c>
      <c r="E24" s="61">
        <f>IFERROR(Tabela4[[#This Row],[Nº Questões]]-Tabela4[[#This Row],[Corretas]], "")</f>
        <v>6</v>
      </c>
      <c r="F24" s="62">
        <f>IFERROR(Tabela4[[#This Row],[Corretas]]/Tabela4[[#This Row],[Nº Questões]]," ")</f>
        <v>0.66666666666666663</v>
      </c>
      <c r="G24" s="39">
        <v>45512</v>
      </c>
      <c r="H24" t="s">
        <v>293</v>
      </c>
      <c r="I24" s="29" t="s">
        <v>51</v>
      </c>
    </row>
    <row r="25" spans="2:9" x14ac:dyDescent="0.25">
      <c r="B25" t="s">
        <v>133</v>
      </c>
      <c r="C25" s="56">
        <v>28</v>
      </c>
      <c r="D25" s="56">
        <v>22</v>
      </c>
      <c r="E25" s="61">
        <f>IFERROR(Tabela4[[#This Row],[Nº Questões]]-Tabela4[[#This Row],[Corretas]], "")</f>
        <v>6</v>
      </c>
      <c r="F25" s="62">
        <f>IFERROR(Tabela4[[#This Row],[Corretas]]/Tabela4[[#This Row],[Nº Questões]]," ")</f>
        <v>0.7857142857142857</v>
      </c>
      <c r="G25" s="39">
        <v>45516</v>
      </c>
      <c r="H25" t="s">
        <v>288</v>
      </c>
      <c r="I25" s="29" t="s">
        <v>51</v>
      </c>
    </row>
    <row r="26" spans="2:9" x14ac:dyDescent="0.25">
      <c r="B26" t="s">
        <v>369</v>
      </c>
      <c r="C26" s="56">
        <v>26</v>
      </c>
      <c r="D26" s="56">
        <v>17</v>
      </c>
      <c r="E26" s="61">
        <f>IFERROR(Tabela4[[#This Row],[Nº Questões]]-Tabela4[[#This Row],[Corretas]], "")</f>
        <v>9</v>
      </c>
      <c r="F26" s="62">
        <f>IFERROR(Tabela4[[#This Row],[Corretas]]/Tabela4[[#This Row],[Nº Questões]]," ")</f>
        <v>0.65384615384615385</v>
      </c>
      <c r="G26" s="39">
        <v>45524</v>
      </c>
      <c r="H26" t="s">
        <v>282</v>
      </c>
      <c r="I26" s="29" t="s">
        <v>51</v>
      </c>
    </row>
    <row r="27" spans="2:9" x14ac:dyDescent="0.25">
      <c r="B27" t="s">
        <v>170</v>
      </c>
      <c r="C27" s="56">
        <v>20</v>
      </c>
      <c r="D27" s="56">
        <v>17</v>
      </c>
      <c r="E27" s="61">
        <f>IFERROR(Tabela4[[#This Row],[Nº Questões]]-Tabela4[[#This Row],[Corretas]], "")</f>
        <v>3</v>
      </c>
      <c r="F27" s="62">
        <f>IFERROR(Tabela4[[#This Row],[Corretas]]/Tabela4[[#This Row],[Nº Questões]]," ")</f>
        <v>0.85</v>
      </c>
      <c r="G27" s="39">
        <v>45527</v>
      </c>
      <c r="H27" t="s">
        <v>286</v>
      </c>
      <c r="I27" s="29" t="s">
        <v>51</v>
      </c>
    </row>
    <row r="28" spans="2:9" x14ac:dyDescent="0.25">
      <c r="B28" t="s">
        <v>584</v>
      </c>
      <c r="C28" s="56">
        <v>15</v>
      </c>
      <c r="D28" s="56">
        <v>13</v>
      </c>
      <c r="E28" s="61">
        <f>IFERROR(Tabela4[[#This Row],[Nº Questões]]-Tabela4[[#This Row],[Corretas]], "")</f>
        <v>2</v>
      </c>
      <c r="F28" s="62">
        <f>IFERROR(Tabela4[[#This Row],[Corretas]]/Tabela4[[#This Row],[Nº Questões]]," ")</f>
        <v>0.8666666666666667</v>
      </c>
      <c r="G28" s="39">
        <v>45537</v>
      </c>
      <c r="H28" t="s">
        <v>294</v>
      </c>
      <c r="I28" s="29" t="s">
        <v>51</v>
      </c>
    </row>
    <row r="29" spans="2:9" x14ac:dyDescent="0.25">
      <c r="B29" t="s">
        <v>127</v>
      </c>
      <c r="C29" s="56">
        <v>21</v>
      </c>
      <c r="D29" s="56">
        <v>17</v>
      </c>
      <c r="E29" s="61">
        <f>IFERROR(Tabela4[[#This Row],[Nº Questões]]-Tabela4[[#This Row],[Corretas]], "")</f>
        <v>4</v>
      </c>
      <c r="F29" s="62">
        <f>IFERROR(Tabela4[[#This Row],[Corretas]]/Tabela4[[#This Row],[Nº Questões]]," ")</f>
        <v>0.80952380952380953</v>
      </c>
      <c r="G29" s="39">
        <v>45539</v>
      </c>
      <c r="H29" t="s">
        <v>289</v>
      </c>
      <c r="I29" s="29" t="s">
        <v>51</v>
      </c>
    </row>
    <row r="30" spans="2:9" x14ac:dyDescent="0.25">
      <c r="B30" t="s">
        <v>312</v>
      </c>
      <c r="C30" s="56">
        <v>9</v>
      </c>
      <c r="D30" s="56">
        <v>7</v>
      </c>
      <c r="E30" s="61">
        <f>IFERROR(Tabela4[[#This Row],[Nº Questões]]-Tabela4[[#This Row],[Corretas]], "")</f>
        <v>2</v>
      </c>
      <c r="F30" s="62">
        <f>IFERROR(Tabela4[[#This Row],[Corretas]]/Tabela4[[#This Row],[Nº Questões]]," ")</f>
        <v>0.77777777777777779</v>
      </c>
      <c r="G30" s="39">
        <v>45540</v>
      </c>
      <c r="H30" t="s">
        <v>289</v>
      </c>
      <c r="I30" s="29" t="s">
        <v>51</v>
      </c>
    </row>
    <row r="31" spans="2:9" x14ac:dyDescent="0.25">
      <c r="B31" t="s">
        <v>592</v>
      </c>
      <c r="C31" s="56">
        <v>14</v>
      </c>
      <c r="D31" s="56">
        <v>8</v>
      </c>
      <c r="E31" s="61">
        <f>IFERROR(Tabela4[[#This Row],[Nº Questões]]-Tabela4[[#This Row],[Corretas]], "")</f>
        <v>6</v>
      </c>
      <c r="F31" s="62">
        <f>IFERROR(Tabela4[[#This Row],[Corretas]]/Tabela4[[#This Row],[Nº Questões]]," ")</f>
        <v>0.5714285714285714</v>
      </c>
      <c r="G31" s="39">
        <v>45544</v>
      </c>
      <c r="H31" t="s">
        <v>289</v>
      </c>
      <c r="I31" s="29" t="s">
        <v>51</v>
      </c>
    </row>
    <row r="32" spans="2:9" x14ac:dyDescent="0.25">
      <c r="B32" t="s">
        <v>166</v>
      </c>
      <c r="C32" s="56">
        <v>21</v>
      </c>
      <c r="D32" s="56">
        <v>20</v>
      </c>
      <c r="E32" s="61">
        <f>IFERROR(Tabela4[[#This Row],[Nº Questões]]-Tabela4[[#This Row],[Corretas]], "")</f>
        <v>1</v>
      </c>
      <c r="F32" s="62">
        <f>IFERROR(Tabela4[[#This Row],[Corretas]]/Tabela4[[#This Row],[Nº Questões]]," ")</f>
        <v>0.95238095238095233</v>
      </c>
      <c r="G32" s="39">
        <v>45552</v>
      </c>
      <c r="H32" t="s">
        <v>286</v>
      </c>
      <c r="I32" s="29" t="s">
        <v>51</v>
      </c>
    </row>
    <row r="33" spans="2:9" x14ac:dyDescent="0.25">
      <c r="B33" t="s">
        <v>167</v>
      </c>
      <c r="C33" s="56">
        <v>12</v>
      </c>
      <c r="D33" s="56">
        <v>10</v>
      </c>
      <c r="E33" s="61">
        <f>IFERROR(Tabela4[[#This Row],[Nº Questões]]-Tabela4[[#This Row],[Corretas]], "")</f>
        <v>2</v>
      </c>
      <c r="F33" s="62">
        <f>IFERROR(Tabela4[[#This Row],[Corretas]]/Tabela4[[#This Row],[Nº Questões]]," ")</f>
        <v>0.83333333333333337</v>
      </c>
      <c r="G33" s="39">
        <v>45554</v>
      </c>
      <c r="H33" t="s">
        <v>286</v>
      </c>
      <c r="I33" s="29" t="s">
        <v>51</v>
      </c>
    </row>
    <row r="34" spans="2:9" x14ac:dyDescent="0.25">
      <c r="B34" t="s">
        <v>143</v>
      </c>
      <c r="C34" s="56">
        <v>11</v>
      </c>
      <c r="D34" s="56">
        <v>9</v>
      </c>
      <c r="E34" s="61">
        <f>IFERROR(Tabela4[[#This Row],[Nº Questões]]-Tabela4[[#This Row],[Corretas]], "")</f>
        <v>2</v>
      </c>
      <c r="F34" s="62">
        <f>IFERROR(Tabela4[[#This Row],[Corretas]]/Tabela4[[#This Row],[Nº Questões]]," ")</f>
        <v>0.81818181818181823</v>
      </c>
      <c r="G34" s="39">
        <v>45559</v>
      </c>
      <c r="H34" t="s">
        <v>287</v>
      </c>
      <c r="I34" s="29" t="s">
        <v>51</v>
      </c>
    </row>
    <row r="35" spans="2:9" x14ac:dyDescent="0.25">
      <c r="B35" t="s">
        <v>134</v>
      </c>
      <c r="C35" s="56">
        <v>15</v>
      </c>
      <c r="D35" s="56">
        <v>12</v>
      </c>
      <c r="E35" s="61">
        <f>IFERROR(Tabela4[[#This Row],[Nº Questões]]-Tabela4[[#This Row],[Corretas]], "")</f>
        <v>3</v>
      </c>
      <c r="F35" s="62">
        <f>IFERROR(Tabela4[[#This Row],[Corretas]]/Tabela4[[#This Row],[Nº Questões]]," ")</f>
        <v>0.8</v>
      </c>
      <c r="G35" s="39">
        <v>45560</v>
      </c>
      <c r="H35" t="s">
        <v>287</v>
      </c>
      <c r="I35" s="29" t="s">
        <v>51</v>
      </c>
    </row>
    <row r="36" spans="2:9" x14ac:dyDescent="0.25">
      <c r="B36" t="s">
        <v>143</v>
      </c>
      <c r="C36" s="56">
        <v>12</v>
      </c>
      <c r="D36" s="56">
        <v>9</v>
      </c>
      <c r="E36" s="61">
        <f>IFERROR(Tabela4[[#This Row],[Nº Questões]]-Tabela4[[#This Row],[Corretas]], "")</f>
        <v>3</v>
      </c>
      <c r="F36" s="62">
        <f>IFERROR(Tabela4[[#This Row],[Corretas]]/Tabela4[[#This Row],[Nº Questões]]," ")</f>
        <v>0.75</v>
      </c>
      <c r="G36" s="39">
        <v>45560</v>
      </c>
      <c r="H36" t="s">
        <v>287</v>
      </c>
      <c r="I36" s="29" t="s">
        <v>51</v>
      </c>
    </row>
    <row r="37" spans="2:9" x14ac:dyDescent="0.25">
      <c r="B37" t="s">
        <v>370</v>
      </c>
      <c r="C37" s="56">
        <v>5</v>
      </c>
      <c r="D37" s="56">
        <v>5</v>
      </c>
      <c r="E37" s="61">
        <f>IFERROR(Tabela4[[#This Row],[Nº Questões]]-Tabela4[[#This Row],[Corretas]], "")</f>
        <v>0</v>
      </c>
      <c r="F37" s="62">
        <f>IFERROR(Tabela4[[#This Row],[Corretas]]/Tabela4[[#This Row],[Nº Questões]]," ")</f>
        <v>1</v>
      </c>
      <c r="G37" s="39">
        <v>45566</v>
      </c>
      <c r="H37" t="s">
        <v>282</v>
      </c>
      <c r="I37" s="29" t="s">
        <v>51</v>
      </c>
    </row>
    <row r="38" spans="2:9" x14ac:dyDescent="0.25">
      <c r="B38" t="s">
        <v>608</v>
      </c>
      <c r="C38" s="56">
        <v>10</v>
      </c>
      <c r="D38" s="56">
        <v>8</v>
      </c>
      <c r="E38" s="61">
        <f>IFERROR(Tabela4[[#This Row],[Nº Questões]]-Tabela4[[#This Row],[Corretas]], "")</f>
        <v>2</v>
      </c>
      <c r="F38" s="62">
        <f>IFERROR(Tabela4[[#This Row],[Corretas]]/Tabela4[[#This Row],[Nº Questões]]," ")</f>
        <v>0.8</v>
      </c>
      <c r="G38" s="39">
        <v>45569</v>
      </c>
      <c r="H38" t="s">
        <v>282</v>
      </c>
      <c r="I38" s="29" t="s">
        <v>51</v>
      </c>
    </row>
    <row r="39" spans="2:9" x14ac:dyDescent="0.25">
      <c r="B39" t="s">
        <v>609</v>
      </c>
      <c r="C39" s="56">
        <v>5</v>
      </c>
      <c r="D39" s="56">
        <v>5</v>
      </c>
      <c r="E39" s="61">
        <f>IFERROR(Tabela4[[#This Row],[Nº Questões]]-Tabela4[[#This Row],[Corretas]], "")</f>
        <v>0</v>
      </c>
      <c r="F39" s="62">
        <f>IFERROR(Tabela4[[#This Row],[Corretas]]/Tabela4[[#This Row],[Nº Questões]]," ")</f>
        <v>1</v>
      </c>
      <c r="G39" s="39">
        <v>45574</v>
      </c>
      <c r="H39" t="s">
        <v>282</v>
      </c>
      <c r="I39" s="29" t="s">
        <v>51</v>
      </c>
    </row>
    <row r="40" spans="2:9" x14ac:dyDescent="0.25">
      <c r="B40" t="s">
        <v>208</v>
      </c>
      <c r="C40" s="56">
        <v>10</v>
      </c>
      <c r="D40" s="56">
        <v>8</v>
      </c>
      <c r="E40" s="61">
        <f>IFERROR(Tabela4[[#This Row],[Nº Questões]]-Tabela4[[#This Row],[Corretas]], "")</f>
        <v>2</v>
      </c>
      <c r="F40" s="62">
        <f>IFERROR(Tabela4[[#This Row],[Corretas]]/Tabela4[[#This Row],[Nº Questões]]," ")</f>
        <v>0.8</v>
      </c>
      <c r="G40" s="39">
        <v>45580</v>
      </c>
      <c r="H40" t="s">
        <v>288</v>
      </c>
      <c r="I40" s="29" t="s">
        <v>51</v>
      </c>
    </row>
    <row r="41" spans="2:9" x14ac:dyDescent="0.25">
      <c r="B41" t="s">
        <v>582</v>
      </c>
      <c r="C41" s="56">
        <v>22</v>
      </c>
      <c r="D41" s="56">
        <v>17</v>
      </c>
      <c r="E41" s="61">
        <f>IFERROR(Tabela4[[#This Row],[Nº Questões]]-Tabela4[[#This Row],[Corretas]], "")</f>
        <v>5</v>
      </c>
      <c r="F41" s="62">
        <f>IFERROR(Tabela4[[#This Row],[Corretas]]/Tabela4[[#This Row],[Nº Questões]]," ")</f>
        <v>0.77272727272727271</v>
      </c>
      <c r="G41" s="39">
        <v>45581</v>
      </c>
      <c r="H41" t="s">
        <v>295</v>
      </c>
      <c r="I41" s="29" t="s">
        <v>51</v>
      </c>
    </row>
    <row r="42" spans="2:9" x14ac:dyDescent="0.25">
      <c r="B42" t="s">
        <v>417</v>
      </c>
      <c r="C42" s="56">
        <v>25</v>
      </c>
      <c r="D42" s="56">
        <v>20</v>
      </c>
      <c r="E42" s="61">
        <f>IFERROR(Tabela4[[#This Row],[Nº Questões]]-Tabela4[[#This Row],[Corretas]], "")</f>
        <v>5</v>
      </c>
      <c r="F42" s="62">
        <f>IFERROR(Tabela4[[#This Row],[Corretas]]/Tabela4[[#This Row],[Nº Questões]]," ")</f>
        <v>0.8</v>
      </c>
      <c r="G42" s="39">
        <v>45582</v>
      </c>
      <c r="H42" t="s">
        <v>295</v>
      </c>
      <c r="I42" s="29" t="s">
        <v>51</v>
      </c>
    </row>
    <row r="43" spans="2:9" x14ac:dyDescent="0.25">
      <c r="B43" t="s">
        <v>550</v>
      </c>
      <c r="C43" s="56">
        <v>14</v>
      </c>
      <c r="D43" s="56">
        <f>4+8</f>
        <v>12</v>
      </c>
      <c r="E43" s="61">
        <f>IFERROR(Tabela4[[#This Row],[Nº Questões]]-Tabela4[[#This Row],[Corretas]], "")</f>
        <v>2</v>
      </c>
      <c r="F43" s="62">
        <f>IFERROR(Tabela4[[#This Row],[Corretas]]/Tabela4[[#This Row],[Nº Questões]]," ")</f>
        <v>0.8571428571428571</v>
      </c>
      <c r="G43" s="39">
        <v>45583</v>
      </c>
      <c r="H43" t="s">
        <v>295</v>
      </c>
      <c r="I43" s="29" t="s">
        <v>51</v>
      </c>
    </row>
    <row r="44" spans="2:9" x14ac:dyDescent="0.25">
      <c r="B44" t="s">
        <v>92</v>
      </c>
      <c r="C44" s="56">
        <f>5+9</f>
        <v>14</v>
      </c>
      <c r="D44" s="56">
        <v>12</v>
      </c>
      <c r="E44" s="61">
        <f>IFERROR(Tabela4[[#This Row],[Nº Questões]]-Tabela4[[#This Row],[Corretas]], "")</f>
        <v>2</v>
      </c>
      <c r="F44" s="62">
        <f>IFERROR(Tabela4[[#This Row],[Corretas]]/Tabela4[[#This Row],[Nº Questões]]," ")</f>
        <v>0.8571428571428571</v>
      </c>
      <c r="G44" s="39">
        <v>45589</v>
      </c>
      <c r="H44" t="s">
        <v>290</v>
      </c>
      <c r="I44" s="29" t="s">
        <v>51</v>
      </c>
    </row>
    <row r="45" spans="2:9" x14ac:dyDescent="0.25">
      <c r="B45" t="s">
        <v>92</v>
      </c>
      <c r="C45" s="56">
        <v>12</v>
      </c>
      <c r="D45" s="56">
        <v>9</v>
      </c>
      <c r="E45" s="61">
        <f>IFERROR(Tabela4[[#This Row],[Nº Questões]]-Tabela4[[#This Row],[Corretas]], "")</f>
        <v>3</v>
      </c>
      <c r="F45" s="62">
        <f>IFERROR(Tabela4[[#This Row],[Corretas]]/Tabela4[[#This Row],[Nº Questões]]," ")</f>
        <v>0.75</v>
      </c>
      <c r="G45" s="39">
        <v>45590</v>
      </c>
      <c r="H45" t="s">
        <v>290</v>
      </c>
      <c r="I45" s="29" t="s">
        <v>51</v>
      </c>
    </row>
    <row r="46" spans="2:9" x14ac:dyDescent="0.25">
      <c r="C46" s="56" t="s">
        <v>51</v>
      </c>
      <c r="D46" s="56" t="s">
        <v>51</v>
      </c>
      <c r="E46" s="61" t="str">
        <f>IFERROR(Tabela4[[#This Row],[Nº Questões]]-Tabela4[[#This Row],[Corretas]], "")</f>
        <v/>
      </c>
      <c r="F46" s="62" t="str">
        <f>IFERROR(Tabela4[[#This Row],[Corretas]]/Tabela4[[#This Row],[Nº Questões]]," ")</f>
        <v xml:space="preserve"> </v>
      </c>
      <c r="G46" s="39"/>
      <c r="I46" s="29" t="s">
        <v>51</v>
      </c>
    </row>
    <row r="47" spans="2:9" x14ac:dyDescent="0.25">
      <c r="C47" s="56" t="s">
        <v>51</v>
      </c>
      <c r="D47" s="56" t="s">
        <v>51</v>
      </c>
      <c r="E47" s="61" t="str">
        <f>IFERROR(Tabela4[[#This Row],[Nº Questões]]-Tabela4[[#This Row],[Corretas]], "")</f>
        <v/>
      </c>
      <c r="F47" s="62" t="str">
        <f>IFERROR(Tabela4[[#This Row],[Corretas]]/Tabela4[[#This Row],[Nº Questões]]," ")</f>
        <v xml:space="preserve"> </v>
      </c>
      <c r="G47" s="39"/>
      <c r="I47" s="29" t="s">
        <v>51</v>
      </c>
    </row>
    <row r="48" spans="2:9" x14ac:dyDescent="0.25">
      <c r="C48" s="56" t="s">
        <v>51</v>
      </c>
      <c r="D48" s="56" t="s">
        <v>51</v>
      </c>
      <c r="E48" s="61" t="str">
        <f>IFERROR(Tabela4[[#This Row],[Nº Questões]]-Tabela4[[#This Row],[Corretas]], "")</f>
        <v/>
      </c>
      <c r="F48" s="62" t="str">
        <f>IFERROR(Tabela4[[#This Row],[Corretas]]/Tabela4[[#This Row],[Nº Questões]]," ")</f>
        <v xml:space="preserve"> </v>
      </c>
      <c r="G48" s="39"/>
      <c r="I48" s="29" t="s">
        <v>51</v>
      </c>
    </row>
    <row r="49" spans="3:9" x14ac:dyDescent="0.25">
      <c r="C49" s="56" t="s">
        <v>51</v>
      </c>
      <c r="D49" s="56" t="s">
        <v>51</v>
      </c>
      <c r="E49" s="61" t="str">
        <f>IFERROR(Tabela4[[#This Row],[Nº Questões]]-Tabela4[[#This Row],[Corretas]], "")</f>
        <v/>
      </c>
      <c r="F49" s="62" t="str">
        <f>IFERROR(Tabela4[[#This Row],[Corretas]]/Tabela4[[#This Row],[Nº Questões]]," ")</f>
        <v xml:space="preserve"> </v>
      </c>
      <c r="G49" s="39"/>
      <c r="I49" s="29" t="s">
        <v>51</v>
      </c>
    </row>
    <row r="50" spans="3:9" x14ac:dyDescent="0.25">
      <c r="C50" s="56" t="s">
        <v>51</v>
      </c>
      <c r="D50" s="56" t="s">
        <v>51</v>
      </c>
      <c r="E50" s="61" t="str">
        <f>IFERROR(Tabela4[[#This Row],[Nº Questões]]-Tabela4[[#This Row],[Corretas]], "")</f>
        <v/>
      </c>
      <c r="F50" s="62" t="str">
        <f>IFERROR(Tabela4[[#This Row],[Corretas]]/Tabela4[[#This Row],[Nº Questões]]," ")</f>
        <v xml:space="preserve"> </v>
      </c>
      <c r="G50" s="39"/>
      <c r="I50" s="29" t="s">
        <v>51</v>
      </c>
    </row>
    <row r="51" spans="3:9" x14ac:dyDescent="0.25">
      <c r="C51" s="56" t="s">
        <v>51</v>
      </c>
      <c r="D51" s="56" t="s">
        <v>51</v>
      </c>
      <c r="E51" s="61" t="str">
        <f>IFERROR(Tabela4[[#This Row],[Nº Questões]]-Tabela4[[#This Row],[Corretas]], "")</f>
        <v/>
      </c>
      <c r="F51" s="62" t="str">
        <f>IFERROR(Tabela4[[#This Row],[Corretas]]/Tabela4[[#This Row],[Nº Questões]]," ")</f>
        <v xml:space="preserve"> </v>
      </c>
      <c r="G51" s="39"/>
      <c r="I51" s="29" t="s">
        <v>51</v>
      </c>
    </row>
    <row r="52" spans="3:9" x14ac:dyDescent="0.25">
      <c r="C52" s="56" t="s">
        <v>51</v>
      </c>
      <c r="D52" s="56" t="s">
        <v>51</v>
      </c>
      <c r="E52" s="61" t="str">
        <f>IFERROR(Tabela4[[#This Row],[Nº Questões]]-Tabela4[[#This Row],[Corretas]], "")</f>
        <v/>
      </c>
      <c r="F52" s="62" t="str">
        <f>IFERROR(Tabela4[[#This Row],[Corretas]]/Tabela4[[#This Row],[Nº Questões]]," ")</f>
        <v xml:space="preserve"> </v>
      </c>
      <c r="G52" s="39"/>
      <c r="I52" s="29" t="s">
        <v>51</v>
      </c>
    </row>
    <row r="53" spans="3:9" x14ac:dyDescent="0.25">
      <c r="C53" s="56" t="s">
        <v>51</v>
      </c>
      <c r="D53" s="56" t="s">
        <v>51</v>
      </c>
      <c r="E53" s="61" t="str">
        <f>IFERROR(Tabela4[[#This Row],[Nº Questões]]-Tabela4[[#This Row],[Corretas]], "")</f>
        <v/>
      </c>
      <c r="F53" s="62" t="str">
        <f>IFERROR(Tabela4[[#This Row],[Corretas]]/Tabela4[[#This Row],[Nº Questões]]," ")</f>
        <v xml:space="preserve"> </v>
      </c>
      <c r="G53" s="39"/>
      <c r="I53" s="29" t="s">
        <v>51</v>
      </c>
    </row>
    <row r="54" spans="3:9" x14ac:dyDescent="0.25">
      <c r="C54" s="56" t="s">
        <v>51</v>
      </c>
      <c r="D54" s="56" t="s">
        <v>51</v>
      </c>
      <c r="E54" s="61" t="str">
        <f>IFERROR(Tabela4[[#This Row],[Nº Questões]]-Tabela4[[#This Row],[Corretas]], "")</f>
        <v/>
      </c>
      <c r="F54" s="62" t="str">
        <f>IFERROR(Tabela4[[#This Row],[Corretas]]/Tabela4[[#This Row],[Nº Questões]]," ")</f>
        <v xml:space="preserve"> </v>
      </c>
      <c r="G54" s="39"/>
      <c r="I54" s="29" t="s">
        <v>51</v>
      </c>
    </row>
    <row r="55" spans="3:9" x14ac:dyDescent="0.25">
      <c r="C55" s="56" t="s">
        <v>51</v>
      </c>
      <c r="D55" s="56" t="s">
        <v>51</v>
      </c>
      <c r="E55" s="61" t="str">
        <f>IFERROR(Tabela4[[#This Row],[Nº Questões]]-Tabela4[[#This Row],[Corretas]], "")</f>
        <v/>
      </c>
      <c r="F55" s="62" t="str">
        <f>IFERROR(Tabela4[[#This Row],[Corretas]]/Tabela4[[#This Row],[Nº Questões]]," ")</f>
        <v xml:space="preserve"> </v>
      </c>
      <c r="G55" s="39"/>
      <c r="I55" s="29" t="s">
        <v>51</v>
      </c>
    </row>
    <row r="56" spans="3:9" x14ac:dyDescent="0.25">
      <c r="C56" s="56" t="s">
        <v>51</v>
      </c>
      <c r="D56" s="56" t="s">
        <v>51</v>
      </c>
      <c r="E56" s="61" t="str">
        <f>IFERROR(Tabela4[[#This Row],[Nº Questões]]-Tabela4[[#This Row],[Corretas]], "")</f>
        <v/>
      </c>
      <c r="F56" s="62" t="str">
        <f>IFERROR(Tabela4[[#This Row],[Corretas]]/Tabela4[[#This Row],[Nº Questões]]," ")</f>
        <v xml:space="preserve"> </v>
      </c>
      <c r="G56" s="39"/>
      <c r="I56" s="29" t="s">
        <v>51</v>
      </c>
    </row>
    <row r="57" spans="3:9" x14ac:dyDescent="0.25">
      <c r="C57" s="56" t="s">
        <v>51</v>
      </c>
      <c r="D57" s="56" t="s">
        <v>51</v>
      </c>
      <c r="E57" s="61" t="str">
        <f>IFERROR(Tabela4[[#This Row],[Nº Questões]]-Tabela4[[#This Row],[Corretas]], "")</f>
        <v/>
      </c>
      <c r="F57" s="62" t="str">
        <f>IFERROR(Tabela4[[#This Row],[Corretas]]/Tabela4[[#This Row],[Nº Questões]]," ")</f>
        <v xml:space="preserve"> </v>
      </c>
      <c r="G57" s="39"/>
      <c r="I57" s="29" t="s">
        <v>51</v>
      </c>
    </row>
    <row r="58" spans="3:9" x14ac:dyDescent="0.25">
      <c r="C58" s="56" t="s">
        <v>51</v>
      </c>
      <c r="D58" s="56" t="s">
        <v>51</v>
      </c>
      <c r="E58" s="61" t="str">
        <f>IFERROR(Tabela4[[#This Row],[Nº Questões]]-Tabela4[[#This Row],[Corretas]], "")</f>
        <v/>
      </c>
      <c r="F58" s="62" t="str">
        <f>IFERROR(Tabela4[[#This Row],[Corretas]]/Tabela4[[#This Row],[Nº Questões]]," ")</f>
        <v xml:space="preserve"> </v>
      </c>
      <c r="G58" s="39"/>
      <c r="I58" s="29" t="s">
        <v>51</v>
      </c>
    </row>
    <row r="59" spans="3:9" x14ac:dyDescent="0.25">
      <c r="C59" s="56" t="s">
        <v>51</v>
      </c>
      <c r="D59" s="56" t="s">
        <v>51</v>
      </c>
      <c r="E59" s="61" t="str">
        <f>IFERROR(Tabela4[[#This Row],[Nº Questões]]-Tabela4[[#This Row],[Corretas]], "")</f>
        <v/>
      </c>
      <c r="F59" s="62" t="str">
        <f>IFERROR(Tabela4[[#This Row],[Corretas]]/Tabela4[[#This Row],[Nº Questões]]," ")</f>
        <v xml:space="preserve"> </v>
      </c>
      <c r="G59" s="39"/>
      <c r="I59" s="29" t="s">
        <v>51</v>
      </c>
    </row>
    <row r="60" spans="3:9" x14ac:dyDescent="0.25">
      <c r="C60" s="56" t="s">
        <v>51</v>
      </c>
      <c r="D60" s="56" t="s">
        <v>51</v>
      </c>
      <c r="E60" s="61" t="str">
        <f>IFERROR(Tabela4[[#This Row],[Nº Questões]]-Tabela4[[#This Row],[Corretas]], "")</f>
        <v/>
      </c>
      <c r="F60" s="62" t="str">
        <f>IFERROR(Tabela4[[#This Row],[Corretas]]/Tabela4[[#This Row],[Nº Questões]]," ")</f>
        <v xml:space="preserve"> </v>
      </c>
      <c r="G60" s="39"/>
      <c r="I60" s="29" t="s">
        <v>51</v>
      </c>
    </row>
    <row r="61" spans="3:9" x14ac:dyDescent="0.25">
      <c r="C61" s="56" t="s">
        <v>51</v>
      </c>
      <c r="D61" s="56" t="s">
        <v>51</v>
      </c>
      <c r="E61" s="61" t="str">
        <f>IFERROR(Tabela4[[#This Row],[Nº Questões]]-Tabela4[[#This Row],[Corretas]], "")</f>
        <v/>
      </c>
      <c r="F61" s="62" t="str">
        <f>IFERROR(Tabela4[[#This Row],[Corretas]]/Tabela4[[#This Row],[Nº Questões]]," ")</f>
        <v xml:space="preserve"> </v>
      </c>
      <c r="G61" s="39"/>
      <c r="I61" s="29" t="s">
        <v>51</v>
      </c>
    </row>
    <row r="62" spans="3:9" x14ac:dyDescent="0.25">
      <c r="C62" s="56" t="s">
        <v>51</v>
      </c>
      <c r="D62" s="56" t="s">
        <v>51</v>
      </c>
      <c r="E62" s="61" t="str">
        <f>IFERROR(Tabela4[[#This Row],[Nº Questões]]-Tabela4[[#This Row],[Corretas]], "")</f>
        <v/>
      </c>
      <c r="F62" s="62" t="str">
        <f>IFERROR(Tabela4[[#This Row],[Corretas]]/Tabela4[[#This Row],[Nº Questões]]," ")</f>
        <v xml:space="preserve"> </v>
      </c>
      <c r="G62" s="39"/>
      <c r="I62" s="29" t="s">
        <v>51</v>
      </c>
    </row>
    <row r="63" spans="3:9" x14ac:dyDescent="0.25">
      <c r="C63" s="56" t="s">
        <v>51</v>
      </c>
      <c r="D63" s="56" t="s">
        <v>51</v>
      </c>
      <c r="E63" s="61" t="str">
        <f>IFERROR(Tabela4[[#This Row],[Nº Questões]]-Tabela4[[#This Row],[Corretas]], "")</f>
        <v/>
      </c>
      <c r="F63" s="62" t="str">
        <f>IFERROR(Tabela4[[#This Row],[Corretas]]/Tabela4[[#This Row],[Nº Questões]]," ")</f>
        <v xml:space="preserve"> </v>
      </c>
      <c r="G63" s="39"/>
      <c r="I63" s="29" t="s">
        <v>51</v>
      </c>
    </row>
    <row r="64" spans="3:9" x14ac:dyDescent="0.25">
      <c r="C64" s="56" t="s">
        <v>51</v>
      </c>
      <c r="D64" s="56" t="s">
        <v>51</v>
      </c>
      <c r="E64" s="61" t="str">
        <f>IFERROR(Tabela4[[#This Row],[Nº Questões]]-Tabela4[[#This Row],[Corretas]], "")</f>
        <v/>
      </c>
      <c r="F64" s="62" t="str">
        <f>IFERROR(Tabela4[[#This Row],[Corretas]]/Tabela4[[#This Row],[Nº Questões]]," ")</f>
        <v xml:space="preserve"> </v>
      </c>
      <c r="G64" s="39"/>
      <c r="I64" s="29" t="s">
        <v>51</v>
      </c>
    </row>
    <row r="65" spans="3:9" x14ac:dyDescent="0.25">
      <c r="C65" s="56" t="s">
        <v>51</v>
      </c>
      <c r="D65" s="56" t="s">
        <v>51</v>
      </c>
      <c r="E65" s="61" t="str">
        <f>IFERROR(Tabela4[[#This Row],[Nº Questões]]-Tabela4[[#This Row],[Corretas]], "")</f>
        <v/>
      </c>
      <c r="F65" s="62" t="str">
        <f>IFERROR(Tabela4[[#This Row],[Corretas]]/Tabela4[[#This Row],[Nº Questões]]," ")</f>
        <v xml:space="preserve"> </v>
      </c>
      <c r="G65" s="39"/>
      <c r="I65" s="29" t="s">
        <v>51</v>
      </c>
    </row>
    <row r="66" spans="3:9" x14ac:dyDescent="0.25">
      <c r="C66" s="56" t="s">
        <v>51</v>
      </c>
      <c r="D66" s="56" t="s">
        <v>51</v>
      </c>
      <c r="E66" s="61" t="str">
        <f>IFERROR(Tabela4[[#This Row],[Nº Questões]]-Tabela4[[#This Row],[Corretas]], "")</f>
        <v/>
      </c>
      <c r="F66" s="62" t="str">
        <f>IFERROR(Tabela4[[#This Row],[Corretas]]/Tabela4[[#This Row],[Nº Questões]]," ")</f>
        <v xml:space="preserve"> </v>
      </c>
      <c r="G66" s="39"/>
      <c r="I66" s="29" t="s">
        <v>51</v>
      </c>
    </row>
    <row r="67" spans="3:9" x14ac:dyDescent="0.25">
      <c r="C67" s="56" t="s">
        <v>51</v>
      </c>
      <c r="D67" s="56" t="s">
        <v>51</v>
      </c>
      <c r="E67" s="61" t="str">
        <f>IFERROR(Tabela4[[#This Row],[Nº Questões]]-Tabela4[[#This Row],[Corretas]], "")</f>
        <v/>
      </c>
      <c r="F67" s="62" t="str">
        <f>IFERROR(Tabela4[[#This Row],[Corretas]]/Tabela4[[#This Row],[Nº Questões]]," ")</f>
        <v xml:space="preserve"> </v>
      </c>
      <c r="G67" s="39"/>
      <c r="I67" s="29" t="s">
        <v>51</v>
      </c>
    </row>
    <row r="68" spans="3:9" x14ac:dyDescent="0.25">
      <c r="C68" s="56" t="s">
        <v>51</v>
      </c>
      <c r="D68" s="56" t="s">
        <v>51</v>
      </c>
      <c r="E68" s="61" t="str">
        <f>IFERROR(Tabela4[[#This Row],[Nº Questões]]-Tabela4[[#This Row],[Corretas]], "")</f>
        <v/>
      </c>
      <c r="F68" s="62" t="str">
        <f>IFERROR(Tabela4[[#This Row],[Corretas]]/Tabela4[[#This Row],[Nº Questões]]," ")</f>
        <v xml:space="preserve"> </v>
      </c>
      <c r="G68" s="39"/>
      <c r="I68" s="29" t="s">
        <v>51</v>
      </c>
    </row>
    <row r="69" spans="3:9" x14ac:dyDescent="0.25">
      <c r="C69" s="56" t="s">
        <v>51</v>
      </c>
      <c r="D69" s="56" t="s">
        <v>51</v>
      </c>
      <c r="E69" s="61" t="str">
        <f>IFERROR(Tabela4[[#This Row],[Nº Questões]]-Tabela4[[#This Row],[Corretas]], "")</f>
        <v/>
      </c>
      <c r="F69" s="62" t="str">
        <f>IFERROR(Tabela4[[#This Row],[Corretas]]/Tabela4[[#This Row],[Nº Questões]]," ")</f>
        <v xml:space="preserve"> </v>
      </c>
      <c r="G69" s="39"/>
      <c r="I69" s="29" t="s">
        <v>51</v>
      </c>
    </row>
    <row r="70" spans="3:9" x14ac:dyDescent="0.25">
      <c r="C70" s="56" t="s">
        <v>51</v>
      </c>
      <c r="D70" s="56" t="s">
        <v>51</v>
      </c>
      <c r="E70" s="61" t="str">
        <f>IFERROR(Tabela4[[#This Row],[Nº Questões]]-Tabela4[[#This Row],[Corretas]], "")</f>
        <v/>
      </c>
      <c r="F70" s="62" t="str">
        <f>IFERROR(Tabela4[[#This Row],[Corretas]]/Tabela4[[#This Row],[Nº Questões]]," ")</f>
        <v xml:space="preserve"> </v>
      </c>
      <c r="G70" s="39"/>
      <c r="I70" s="29" t="s">
        <v>51</v>
      </c>
    </row>
    <row r="71" spans="3:9" x14ac:dyDescent="0.25">
      <c r="C71" s="56" t="s">
        <v>51</v>
      </c>
      <c r="D71" s="56" t="s">
        <v>51</v>
      </c>
      <c r="E71" s="61" t="str">
        <f>IFERROR(Tabela4[[#This Row],[Nº Questões]]-Tabela4[[#This Row],[Corretas]], "")</f>
        <v/>
      </c>
      <c r="F71" s="62" t="str">
        <f>IFERROR(Tabela4[[#This Row],[Corretas]]/Tabela4[[#This Row],[Nº Questões]]," ")</f>
        <v xml:space="preserve"> </v>
      </c>
      <c r="G71" s="39"/>
      <c r="I71" s="29" t="s">
        <v>51</v>
      </c>
    </row>
    <row r="72" spans="3:9" x14ac:dyDescent="0.25">
      <c r="C72" s="56" t="s">
        <v>51</v>
      </c>
      <c r="D72" s="56" t="s">
        <v>51</v>
      </c>
      <c r="E72" s="61" t="str">
        <f>IFERROR(Tabela4[[#This Row],[Nº Questões]]-Tabela4[[#This Row],[Corretas]], "")</f>
        <v/>
      </c>
      <c r="F72" s="62" t="str">
        <f>IFERROR(Tabela4[[#This Row],[Corretas]]/Tabela4[[#This Row],[Nº Questões]]," ")</f>
        <v xml:space="preserve"> </v>
      </c>
      <c r="G72" s="39"/>
      <c r="I72" s="29" t="s">
        <v>51</v>
      </c>
    </row>
    <row r="73" spans="3:9" x14ac:dyDescent="0.25">
      <c r="C73" s="56" t="s">
        <v>51</v>
      </c>
      <c r="D73" s="56" t="s">
        <v>51</v>
      </c>
      <c r="E73" s="61" t="str">
        <f>IFERROR(Tabela4[[#This Row],[Nº Questões]]-Tabela4[[#This Row],[Corretas]], "")</f>
        <v/>
      </c>
      <c r="F73" s="62" t="str">
        <f>IFERROR(Tabela4[[#This Row],[Corretas]]/Tabela4[[#This Row],[Nº Questões]]," ")</f>
        <v xml:space="preserve"> </v>
      </c>
      <c r="G73" s="39"/>
      <c r="I73" s="29" t="s">
        <v>51</v>
      </c>
    </row>
    <row r="74" spans="3:9" x14ac:dyDescent="0.25">
      <c r="C74" s="56" t="s">
        <v>51</v>
      </c>
      <c r="D74" s="56" t="s">
        <v>51</v>
      </c>
      <c r="E74" s="61" t="str">
        <f>IFERROR(Tabela4[[#This Row],[Nº Questões]]-Tabela4[[#This Row],[Corretas]], "")</f>
        <v/>
      </c>
      <c r="F74" s="62" t="str">
        <f>IFERROR(Tabela4[[#This Row],[Corretas]]/Tabela4[[#This Row],[Nº Questões]]," ")</f>
        <v xml:space="preserve"> </v>
      </c>
      <c r="G74" s="39"/>
      <c r="I74" s="29" t="s">
        <v>51</v>
      </c>
    </row>
    <row r="75" spans="3:9" x14ac:dyDescent="0.25">
      <c r="C75" s="56" t="s">
        <v>51</v>
      </c>
      <c r="D75" s="56" t="s">
        <v>51</v>
      </c>
      <c r="E75" s="61" t="str">
        <f>IFERROR(Tabela4[[#This Row],[Nº Questões]]-Tabela4[[#This Row],[Corretas]], "")</f>
        <v/>
      </c>
      <c r="F75" s="62" t="str">
        <f>IFERROR(Tabela4[[#This Row],[Corretas]]/Tabela4[[#This Row],[Nº Questões]]," ")</f>
        <v xml:space="preserve"> </v>
      </c>
      <c r="G75" s="39"/>
      <c r="I75" s="29" t="s">
        <v>51</v>
      </c>
    </row>
    <row r="76" spans="3:9" x14ac:dyDescent="0.25">
      <c r="C76" s="56" t="s">
        <v>51</v>
      </c>
      <c r="D76" s="56" t="s">
        <v>51</v>
      </c>
      <c r="E76" s="61" t="str">
        <f>IFERROR(Tabela4[[#This Row],[Nº Questões]]-Tabela4[[#This Row],[Corretas]], "")</f>
        <v/>
      </c>
      <c r="F76" s="62" t="str">
        <f>IFERROR(Tabela4[[#This Row],[Corretas]]/Tabela4[[#This Row],[Nº Questões]]," ")</f>
        <v xml:space="preserve"> </v>
      </c>
      <c r="G76" s="39"/>
      <c r="I76" s="29" t="s">
        <v>51</v>
      </c>
    </row>
    <row r="77" spans="3:9" x14ac:dyDescent="0.25">
      <c r="C77" s="56" t="s">
        <v>51</v>
      </c>
      <c r="D77" s="56" t="s">
        <v>51</v>
      </c>
      <c r="E77" s="61" t="str">
        <f>IFERROR(Tabela4[[#This Row],[Nº Questões]]-Tabela4[[#This Row],[Corretas]], "")</f>
        <v/>
      </c>
      <c r="F77" s="62" t="str">
        <f>IFERROR(Tabela4[[#This Row],[Corretas]]/Tabela4[[#This Row],[Nº Questões]]," ")</f>
        <v xml:space="preserve"> </v>
      </c>
      <c r="G77" s="39"/>
      <c r="I77" s="29" t="s">
        <v>51</v>
      </c>
    </row>
    <row r="78" spans="3:9" x14ac:dyDescent="0.25">
      <c r="C78" s="56" t="s">
        <v>51</v>
      </c>
      <c r="D78" s="56" t="s">
        <v>51</v>
      </c>
      <c r="E78" s="61" t="str">
        <f>IFERROR(Tabela4[[#This Row],[Nº Questões]]-Tabela4[[#This Row],[Corretas]], "")</f>
        <v/>
      </c>
      <c r="F78" s="62" t="str">
        <f>IFERROR(Tabela4[[#This Row],[Corretas]]/Tabela4[[#This Row],[Nº Questões]]," ")</f>
        <v xml:space="preserve"> </v>
      </c>
      <c r="G78" s="39"/>
      <c r="I78" s="29" t="s">
        <v>51</v>
      </c>
    </row>
    <row r="79" spans="3:9" x14ac:dyDescent="0.25">
      <c r="C79" s="56" t="s">
        <v>51</v>
      </c>
      <c r="D79" s="56" t="s">
        <v>51</v>
      </c>
      <c r="E79" s="61" t="str">
        <f>IFERROR(Tabela4[[#This Row],[Nº Questões]]-Tabela4[[#This Row],[Corretas]], "")</f>
        <v/>
      </c>
      <c r="F79" s="62" t="str">
        <f>IFERROR(Tabela4[[#This Row],[Corretas]]/Tabela4[[#This Row],[Nº Questões]]," ")</f>
        <v xml:space="preserve"> </v>
      </c>
      <c r="G79" s="39"/>
      <c r="I79" s="29" t="s">
        <v>51</v>
      </c>
    </row>
    <row r="80" spans="3:9" x14ac:dyDescent="0.25">
      <c r="C80" s="56" t="s">
        <v>51</v>
      </c>
      <c r="D80" s="56" t="s">
        <v>51</v>
      </c>
      <c r="E80" s="61" t="str">
        <f>IFERROR(Tabela4[[#This Row],[Nº Questões]]-Tabela4[[#This Row],[Corretas]], "")</f>
        <v/>
      </c>
      <c r="F80" s="62" t="str">
        <f>IFERROR(Tabela4[[#This Row],[Corretas]]/Tabela4[[#This Row],[Nº Questões]]," ")</f>
        <v xml:space="preserve"> </v>
      </c>
      <c r="G80" s="39"/>
      <c r="I80" s="29" t="s">
        <v>51</v>
      </c>
    </row>
    <row r="81" spans="3:9" x14ac:dyDescent="0.25">
      <c r="C81" s="56" t="s">
        <v>51</v>
      </c>
      <c r="D81" s="56" t="s">
        <v>51</v>
      </c>
      <c r="E81" s="61" t="str">
        <f>IFERROR(Tabela4[[#This Row],[Nº Questões]]-Tabela4[[#This Row],[Corretas]], "")</f>
        <v/>
      </c>
      <c r="F81" s="62" t="str">
        <f>IFERROR(Tabela4[[#This Row],[Corretas]]/Tabela4[[#This Row],[Nº Questões]]," ")</f>
        <v xml:space="preserve"> </v>
      </c>
      <c r="G81" s="39"/>
      <c r="I81" s="29" t="s">
        <v>51</v>
      </c>
    </row>
    <row r="82" spans="3:9" x14ac:dyDescent="0.25">
      <c r="C82" s="56" t="s">
        <v>51</v>
      </c>
      <c r="D82" s="56" t="s">
        <v>51</v>
      </c>
      <c r="E82" s="61" t="str">
        <f>IFERROR(Tabela4[[#This Row],[Nº Questões]]-Tabela4[[#This Row],[Corretas]], "")</f>
        <v/>
      </c>
      <c r="F82" s="62" t="str">
        <f>IFERROR(Tabela4[[#This Row],[Corretas]]/Tabela4[[#This Row],[Nº Questões]]," ")</f>
        <v xml:space="preserve"> </v>
      </c>
      <c r="G82" s="39"/>
      <c r="I82" s="29" t="s">
        <v>51</v>
      </c>
    </row>
    <row r="83" spans="3:9" x14ac:dyDescent="0.25">
      <c r="C83" s="56" t="s">
        <v>51</v>
      </c>
      <c r="D83" s="56" t="s">
        <v>51</v>
      </c>
      <c r="E83" s="61" t="str">
        <f>IFERROR(Tabela4[[#This Row],[Nº Questões]]-Tabela4[[#This Row],[Corretas]], "")</f>
        <v/>
      </c>
      <c r="F83" s="62" t="str">
        <f>IFERROR(Tabela4[[#This Row],[Corretas]]/Tabela4[[#This Row],[Nº Questões]]," ")</f>
        <v xml:space="preserve"> </v>
      </c>
      <c r="G83" s="39"/>
      <c r="I83" s="29" t="s">
        <v>51</v>
      </c>
    </row>
    <row r="84" spans="3:9" x14ac:dyDescent="0.25">
      <c r="C84" s="56" t="s">
        <v>51</v>
      </c>
      <c r="D84" s="56" t="s">
        <v>51</v>
      </c>
      <c r="E84" s="61" t="str">
        <f>IFERROR(Tabela4[[#This Row],[Nº Questões]]-Tabela4[[#This Row],[Corretas]], "")</f>
        <v/>
      </c>
      <c r="F84" s="62" t="str">
        <f>IFERROR(Tabela4[[#This Row],[Corretas]]/Tabela4[[#This Row],[Nº Questões]]," ")</f>
        <v xml:space="preserve"> </v>
      </c>
      <c r="G84" s="39"/>
      <c r="I84" s="29" t="s">
        <v>51</v>
      </c>
    </row>
    <row r="85" spans="3:9" x14ac:dyDescent="0.25">
      <c r="C85" s="56" t="s">
        <v>51</v>
      </c>
      <c r="D85" s="56" t="s">
        <v>51</v>
      </c>
      <c r="E85" s="61" t="str">
        <f>IFERROR(Tabela4[[#This Row],[Nº Questões]]-Tabela4[[#This Row],[Corretas]], "")</f>
        <v/>
      </c>
      <c r="F85" s="62" t="str">
        <f>IFERROR(Tabela4[[#This Row],[Corretas]]/Tabela4[[#This Row],[Nº Questões]]," ")</f>
        <v xml:space="preserve"> </v>
      </c>
      <c r="G85" s="39"/>
      <c r="I85" s="29" t="s">
        <v>51</v>
      </c>
    </row>
    <row r="86" spans="3:9" x14ac:dyDescent="0.25">
      <c r="C86" s="56" t="s">
        <v>51</v>
      </c>
      <c r="D86" s="56" t="s">
        <v>51</v>
      </c>
      <c r="E86" s="61" t="str">
        <f>IFERROR(Tabela4[[#This Row],[Nº Questões]]-Tabela4[[#This Row],[Corretas]], "")</f>
        <v/>
      </c>
      <c r="F86" s="62" t="str">
        <f>IFERROR(Tabela4[[#This Row],[Corretas]]/Tabela4[[#This Row],[Nº Questões]]," ")</f>
        <v xml:space="preserve"> </v>
      </c>
      <c r="G86" s="39"/>
      <c r="I86" s="29" t="s">
        <v>51</v>
      </c>
    </row>
    <row r="87" spans="3:9" x14ac:dyDescent="0.25">
      <c r="C87" s="56" t="s">
        <v>51</v>
      </c>
      <c r="D87" s="56" t="s">
        <v>51</v>
      </c>
      <c r="E87" s="61" t="str">
        <f>IFERROR(Tabela4[[#This Row],[Nº Questões]]-Tabela4[[#This Row],[Corretas]], "")</f>
        <v/>
      </c>
      <c r="F87" s="62" t="str">
        <f>IFERROR(Tabela4[[#This Row],[Corretas]]/Tabela4[[#This Row],[Nº Questões]]," ")</f>
        <v xml:space="preserve"> </v>
      </c>
      <c r="G87" s="39"/>
      <c r="I87" s="29" t="s">
        <v>51</v>
      </c>
    </row>
    <row r="88" spans="3:9" x14ac:dyDescent="0.25">
      <c r="C88" s="56" t="s">
        <v>51</v>
      </c>
      <c r="D88" s="56" t="s">
        <v>51</v>
      </c>
      <c r="E88" s="61" t="str">
        <f>IFERROR(Tabela4[[#This Row],[Nº Questões]]-Tabela4[[#This Row],[Corretas]], "")</f>
        <v/>
      </c>
      <c r="F88" s="62" t="str">
        <f>IFERROR(Tabela4[[#This Row],[Corretas]]/Tabela4[[#This Row],[Nº Questões]]," ")</f>
        <v xml:space="preserve"> </v>
      </c>
      <c r="G88" s="39"/>
      <c r="I88" s="29" t="s">
        <v>51</v>
      </c>
    </row>
    <row r="89" spans="3:9" x14ac:dyDescent="0.25">
      <c r="C89" s="56" t="s">
        <v>51</v>
      </c>
      <c r="D89" s="56" t="s">
        <v>51</v>
      </c>
      <c r="E89" s="61" t="str">
        <f>IFERROR(Tabela4[[#This Row],[Nº Questões]]-Tabela4[[#This Row],[Corretas]], "")</f>
        <v/>
      </c>
      <c r="F89" s="62" t="str">
        <f>IFERROR(Tabela4[[#This Row],[Corretas]]/Tabela4[[#This Row],[Nº Questões]]," ")</f>
        <v xml:space="preserve"> </v>
      </c>
      <c r="G89" s="39"/>
      <c r="I89" s="29" t="s">
        <v>51</v>
      </c>
    </row>
    <row r="90" spans="3:9" x14ac:dyDescent="0.25">
      <c r="C90" s="56" t="s">
        <v>51</v>
      </c>
      <c r="D90" s="56" t="s">
        <v>51</v>
      </c>
      <c r="E90" s="61" t="str">
        <f>IFERROR(Tabela4[[#This Row],[Nº Questões]]-Tabela4[[#This Row],[Corretas]], "")</f>
        <v/>
      </c>
      <c r="F90" s="62" t="str">
        <f>IFERROR(Tabela4[[#This Row],[Corretas]]/Tabela4[[#This Row],[Nº Questões]]," ")</f>
        <v xml:space="preserve"> </v>
      </c>
      <c r="G90" s="39"/>
      <c r="I90" s="29" t="s">
        <v>51</v>
      </c>
    </row>
    <row r="91" spans="3:9" x14ac:dyDescent="0.25">
      <c r="C91" s="56" t="s">
        <v>51</v>
      </c>
      <c r="D91" s="56" t="s">
        <v>51</v>
      </c>
      <c r="E91" s="61" t="str">
        <f>IFERROR(Tabela4[[#This Row],[Nº Questões]]-Tabela4[[#This Row],[Corretas]], "")</f>
        <v/>
      </c>
      <c r="F91" s="62" t="str">
        <f>IFERROR(Tabela4[[#This Row],[Corretas]]/Tabela4[[#This Row],[Nº Questões]]," ")</f>
        <v xml:space="preserve"> </v>
      </c>
      <c r="G91" s="39"/>
      <c r="I91" s="29" t="s">
        <v>51</v>
      </c>
    </row>
    <row r="92" spans="3:9" x14ac:dyDescent="0.25">
      <c r="C92" s="56" t="s">
        <v>51</v>
      </c>
      <c r="D92" s="56" t="s">
        <v>51</v>
      </c>
      <c r="E92" s="61" t="str">
        <f>IFERROR(Tabela4[[#This Row],[Nº Questões]]-Tabela4[[#This Row],[Corretas]], "")</f>
        <v/>
      </c>
      <c r="F92" s="62" t="str">
        <f>IFERROR(Tabela4[[#This Row],[Corretas]]/Tabela4[[#This Row],[Nº Questões]]," ")</f>
        <v xml:space="preserve"> </v>
      </c>
      <c r="G92" s="39"/>
      <c r="I92" s="29" t="s">
        <v>51</v>
      </c>
    </row>
    <row r="93" spans="3:9" x14ac:dyDescent="0.25">
      <c r="C93" s="56" t="s">
        <v>51</v>
      </c>
      <c r="D93" s="56" t="s">
        <v>51</v>
      </c>
      <c r="E93" s="61" t="str">
        <f>IFERROR(Tabela4[[#This Row],[Nº Questões]]-Tabela4[[#This Row],[Corretas]], "")</f>
        <v/>
      </c>
      <c r="F93" s="62" t="str">
        <f>IFERROR(Tabela4[[#This Row],[Corretas]]/Tabela4[[#This Row],[Nº Questões]]," ")</f>
        <v xml:space="preserve"> </v>
      </c>
      <c r="G93" s="39"/>
      <c r="I93" s="29" t="s">
        <v>51</v>
      </c>
    </row>
    <row r="94" spans="3:9" x14ac:dyDescent="0.25">
      <c r="C94" s="56" t="s">
        <v>51</v>
      </c>
      <c r="D94" s="56" t="s">
        <v>51</v>
      </c>
      <c r="E94" s="61" t="str">
        <f>IFERROR(Tabela4[[#This Row],[Nº Questões]]-Tabela4[[#This Row],[Corretas]], "")</f>
        <v/>
      </c>
      <c r="F94" s="62" t="str">
        <f>IFERROR(Tabela4[[#This Row],[Corretas]]/Tabela4[[#This Row],[Nº Questões]]," ")</f>
        <v xml:space="preserve"> </v>
      </c>
      <c r="G94" s="39"/>
      <c r="I94" s="29" t="s">
        <v>51</v>
      </c>
    </row>
    <row r="95" spans="3:9" x14ac:dyDescent="0.25">
      <c r="C95" s="56" t="s">
        <v>51</v>
      </c>
      <c r="D95" s="56" t="s">
        <v>51</v>
      </c>
      <c r="E95" s="61" t="str">
        <f>IFERROR(Tabela4[[#This Row],[Nº Questões]]-Tabela4[[#This Row],[Corretas]], "")</f>
        <v/>
      </c>
      <c r="F95" s="62" t="str">
        <f>IFERROR(Tabela4[[#This Row],[Corretas]]/Tabela4[[#This Row],[Nº Questões]]," ")</f>
        <v xml:space="preserve"> </v>
      </c>
      <c r="G95" s="39"/>
      <c r="I95" s="29" t="s">
        <v>51</v>
      </c>
    </row>
    <row r="96" spans="3:9" x14ac:dyDescent="0.25">
      <c r="C96" s="56" t="s">
        <v>51</v>
      </c>
      <c r="D96" s="56" t="s">
        <v>51</v>
      </c>
      <c r="E96" s="61" t="str">
        <f>IFERROR(Tabela4[[#This Row],[Nº Questões]]-Tabela4[[#This Row],[Corretas]], "")</f>
        <v/>
      </c>
      <c r="F96" s="62" t="str">
        <f>IFERROR(Tabela4[[#This Row],[Corretas]]/Tabela4[[#This Row],[Nº Questões]]," ")</f>
        <v xml:space="preserve"> </v>
      </c>
      <c r="G96" s="39"/>
      <c r="I96" s="29" t="s">
        <v>51</v>
      </c>
    </row>
    <row r="97" spans="2:9" x14ac:dyDescent="0.25">
      <c r="C97" s="56" t="s">
        <v>51</v>
      </c>
      <c r="D97" s="56" t="s">
        <v>51</v>
      </c>
      <c r="E97" s="61" t="str">
        <f>IFERROR(Tabela4[[#This Row],[Nº Questões]]-Tabela4[[#This Row],[Corretas]], "")</f>
        <v/>
      </c>
      <c r="F97" s="62" t="str">
        <f>IFERROR(Tabela4[[#This Row],[Corretas]]/Tabela4[[#This Row],[Nº Questões]]," ")</f>
        <v xml:space="preserve"> </v>
      </c>
      <c r="G97" s="39"/>
      <c r="I97" s="29" t="s">
        <v>51</v>
      </c>
    </row>
    <row r="98" spans="2:9" x14ac:dyDescent="0.25">
      <c r="C98" s="56" t="s">
        <v>51</v>
      </c>
      <c r="D98" s="56" t="s">
        <v>51</v>
      </c>
      <c r="E98" s="61" t="str">
        <f>IFERROR(Tabela4[[#This Row],[Nº Questões]]-Tabela4[[#This Row],[Corretas]], "")</f>
        <v/>
      </c>
      <c r="F98" s="62" t="str">
        <f>IFERROR(Tabela4[[#This Row],[Corretas]]/Tabela4[[#This Row],[Nº Questões]]," ")</f>
        <v xml:space="preserve"> </v>
      </c>
      <c r="G98" s="39"/>
      <c r="I98" s="29" t="s">
        <v>51</v>
      </c>
    </row>
    <row r="99" spans="2:9" x14ac:dyDescent="0.25">
      <c r="C99" s="56" t="s">
        <v>51</v>
      </c>
      <c r="D99" s="56" t="s">
        <v>51</v>
      </c>
      <c r="E99" s="61" t="str">
        <f>IFERROR(Tabela4[[#This Row],[Nº Questões]]-Tabela4[[#This Row],[Corretas]], "")</f>
        <v/>
      </c>
      <c r="F99" s="62" t="str">
        <f>IFERROR(Tabela4[[#This Row],[Corretas]]/Tabela4[[#This Row],[Nº Questões]]," ")</f>
        <v xml:space="preserve"> </v>
      </c>
      <c r="G99" s="39"/>
      <c r="I99" s="29" t="s">
        <v>51</v>
      </c>
    </row>
    <row r="100" spans="2:9" x14ac:dyDescent="0.25">
      <c r="C100" s="56" t="s">
        <v>51</v>
      </c>
      <c r="D100" s="56" t="s">
        <v>51</v>
      </c>
      <c r="E100" s="61" t="str">
        <f>IFERROR(Tabela4[[#This Row],[Nº Questões]]-Tabela4[[#This Row],[Corretas]], "")</f>
        <v/>
      </c>
      <c r="F100" s="62" t="str">
        <f>IFERROR(Tabela4[[#This Row],[Corretas]]/Tabela4[[#This Row],[Nº Questões]]," ")</f>
        <v xml:space="preserve"> </v>
      </c>
      <c r="G100" s="39"/>
      <c r="I100" s="29" t="s">
        <v>51</v>
      </c>
    </row>
    <row r="101" spans="2:9" x14ac:dyDescent="0.25">
      <c r="C101" s="56" t="s">
        <v>51</v>
      </c>
      <c r="D101" s="56" t="s">
        <v>51</v>
      </c>
      <c r="E101" s="61" t="str">
        <f>IFERROR(Tabela4[[#This Row],[Nº Questões]]-Tabela4[[#This Row],[Corretas]], "")</f>
        <v/>
      </c>
      <c r="F101" s="62" t="str">
        <f>IFERROR(Tabela4[[#This Row],[Corretas]]/Tabela4[[#This Row],[Nº Questões]]," ")</f>
        <v xml:space="preserve"> </v>
      </c>
      <c r="G101" s="39"/>
      <c r="I101" s="29" t="s">
        <v>51</v>
      </c>
    </row>
    <row r="102" spans="2:9" x14ac:dyDescent="0.25">
      <c r="C102" s="56" t="s">
        <v>51</v>
      </c>
      <c r="D102" s="56" t="s">
        <v>51</v>
      </c>
      <c r="E102" s="61" t="str">
        <f>IFERROR(Tabela4[[#This Row],[Nº Questões]]-Tabela4[[#This Row],[Corretas]], "")</f>
        <v/>
      </c>
      <c r="F102" s="62" t="str">
        <f>IFERROR(Tabela4[[#This Row],[Corretas]]/Tabela4[[#This Row],[Nº Questões]]," ")</f>
        <v xml:space="preserve"> </v>
      </c>
      <c r="G102" s="39"/>
      <c r="I102" s="29" t="s">
        <v>51</v>
      </c>
    </row>
    <row r="103" spans="2:9" x14ac:dyDescent="0.25">
      <c r="B103" s="37"/>
      <c r="C103" s="56" t="s">
        <v>51</v>
      </c>
      <c r="D103" s="56" t="s">
        <v>51</v>
      </c>
      <c r="E103" s="61" t="str">
        <f>IFERROR(Tabela4[[#This Row],[Nº Questões]]-Tabela4[[#This Row],[Corretas]], "")</f>
        <v/>
      </c>
      <c r="F103" s="62" t="str">
        <f>IFERROR(Tabela4[[#This Row],[Corretas]]/Tabela4[[#This Row],[Nº Questões]]," ")</f>
        <v xml:space="preserve"> </v>
      </c>
      <c r="G103" s="39"/>
      <c r="I103" s="29" t="s">
        <v>51</v>
      </c>
    </row>
    <row r="104" spans="2:9" x14ac:dyDescent="0.25">
      <c r="C104" s="56" t="s">
        <v>51</v>
      </c>
      <c r="D104" s="56" t="s">
        <v>51</v>
      </c>
      <c r="E104" s="61" t="str">
        <f>IFERROR(Tabela4[[#This Row],[Nº Questões]]-Tabela4[[#This Row],[Corretas]], "")</f>
        <v/>
      </c>
      <c r="F104" s="62" t="str">
        <f>IFERROR(Tabela4[[#This Row],[Corretas]]/Tabela4[[#This Row],[Nº Questões]]," ")</f>
        <v xml:space="preserve"> </v>
      </c>
      <c r="G104" s="39"/>
      <c r="I104" s="29" t="s">
        <v>51</v>
      </c>
    </row>
    <row r="105" spans="2:9" x14ac:dyDescent="0.25">
      <c r="C105" s="56" t="s">
        <v>51</v>
      </c>
      <c r="D105" s="56" t="s">
        <v>51</v>
      </c>
      <c r="E105" s="61" t="str">
        <f>IFERROR(Tabela4[[#This Row],[Nº Questões]]-Tabela4[[#This Row],[Corretas]], "")</f>
        <v/>
      </c>
      <c r="F105" s="62" t="str">
        <f>IFERROR(Tabela4[[#This Row],[Corretas]]/Tabela4[[#This Row],[Nº Questões]]," ")</f>
        <v xml:space="preserve"> </v>
      </c>
      <c r="G105" s="39"/>
      <c r="I105" s="29" t="s">
        <v>51</v>
      </c>
    </row>
    <row r="106" spans="2:9" x14ac:dyDescent="0.25">
      <c r="C106" s="56" t="s">
        <v>51</v>
      </c>
      <c r="D106" s="56" t="s">
        <v>51</v>
      </c>
      <c r="E106" s="61" t="str">
        <f>IFERROR(Tabela4[[#This Row],[Nº Questões]]-Tabela4[[#This Row],[Corretas]], "")</f>
        <v/>
      </c>
      <c r="F106" s="62" t="str">
        <f>IFERROR(Tabela4[[#This Row],[Corretas]]/Tabela4[[#This Row],[Nº Questões]]," ")</f>
        <v xml:space="preserve"> </v>
      </c>
      <c r="G106" s="39"/>
      <c r="I106" s="29" t="s">
        <v>51</v>
      </c>
    </row>
    <row r="107" spans="2:9" x14ac:dyDescent="0.25">
      <c r="C107" s="56" t="s">
        <v>51</v>
      </c>
      <c r="D107" s="56" t="s">
        <v>51</v>
      </c>
      <c r="E107" s="61" t="str">
        <f>IFERROR(Tabela4[[#This Row],[Nº Questões]]-Tabela4[[#This Row],[Corretas]], "")</f>
        <v/>
      </c>
      <c r="F107" s="62" t="str">
        <f>IFERROR(Tabela4[[#This Row],[Corretas]]/Tabela4[[#This Row],[Nº Questões]]," ")</f>
        <v xml:space="preserve"> </v>
      </c>
      <c r="G107" s="39"/>
      <c r="I107" s="29" t="s">
        <v>51</v>
      </c>
    </row>
    <row r="108" spans="2:9" x14ac:dyDescent="0.25">
      <c r="C108" s="56" t="s">
        <v>51</v>
      </c>
      <c r="D108" s="56" t="s">
        <v>51</v>
      </c>
      <c r="E108" s="61" t="str">
        <f>IFERROR(Tabela4[[#This Row],[Nº Questões]]-Tabela4[[#This Row],[Corretas]], "")</f>
        <v/>
      </c>
      <c r="F108" s="62" t="str">
        <f>IFERROR(Tabela4[[#This Row],[Corretas]]/Tabela4[[#This Row],[Nº Questões]]," ")</f>
        <v xml:space="preserve"> </v>
      </c>
      <c r="G108" s="39"/>
      <c r="I108" s="29" t="s">
        <v>51</v>
      </c>
    </row>
    <row r="109" spans="2:9" x14ac:dyDescent="0.25">
      <c r="C109" s="56" t="s">
        <v>51</v>
      </c>
      <c r="D109" s="56" t="s">
        <v>51</v>
      </c>
      <c r="E109" s="61" t="str">
        <f>IFERROR(Tabela4[[#This Row],[Nº Questões]]-Tabela4[[#This Row],[Corretas]], "")</f>
        <v/>
      </c>
      <c r="F109" s="62" t="str">
        <f>IFERROR(Tabela4[[#This Row],[Corretas]]/Tabela4[[#This Row],[Nº Questões]]," ")</f>
        <v xml:space="preserve"> </v>
      </c>
      <c r="G109" s="39"/>
      <c r="I109" s="29" t="s">
        <v>51</v>
      </c>
    </row>
    <row r="110" spans="2:9" x14ac:dyDescent="0.25">
      <c r="C110" s="56" t="s">
        <v>51</v>
      </c>
      <c r="D110" s="56" t="s">
        <v>51</v>
      </c>
      <c r="E110" s="61" t="str">
        <f>IFERROR(Tabela4[[#This Row],[Nº Questões]]-Tabela4[[#This Row],[Corretas]], "")</f>
        <v/>
      </c>
      <c r="F110" s="62" t="str">
        <f>IFERROR(Tabela4[[#This Row],[Corretas]]/Tabela4[[#This Row],[Nº Questões]]," ")</f>
        <v xml:space="preserve"> </v>
      </c>
      <c r="G110" s="39"/>
      <c r="I110" s="29" t="s">
        <v>51</v>
      </c>
    </row>
    <row r="111" spans="2:9" x14ac:dyDescent="0.25">
      <c r="C111" s="56" t="s">
        <v>51</v>
      </c>
      <c r="D111" s="56" t="s">
        <v>51</v>
      </c>
      <c r="E111" s="61" t="str">
        <f>IFERROR(Tabela4[[#This Row],[Nº Questões]]-Tabela4[[#This Row],[Corretas]], "")</f>
        <v/>
      </c>
      <c r="F111" s="62" t="str">
        <f>IFERROR(Tabela4[[#This Row],[Corretas]]/Tabela4[[#This Row],[Nº Questões]]," ")</f>
        <v xml:space="preserve"> </v>
      </c>
      <c r="G111" s="39"/>
      <c r="I111" s="29" t="s">
        <v>51</v>
      </c>
    </row>
    <row r="112" spans="2:9" x14ac:dyDescent="0.25">
      <c r="C112" s="56" t="s">
        <v>51</v>
      </c>
      <c r="D112" s="56" t="s">
        <v>51</v>
      </c>
      <c r="E112" s="61" t="str">
        <f>IFERROR(Tabela4[[#This Row],[Nº Questões]]-Tabela4[[#This Row],[Corretas]], "")</f>
        <v/>
      </c>
      <c r="F112" s="62" t="str">
        <f>IFERROR(Tabela4[[#This Row],[Corretas]]/Tabela4[[#This Row],[Nº Questões]]," ")</f>
        <v xml:space="preserve"> </v>
      </c>
      <c r="G112" s="39"/>
      <c r="I112" s="29" t="s">
        <v>51</v>
      </c>
    </row>
    <row r="113" spans="2:9" x14ac:dyDescent="0.25">
      <c r="C113" s="56" t="s">
        <v>51</v>
      </c>
      <c r="D113" s="56" t="s">
        <v>51</v>
      </c>
      <c r="E113" s="61" t="str">
        <f>IFERROR(Tabela4[[#This Row],[Nº Questões]]-Tabela4[[#This Row],[Corretas]], "")</f>
        <v/>
      </c>
      <c r="F113" s="62" t="str">
        <f>IFERROR(Tabela4[[#This Row],[Corretas]]/Tabela4[[#This Row],[Nº Questões]]," ")</f>
        <v xml:space="preserve"> </v>
      </c>
      <c r="G113" s="39"/>
      <c r="I113" s="29" t="s">
        <v>51</v>
      </c>
    </row>
    <row r="114" spans="2:9" x14ac:dyDescent="0.25">
      <c r="C114" s="56" t="s">
        <v>51</v>
      </c>
      <c r="D114" s="56" t="s">
        <v>51</v>
      </c>
      <c r="E114" s="61" t="str">
        <f>IFERROR(Tabela4[[#This Row],[Nº Questões]]-Tabela4[[#This Row],[Corretas]], "")</f>
        <v/>
      </c>
      <c r="F114" s="62" t="str">
        <f>IFERROR(Tabela4[[#This Row],[Corretas]]/Tabela4[[#This Row],[Nº Questões]]," ")</f>
        <v xml:space="preserve"> </v>
      </c>
      <c r="G114" s="39"/>
      <c r="I114" s="29" t="s">
        <v>51</v>
      </c>
    </row>
    <row r="115" spans="2:9" x14ac:dyDescent="0.25">
      <c r="C115" s="56" t="s">
        <v>51</v>
      </c>
      <c r="D115" s="56" t="s">
        <v>51</v>
      </c>
      <c r="E115" s="61" t="str">
        <f>IFERROR(Tabela4[[#This Row],[Nº Questões]]-Tabela4[[#This Row],[Corretas]], "")</f>
        <v/>
      </c>
      <c r="F115" s="62" t="str">
        <f>IFERROR(Tabela4[[#This Row],[Corretas]]/Tabela4[[#This Row],[Nº Questões]]," ")</f>
        <v xml:space="preserve"> </v>
      </c>
      <c r="G115" s="39"/>
      <c r="I115" s="29" t="s">
        <v>51</v>
      </c>
    </row>
    <row r="116" spans="2:9" x14ac:dyDescent="0.25">
      <c r="C116" s="56" t="s">
        <v>51</v>
      </c>
      <c r="D116" s="56" t="s">
        <v>51</v>
      </c>
      <c r="E116" s="61" t="str">
        <f>IFERROR(Tabela4[[#This Row],[Nº Questões]]-Tabela4[[#This Row],[Corretas]], "")</f>
        <v/>
      </c>
      <c r="F116" s="62" t="str">
        <f>IFERROR(Tabela4[[#This Row],[Corretas]]/Tabela4[[#This Row],[Nº Questões]]," ")</f>
        <v xml:space="preserve"> </v>
      </c>
      <c r="G116" s="39"/>
      <c r="I116" s="29" t="s">
        <v>51</v>
      </c>
    </row>
    <row r="117" spans="2:9" x14ac:dyDescent="0.25">
      <c r="C117" s="56" t="s">
        <v>51</v>
      </c>
      <c r="D117" s="56" t="s">
        <v>51</v>
      </c>
      <c r="E117" s="61" t="str">
        <f>IFERROR(Tabela4[[#This Row],[Nº Questões]]-Tabela4[[#This Row],[Corretas]], "")</f>
        <v/>
      </c>
      <c r="F117" s="62" t="str">
        <f>IFERROR(Tabela4[[#This Row],[Corretas]]/Tabela4[[#This Row],[Nº Questões]]," ")</f>
        <v xml:space="preserve"> </v>
      </c>
      <c r="G117" s="39"/>
      <c r="I117" s="29" t="s">
        <v>51</v>
      </c>
    </row>
    <row r="118" spans="2:9" x14ac:dyDescent="0.25">
      <c r="C118" s="56" t="s">
        <v>51</v>
      </c>
      <c r="D118" s="56" t="s">
        <v>51</v>
      </c>
      <c r="E118" s="61" t="str">
        <f>IFERROR(Tabela4[[#This Row],[Nº Questões]]-Tabela4[[#This Row],[Corretas]], "")</f>
        <v/>
      </c>
      <c r="F118" s="62" t="str">
        <f>IFERROR(Tabela4[[#This Row],[Corretas]]/Tabela4[[#This Row],[Nº Questões]]," ")</f>
        <v xml:space="preserve"> </v>
      </c>
      <c r="G118" s="39"/>
      <c r="I118" s="29" t="s">
        <v>51</v>
      </c>
    </row>
    <row r="119" spans="2:9" x14ac:dyDescent="0.25">
      <c r="C119" s="56" t="s">
        <v>51</v>
      </c>
      <c r="D119" s="56" t="s">
        <v>51</v>
      </c>
      <c r="E119" s="61" t="str">
        <f>IFERROR(Tabela4[[#This Row],[Nº Questões]]-Tabela4[[#This Row],[Corretas]], "")</f>
        <v/>
      </c>
      <c r="F119" s="62" t="str">
        <f>IFERROR(Tabela4[[#This Row],[Corretas]]/Tabela4[[#This Row],[Nº Questões]]," ")</f>
        <v xml:space="preserve"> </v>
      </c>
      <c r="G119" s="39"/>
      <c r="I119" s="29" t="s">
        <v>51</v>
      </c>
    </row>
    <row r="120" spans="2:9" x14ac:dyDescent="0.25">
      <c r="C120" s="56" t="s">
        <v>51</v>
      </c>
      <c r="D120" s="56" t="s">
        <v>51</v>
      </c>
      <c r="E120" s="61" t="str">
        <f>IFERROR(Tabela4[[#This Row],[Nº Questões]]-Tabela4[[#This Row],[Corretas]], "")</f>
        <v/>
      </c>
      <c r="F120" s="62" t="str">
        <f>IFERROR(Tabela4[[#This Row],[Corretas]]/Tabela4[[#This Row],[Nº Questões]]," ")</f>
        <v xml:space="preserve"> </v>
      </c>
      <c r="G120" s="39"/>
      <c r="I120" s="29" t="s">
        <v>51</v>
      </c>
    </row>
    <row r="121" spans="2:9" x14ac:dyDescent="0.25">
      <c r="B121" s="37"/>
      <c r="C121" s="56" t="s">
        <v>51</v>
      </c>
      <c r="D121" s="56" t="s">
        <v>51</v>
      </c>
      <c r="E121" s="61" t="str">
        <f>IFERROR(Tabela4[[#This Row],[Nº Questões]]-Tabela4[[#This Row],[Corretas]], "")</f>
        <v/>
      </c>
      <c r="F121" s="62" t="str">
        <f>IFERROR(Tabela4[[#This Row],[Corretas]]/Tabela4[[#This Row],[Nº Questões]]," ")</f>
        <v xml:space="preserve"> </v>
      </c>
      <c r="G121" s="39"/>
      <c r="I121" s="29" t="s">
        <v>51</v>
      </c>
    </row>
    <row r="122" spans="2:9" x14ac:dyDescent="0.25">
      <c r="B122" s="80"/>
      <c r="C122" s="56" t="s">
        <v>51</v>
      </c>
      <c r="D122" s="56" t="s">
        <v>51</v>
      </c>
      <c r="E122" s="61" t="str">
        <f>IFERROR(Tabela4[[#This Row],[Nº Questões]]-Tabela4[[#This Row],[Corretas]], "")</f>
        <v/>
      </c>
      <c r="F122" s="62" t="str">
        <f>IFERROR(Tabela4[[#This Row],[Corretas]]/Tabela4[[#This Row],[Nº Questões]]," ")</f>
        <v xml:space="preserve"> </v>
      </c>
      <c r="G122" s="39"/>
      <c r="I122" s="29" t="s">
        <v>51</v>
      </c>
    </row>
    <row r="123" spans="2:9" x14ac:dyDescent="0.25">
      <c r="B123" s="81"/>
      <c r="C123" s="56" t="s">
        <v>51</v>
      </c>
      <c r="D123" s="56" t="s">
        <v>51</v>
      </c>
      <c r="E123" s="61" t="str">
        <f>IFERROR(Tabela4[[#This Row],[Nº Questões]]-Tabela4[[#This Row],[Corretas]], "")</f>
        <v/>
      </c>
      <c r="F123" s="62" t="str">
        <f>IFERROR(Tabela4[[#This Row],[Corretas]]/Tabela4[[#This Row],[Nº Questões]]," ")</f>
        <v xml:space="preserve"> </v>
      </c>
      <c r="G123" s="39"/>
      <c r="I123" s="29" t="s">
        <v>51</v>
      </c>
    </row>
    <row r="124" spans="2:9" x14ac:dyDescent="0.25">
      <c r="C124" s="56" t="s">
        <v>51</v>
      </c>
      <c r="D124" s="56" t="s">
        <v>51</v>
      </c>
      <c r="E124" s="61" t="str">
        <f>IFERROR(Tabela4[[#This Row],[Nº Questões]]-Tabela4[[#This Row],[Corretas]], "")</f>
        <v/>
      </c>
      <c r="F124" s="62" t="str">
        <f>IFERROR(Tabela4[[#This Row],[Corretas]]/Tabela4[[#This Row],[Nº Questões]]," ")</f>
        <v xml:space="preserve"> </v>
      </c>
      <c r="G124" s="39"/>
      <c r="I124" s="29" t="s">
        <v>51</v>
      </c>
    </row>
    <row r="125" spans="2:9" x14ac:dyDescent="0.25">
      <c r="C125" s="56" t="s">
        <v>51</v>
      </c>
      <c r="D125" s="56" t="s">
        <v>51</v>
      </c>
      <c r="E125" s="61" t="str">
        <f>IFERROR(Tabela4[[#This Row],[Nº Questões]]-Tabela4[[#This Row],[Corretas]], "")</f>
        <v/>
      </c>
      <c r="F125" s="62" t="str">
        <f>IFERROR(Tabela4[[#This Row],[Corretas]]/Tabela4[[#This Row],[Nº Questões]]," ")</f>
        <v xml:space="preserve"> </v>
      </c>
      <c r="G125" s="39"/>
      <c r="I125" s="29" t="s">
        <v>51</v>
      </c>
    </row>
    <row r="126" spans="2:9" x14ac:dyDescent="0.25">
      <c r="C126" s="56" t="s">
        <v>51</v>
      </c>
      <c r="D126" s="56" t="s">
        <v>51</v>
      </c>
      <c r="E126" s="61" t="str">
        <f>IFERROR(Tabela4[[#This Row],[Nº Questões]]-Tabela4[[#This Row],[Corretas]], "")</f>
        <v/>
      </c>
      <c r="F126" s="62" t="str">
        <f>IFERROR(Tabela4[[#This Row],[Corretas]]/Tabela4[[#This Row],[Nº Questões]]," ")</f>
        <v xml:space="preserve"> </v>
      </c>
      <c r="G126" s="39"/>
      <c r="I126" s="29" t="s">
        <v>51</v>
      </c>
    </row>
    <row r="127" spans="2:9" x14ac:dyDescent="0.25">
      <c r="C127" s="56" t="s">
        <v>51</v>
      </c>
      <c r="D127" s="56" t="s">
        <v>51</v>
      </c>
      <c r="E127" s="61" t="str">
        <f>IFERROR(Tabela4[[#This Row],[Nº Questões]]-Tabela4[[#This Row],[Corretas]], "")</f>
        <v/>
      </c>
      <c r="F127" s="62" t="str">
        <f>IFERROR(Tabela4[[#This Row],[Corretas]]/Tabela4[[#This Row],[Nº Questões]]," ")</f>
        <v xml:space="preserve"> </v>
      </c>
      <c r="G127" s="39"/>
      <c r="I127" s="29" t="s">
        <v>51</v>
      </c>
    </row>
    <row r="128" spans="2:9" x14ac:dyDescent="0.25">
      <c r="C128" s="56" t="s">
        <v>51</v>
      </c>
      <c r="D128" s="56" t="s">
        <v>51</v>
      </c>
      <c r="E128" s="61" t="str">
        <f>IFERROR(Tabela4[[#This Row],[Nº Questões]]-Tabela4[[#This Row],[Corretas]], "")</f>
        <v/>
      </c>
      <c r="F128" s="62" t="str">
        <f>IFERROR(Tabela4[[#This Row],[Corretas]]/Tabela4[[#This Row],[Nº Questões]]," ")</f>
        <v xml:space="preserve"> </v>
      </c>
      <c r="G128" s="39"/>
      <c r="I128" s="29" t="s">
        <v>51</v>
      </c>
    </row>
    <row r="129" spans="3:9" x14ac:dyDescent="0.25">
      <c r="C129" s="56" t="s">
        <v>51</v>
      </c>
      <c r="D129" s="56" t="s">
        <v>51</v>
      </c>
      <c r="E129" s="61" t="str">
        <f>IFERROR(Tabela4[[#This Row],[Nº Questões]]-Tabela4[[#This Row],[Corretas]], "")</f>
        <v/>
      </c>
      <c r="F129" s="62" t="str">
        <f>IFERROR(Tabela4[[#This Row],[Corretas]]/Tabela4[[#This Row],[Nº Questões]]," ")</f>
        <v xml:space="preserve"> </v>
      </c>
      <c r="G129" s="39"/>
      <c r="I129" s="29" t="s">
        <v>51</v>
      </c>
    </row>
    <row r="130" spans="3:9" x14ac:dyDescent="0.25">
      <c r="C130" s="56" t="s">
        <v>51</v>
      </c>
      <c r="D130" s="56" t="s">
        <v>51</v>
      </c>
      <c r="E130" s="61" t="str">
        <f>IFERROR(Tabela4[[#This Row],[Nº Questões]]-Tabela4[[#This Row],[Corretas]], "")</f>
        <v/>
      </c>
      <c r="F130" s="62" t="str">
        <f>IFERROR(Tabela4[[#This Row],[Corretas]]/Tabela4[[#This Row],[Nº Questões]]," ")</f>
        <v xml:space="preserve"> </v>
      </c>
      <c r="G130" s="39"/>
      <c r="I130" s="29" t="s">
        <v>51</v>
      </c>
    </row>
    <row r="131" spans="3:9" x14ac:dyDescent="0.25">
      <c r="C131" s="56" t="s">
        <v>51</v>
      </c>
      <c r="D131" s="56" t="s">
        <v>51</v>
      </c>
      <c r="E131" s="61" t="str">
        <f>IFERROR(Tabela4[[#This Row],[Nº Questões]]-Tabela4[[#This Row],[Corretas]], "")</f>
        <v/>
      </c>
      <c r="F131" s="62" t="str">
        <f>IFERROR(Tabela4[[#This Row],[Corretas]]/Tabela4[[#This Row],[Nº Questões]]," ")</f>
        <v xml:space="preserve"> </v>
      </c>
      <c r="G131" s="39"/>
      <c r="I131" s="29" t="s">
        <v>51</v>
      </c>
    </row>
    <row r="132" spans="3:9" x14ac:dyDescent="0.25">
      <c r="C132" s="56" t="s">
        <v>51</v>
      </c>
      <c r="D132" s="56" t="s">
        <v>51</v>
      </c>
      <c r="E132" s="61" t="str">
        <f>IFERROR(Tabela4[[#This Row],[Nº Questões]]-Tabela4[[#This Row],[Corretas]], "")</f>
        <v/>
      </c>
      <c r="F132" s="62" t="str">
        <f>IFERROR(Tabela4[[#This Row],[Corretas]]/Tabela4[[#This Row],[Nº Questões]]," ")</f>
        <v xml:space="preserve"> </v>
      </c>
      <c r="G132" s="39"/>
      <c r="I132" s="29" t="s">
        <v>51</v>
      </c>
    </row>
    <row r="133" spans="3:9" x14ac:dyDescent="0.25">
      <c r="C133" s="56" t="s">
        <v>51</v>
      </c>
      <c r="D133" s="56" t="s">
        <v>51</v>
      </c>
      <c r="E133" s="61" t="str">
        <f>IFERROR(Tabela4[[#This Row],[Nº Questões]]-Tabela4[[#This Row],[Corretas]], "")</f>
        <v/>
      </c>
      <c r="F133" s="62" t="str">
        <f>IFERROR(Tabela4[[#This Row],[Corretas]]/Tabela4[[#This Row],[Nº Questões]]," ")</f>
        <v xml:space="preserve"> </v>
      </c>
      <c r="G133" s="39"/>
      <c r="I133" s="29" t="s">
        <v>51</v>
      </c>
    </row>
    <row r="134" spans="3:9" x14ac:dyDescent="0.25">
      <c r="C134" s="56" t="s">
        <v>51</v>
      </c>
      <c r="D134" s="56" t="s">
        <v>51</v>
      </c>
      <c r="E134" s="61" t="str">
        <f>IFERROR(Tabela4[[#This Row],[Nº Questões]]-Tabela4[[#This Row],[Corretas]], "")</f>
        <v/>
      </c>
      <c r="F134" s="62" t="str">
        <f>IFERROR(Tabela4[[#This Row],[Corretas]]/Tabela4[[#This Row],[Nº Questões]]," ")</f>
        <v xml:space="preserve"> </v>
      </c>
      <c r="G134" s="39"/>
      <c r="I134" s="29" t="s">
        <v>51</v>
      </c>
    </row>
    <row r="135" spans="3:9" x14ac:dyDescent="0.25">
      <c r="C135" s="56" t="s">
        <v>51</v>
      </c>
      <c r="D135" s="56" t="s">
        <v>51</v>
      </c>
      <c r="E135" s="61" t="str">
        <f>IFERROR(Tabela4[[#This Row],[Nº Questões]]-Tabela4[[#This Row],[Corretas]], "")</f>
        <v/>
      </c>
      <c r="F135" s="62" t="str">
        <f>IFERROR(Tabela4[[#This Row],[Corretas]]/Tabela4[[#This Row],[Nº Questões]]," ")</f>
        <v xml:space="preserve"> </v>
      </c>
      <c r="G135" s="39"/>
      <c r="I135" s="29" t="s">
        <v>51</v>
      </c>
    </row>
    <row r="136" spans="3:9" x14ac:dyDescent="0.25">
      <c r="C136" s="56" t="s">
        <v>51</v>
      </c>
      <c r="D136" s="56" t="s">
        <v>51</v>
      </c>
      <c r="E136" s="61" t="str">
        <f>IFERROR(Tabela4[[#This Row],[Nº Questões]]-Tabela4[[#This Row],[Corretas]], "")</f>
        <v/>
      </c>
      <c r="F136" s="62" t="str">
        <f>IFERROR(Tabela4[[#This Row],[Corretas]]/Tabela4[[#This Row],[Nº Questões]]," ")</f>
        <v xml:space="preserve"> </v>
      </c>
      <c r="G136" s="39"/>
      <c r="I136" s="29" t="s">
        <v>51</v>
      </c>
    </row>
    <row r="137" spans="3:9" x14ac:dyDescent="0.25">
      <c r="C137" s="56" t="s">
        <v>51</v>
      </c>
      <c r="D137" s="56" t="s">
        <v>51</v>
      </c>
      <c r="E137" s="61" t="str">
        <f>IFERROR(Tabela4[[#This Row],[Nº Questões]]-Tabela4[[#This Row],[Corretas]], "")</f>
        <v/>
      </c>
      <c r="F137" s="62" t="str">
        <f>IFERROR(Tabela4[[#This Row],[Corretas]]/Tabela4[[#This Row],[Nº Questões]]," ")</f>
        <v xml:space="preserve"> </v>
      </c>
      <c r="G137" s="39"/>
      <c r="I137" s="29" t="s">
        <v>51</v>
      </c>
    </row>
    <row r="138" spans="3:9" x14ac:dyDescent="0.25">
      <c r="C138" s="56" t="s">
        <v>51</v>
      </c>
      <c r="D138" s="56" t="s">
        <v>51</v>
      </c>
      <c r="E138" s="61" t="str">
        <f>IFERROR(Tabela4[[#This Row],[Nº Questões]]-Tabela4[[#This Row],[Corretas]], "")</f>
        <v/>
      </c>
      <c r="F138" s="62" t="str">
        <f>IFERROR(Tabela4[[#This Row],[Corretas]]/Tabela4[[#This Row],[Nº Questões]]," ")</f>
        <v xml:space="preserve"> </v>
      </c>
      <c r="G138" s="39"/>
      <c r="I138" s="29" t="s">
        <v>51</v>
      </c>
    </row>
    <row r="139" spans="3:9" x14ac:dyDescent="0.25">
      <c r="C139" s="56" t="s">
        <v>51</v>
      </c>
      <c r="D139" s="56" t="s">
        <v>51</v>
      </c>
      <c r="E139" s="61" t="str">
        <f>IFERROR(Tabela4[[#This Row],[Nº Questões]]-Tabela4[[#This Row],[Corretas]], "")</f>
        <v/>
      </c>
      <c r="F139" s="62" t="str">
        <f>IFERROR(Tabela4[[#This Row],[Corretas]]/Tabela4[[#This Row],[Nº Questões]]," ")</f>
        <v xml:space="preserve"> </v>
      </c>
      <c r="G139" s="39"/>
      <c r="I139" s="29" t="s">
        <v>51</v>
      </c>
    </row>
    <row r="140" spans="3:9" x14ac:dyDescent="0.25">
      <c r="C140" s="56" t="s">
        <v>51</v>
      </c>
      <c r="D140" s="56" t="s">
        <v>51</v>
      </c>
      <c r="E140" s="61" t="str">
        <f>IFERROR(Tabela4[[#This Row],[Nº Questões]]-Tabela4[[#This Row],[Corretas]], "")</f>
        <v/>
      </c>
      <c r="F140" s="62" t="str">
        <f>IFERROR(Tabela4[[#This Row],[Corretas]]/Tabela4[[#This Row],[Nº Questões]]," ")</f>
        <v xml:space="preserve"> </v>
      </c>
      <c r="G140" s="39"/>
      <c r="I140" s="29" t="s">
        <v>51</v>
      </c>
    </row>
    <row r="141" spans="3:9" x14ac:dyDescent="0.25">
      <c r="C141" s="56" t="s">
        <v>51</v>
      </c>
      <c r="D141" s="56" t="s">
        <v>51</v>
      </c>
      <c r="E141" s="61" t="str">
        <f>IFERROR(Tabela4[[#This Row],[Nº Questões]]-Tabela4[[#This Row],[Corretas]], "")</f>
        <v/>
      </c>
      <c r="F141" s="62" t="str">
        <f>IFERROR(Tabela4[[#This Row],[Corretas]]/Tabela4[[#This Row],[Nº Questões]]," ")</f>
        <v xml:space="preserve"> </v>
      </c>
      <c r="G141" s="39"/>
      <c r="I141" s="29" t="s">
        <v>51</v>
      </c>
    </row>
    <row r="142" spans="3:9" x14ac:dyDescent="0.25">
      <c r="C142" s="56" t="s">
        <v>51</v>
      </c>
      <c r="D142" s="56" t="s">
        <v>51</v>
      </c>
      <c r="E142" s="61" t="str">
        <f>IFERROR(Tabela4[[#This Row],[Nº Questões]]-Tabela4[[#This Row],[Corretas]], "")</f>
        <v/>
      </c>
      <c r="F142" s="62" t="str">
        <f>IFERROR(Tabela4[[#This Row],[Corretas]]/Tabela4[[#This Row],[Nº Questões]]," ")</f>
        <v xml:space="preserve"> </v>
      </c>
      <c r="G142" s="39"/>
      <c r="I142" s="29" t="s">
        <v>51</v>
      </c>
    </row>
    <row r="143" spans="3:9" x14ac:dyDescent="0.25">
      <c r="C143" s="56" t="s">
        <v>51</v>
      </c>
      <c r="D143" s="56" t="s">
        <v>51</v>
      </c>
      <c r="E143" s="61" t="str">
        <f>IFERROR(Tabela4[[#This Row],[Nº Questões]]-Tabela4[[#This Row],[Corretas]], "")</f>
        <v/>
      </c>
      <c r="F143" s="62" t="str">
        <f>IFERROR(Tabela4[[#This Row],[Corretas]]/Tabela4[[#This Row],[Nº Questões]]," ")</f>
        <v xml:space="preserve"> </v>
      </c>
      <c r="G143" s="39"/>
      <c r="I143" s="29" t="s">
        <v>51</v>
      </c>
    </row>
    <row r="144" spans="3:9" x14ac:dyDescent="0.25">
      <c r="C144" s="56" t="s">
        <v>51</v>
      </c>
      <c r="D144" s="56" t="s">
        <v>51</v>
      </c>
      <c r="E144" s="61" t="str">
        <f>IFERROR(Tabela4[[#This Row],[Nº Questões]]-Tabela4[[#This Row],[Corretas]], "")</f>
        <v/>
      </c>
      <c r="F144" s="62" t="str">
        <f>IFERROR(Tabela4[[#This Row],[Corretas]]/Tabela4[[#This Row],[Nº Questões]]," ")</f>
        <v xml:space="preserve"> </v>
      </c>
      <c r="G144" s="39"/>
      <c r="I144" s="29" t="s">
        <v>51</v>
      </c>
    </row>
    <row r="145" spans="2:9" x14ac:dyDescent="0.25">
      <c r="C145" s="56" t="s">
        <v>51</v>
      </c>
      <c r="D145" s="56" t="s">
        <v>51</v>
      </c>
      <c r="E145" s="61" t="str">
        <f>IFERROR(Tabela4[[#This Row],[Nº Questões]]-Tabela4[[#This Row],[Corretas]], "")</f>
        <v/>
      </c>
      <c r="F145" s="62" t="str">
        <f>IFERROR(Tabela4[[#This Row],[Corretas]]/Tabela4[[#This Row],[Nº Questões]]," ")</f>
        <v xml:space="preserve"> </v>
      </c>
      <c r="G145" s="39"/>
      <c r="I145" s="29" t="s">
        <v>51</v>
      </c>
    </row>
    <row r="146" spans="2:9" x14ac:dyDescent="0.25">
      <c r="C146" s="56" t="s">
        <v>51</v>
      </c>
      <c r="D146" s="56" t="s">
        <v>51</v>
      </c>
      <c r="E146" s="61" t="str">
        <f>IFERROR(Tabela4[[#This Row],[Nº Questões]]-Tabela4[[#This Row],[Corretas]], "")</f>
        <v/>
      </c>
      <c r="F146" s="62" t="str">
        <f>IFERROR(Tabela4[[#This Row],[Corretas]]/Tabela4[[#This Row],[Nº Questões]]," ")</f>
        <v xml:space="preserve"> </v>
      </c>
      <c r="G146" s="39"/>
      <c r="I146" s="29" t="s">
        <v>51</v>
      </c>
    </row>
    <row r="147" spans="2:9" x14ac:dyDescent="0.25">
      <c r="C147" s="56" t="s">
        <v>51</v>
      </c>
      <c r="D147" s="56" t="s">
        <v>51</v>
      </c>
      <c r="E147" s="61" t="str">
        <f>IFERROR(Tabela4[[#This Row],[Nº Questões]]-Tabela4[[#This Row],[Corretas]], "")</f>
        <v/>
      </c>
      <c r="F147" s="62" t="str">
        <f>IFERROR(Tabela4[[#This Row],[Corretas]]/Tabela4[[#This Row],[Nº Questões]]," ")</f>
        <v xml:space="preserve"> </v>
      </c>
      <c r="G147" s="39"/>
      <c r="I147" s="29" t="s">
        <v>51</v>
      </c>
    </row>
    <row r="148" spans="2:9" x14ac:dyDescent="0.25">
      <c r="C148" s="56" t="s">
        <v>51</v>
      </c>
      <c r="D148" s="56" t="s">
        <v>51</v>
      </c>
      <c r="E148" s="61" t="str">
        <f>IFERROR(Tabela4[[#This Row],[Nº Questões]]-Tabela4[[#This Row],[Corretas]], "")</f>
        <v/>
      </c>
      <c r="F148" s="62" t="str">
        <f>IFERROR(Tabela4[[#This Row],[Corretas]]/Tabela4[[#This Row],[Nº Questões]]," ")</f>
        <v xml:space="preserve"> </v>
      </c>
      <c r="G148" s="39"/>
      <c r="I148" s="29" t="s">
        <v>51</v>
      </c>
    </row>
    <row r="149" spans="2:9" x14ac:dyDescent="0.25">
      <c r="C149" s="56" t="s">
        <v>51</v>
      </c>
      <c r="D149" s="56" t="s">
        <v>51</v>
      </c>
      <c r="E149" s="61" t="str">
        <f>IFERROR(Tabela4[[#This Row],[Nº Questões]]-Tabela4[[#This Row],[Corretas]], "")</f>
        <v/>
      </c>
      <c r="F149" s="62" t="str">
        <f>IFERROR(Tabela4[[#This Row],[Corretas]]/Tabela4[[#This Row],[Nº Questões]]," ")</f>
        <v xml:space="preserve"> </v>
      </c>
      <c r="G149" s="39"/>
      <c r="I149" s="29" t="s">
        <v>51</v>
      </c>
    </row>
    <row r="150" spans="2:9" x14ac:dyDescent="0.25">
      <c r="C150" s="56" t="s">
        <v>51</v>
      </c>
      <c r="D150" s="56" t="s">
        <v>51</v>
      </c>
      <c r="E150" s="61" t="str">
        <f>IFERROR(Tabela4[[#This Row],[Nº Questões]]-Tabela4[[#This Row],[Corretas]], "")</f>
        <v/>
      </c>
      <c r="F150" s="62" t="str">
        <f>IFERROR(Tabela4[[#This Row],[Corretas]]/Tabela4[[#This Row],[Nº Questões]]," ")</f>
        <v xml:space="preserve"> </v>
      </c>
      <c r="G150" s="39"/>
      <c r="I150" s="29" t="s">
        <v>51</v>
      </c>
    </row>
    <row r="151" spans="2:9" x14ac:dyDescent="0.25">
      <c r="C151" s="56" t="s">
        <v>51</v>
      </c>
      <c r="D151" s="56" t="s">
        <v>51</v>
      </c>
      <c r="E151" s="61" t="str">
        <f>IFERROR(Tabela4[[#This Row],[Nº Questões]]-Tabela4[[#This Row],[Corretas]], "")</f>
        <v/>
      </c>
      <c r="F151" s="62" t="str">
        <f>IFERROR(Tabela4[[#This Row],[Corretas]]/Tabela4[[#This Row],[Nº Questões]]," ")</f>
        <v xml:space="preserve"> </v>
      </c>
      <c r="G151" s="39"/>
      <c r="I151" s="29" t="s">
        <v>51</v>
      </c>
    </row>
    <row r="152" spans="2:9" x14ac:dyDescent="0.25">
      <c r="C152" s="56" t="s">
        <v>51</v>
      </c>
      <c r="D152" s="56" t="s">
        <v>51</v>
      </c>
      <c r="E152" s="61" t="str">
        <f>IFERROR(Tabela4[[#This Row],[Nº Questões]]-Tabela4[[#This Row],[Corretas]], "")</f>
        <v/>
      </c>
      <c r="F152" s="62" t="str">
        <f>IFERROR(Tabela4[[#This Row],[Corretas]]/Tabela4[[#This Row],[Nº Questões]]," ")</f>
        <v xml:space="preserve"> </v>
      </c>
      <c r="G152" s="39"/>
      <c r="I152" s="29" t="s">
        <v>51</v>
      </c>
    </row>
    <row r="153" spans="2:9" x14ac:dyDescent="0.25">
      <c r="C153" s="56" t="s">
        <v>51</v>
      </c>
      <c r="D153" s="56" t="s">
        <v>51</v>
      </c>
      <c r="E153" s="61" t="str">
        <f>IFERROR(Tabela4[[#This Row],[Nº Questões]]-Tabela4[[#This Row],[Corretas]], "")</f>
        <v/>
      </c>
      <c r="F153" s="62" t="str">
        <f>IFERROR(Tabela4[[#This Row],[Corretas]]/Tabela4[[#This Row],[Nº Questões]]," ")</f>
        <v xml:space="preserve"> </v>
      </c>
      <c r="G153" s="39"/>
      <c r="I153" s="29" t="s">
        <v>51</v>
      </c>
    </row>
    <row r="154" spans="2:9" x14ac:dyDescent="0.25">
      <c r="C154" s="56" t="s">
        <v>51</v>
      </c>
      <c r="D154" s="56" t="s">
        <v>51</v>
      </c>
      <c r="E154" s="61" t="str">
        <f>IFERROR(Tabela4[[#This Row],[Nº Questões]]-Tabela4[[#This Row],[Corretas]], "")</f>
        <v/>
      </c>
      <c r="F154" s="62" t="str">
        <f>IFERROR(Tabela4[[#This Row],[Corretas]]/Tabela4[[#This Row],[Nº Questões]]," ")</f>
        <v xml:space="preserve"> </v>
      </c>
      <c r="G154" s="39"/>
      <c r="I154" s="29" t="s">
        <v>51</v>
      </c>
    </row>
    <row r="155" spans="2:9" x14ac:dyDescent="0.25">
      <c r="C155" s="56" t="s">
        <v>51</v>
      </c>
      <c r="D155" s="56" t="s">
        <v>51</v>
      </c>
      <c r="E155" s="61" t="str">
        <f>IFERROR(Tabela4[[#This Row],[Nº Questões]]-Tabela4[[#This Row],[Corretas]], "")</f>
        <v/>
      </c>
      <c r="F155" s="62" t="str">
        <f>IFERROR(Tabela4[[#This Row],[Corretas]]/Tabela4[[#This Row],[Nº Questões]]," ")</f>
        <v xml:space="preserve"> </v>
      </c>
      <c r="G155" s="39"/>
      <c r="I155" s="29" t="s">
        <v>51</v>
      </c>
    </row>
    <row r="156" spans="2:9" x14ac:dyDescent="0.25">
      <c r="C156" s="56" t="s">
        <v>51</v>
      </c>
      <c r="D156" s="56" t="s">
        <v>51</v>
      </c>
      <c r="E156" s="61" t="str">
        <f>IFERROR(Tabela4[[#This Row],[Nº Questões]]-Tabela4[[#This Row],[Corretas]], "")</f>
        <v/>
      </c>
      <c r="F156" s="62" t="str">
        <f>IFERROR(Tabela4[[#This Row],[Corretas]]/Tabela4[[#This Row],[Nº Questões]]," ")</f>
        <v xml:space="preserve"> </v>
      </c>
      <c r="G156" s="39"/>
      <c r="I156" s="29" t="s">
        <v>51</v>
      </c>
    </row>
    <row r="157" spans="2:9" x14ac:dyDescent="0.25">
      <c r="C157" s="56" t="s">
        <v>51</v>
      </c>
      <c r="D157" s="56" t="s">
        <v>51</v>
      </c>
      <c r="E157" s="61" t="str">
        <f>IFERROR(Tabela4[[#This Row],[Nº Questões]]-Tabela4[[#This Row],[Corretas]], "")</f>
        <v/>
      </c>
      <c r="F157" s="62" t="str">
        <f>IFERROR(Tabela4[[#This Row],[Corretas]]/Tabela4[[#This Row],[Nº Questões]]," ")</f>
        <v xml:space="preserve"> </v>
      </c>
      <c r="G157" s="39"/>
      <c r="I157" s="29" t="s">
        <v>51</v>
      </c>
    </row>
    <row r="158" spans="2:9" x14ac:dyDescent="0.25">
      <c r="C158" s="56" t="s">
        <v>51</v>
      </c>
      <c r="D158" s="56" t="s">
        <v>51</v>
      </c>
      <c r="E158" s="61" t="str">
        <f>IFERROR(Tabela4[[#This Row],[Nº Questões]]-Tabela4[[#This Row],[Corretas]], "")</f>
        <v/>
      </c>
      <c r="F158" s="62" t="str">
        <f>IFERROR(Tabela4[[#This Row],[Corretas]]/Tabela4[[#This Row],[Nº Questões]]," ")</f>
        <v xml:space="preserve"> </v>
      </c>
      <c r="G158" s="39"/>
      <c r="I158" s="29" t="s">
        <v>51</v>
      </c>
    </row>
    <row r="159" spans="2:9" x14ac:dyDescent="0.25">
      <c r="C159" s="56" t="s">
        <v>51</v>
      </c>
      <c r="D159" s="56" t="s">
        <v>51</v>
      </c>
      <c r="E159" s="61" t="str">
        <f>IFERROR(Tabela4[[#This Row],[Nº Questões]]-Tabela4[[#This Row],[Corretas]], "")</f>
        <v/>
      </c>
      <c r="F159" s="62" t="str">
        <f>IFERROR(Tabela4[[#This Row],[Corretas]]/Tabela4[[#This Row],[Nº Questões]]," ")</f>
        <v xml:space="preserve"> </v>
      </c>
      <c r="G159" s="39"/>
      <c r="I159" s="29" t="s">
        <v>51</v>
      </c>
    </row>
    <row r="160" spans="2:9" x14ac:dyDescent="0.25">
      <c r="C160" s="56" t="s">
        <v>51</v>
      </c>
      <c r="D160" s="56" t="s">
        <v>51</v>
      </c>
      <c r="E160" s="61" t="str">
        <f>IFERROR(Tabela4[[#This Row],[Nº Questões]]-Tabela4[[#This Row],[Corretas]], "")</f>
        <v/>
      </c>
      <c r="F160" s="62" t="str">
        <f>IFERROR(Tabela4[[#This Row],[Corretas]]/Tabela4[[#This Row],[Nº Questões]]," ")</f>
        <v xml:space="preserve"> </v>
      </c>
      <c r="G160" s="39"/>
      <c r="I160" s="29" t="s">
        <v>51</v>
      </c>
    </row>
    <row r="161" spans="2:9" x14ac:dyDescent="0.25">
      <c r="C161" s="56" t="s">
        <v>51</v>
      </c>
      <c r="D161" s="56" t="s">
        <v>51</v>
      </c>
      <c r="E161" s="61" t="str">
        <f>IFERROR(Tabela4[[#This Row],[Nº Questões]]-Tabela4[[#This Row],[Corretas]], "")</f>
        <v/>
      </c>
      <c r="F161" s="62" t="str">
        <f>IFERROR(Tabela4[[#This Row],[Corretas]]/Tabela4[[#This Row],[Nº Questões]]," ")</f>
        <v xml:space="preserve"> </v>
      </c>
      <c r="G161" s="39"/>
      <c r="I161" s="29" t="s">
        <v>51</v>
      </c>
    </row>
    <row r="162" spans="2:9" x14ac:dyDescent="0.25">
      <c r="C162" s="56" t="s">
        <v>51</v>
      </c>
      <c r="D162" s="56" t="s">
        <v>51</v>
      </c>
      <c r="E162" s="61" t="str">
        <f>IFERROR(Tabela4[[#This Row],[Nº Questões]]-Tabela4[[#This Row],[Corretas]], "")</f>
        <v/>
      </c>
      <c r="F162" s="62" t="str">
        <f>IFERROR(Tabela4[[#This Row],[Corretas]]/Tabela4[[#This Row],[Nº Questões]]," ")</f>
        <v xml:space="preserve"> </v>
      </c>
      <c r="G162" s="39"/>
      <c r="I162" s="29" t="s">
        <v>51</v>
      </c>
    </row>
    <row r="163" spans="2:9" x14ac:dyDescent="0.25">
      <c r="C163" s="56" t="s">
        <v>51</v>
      </c>
      <c r="D163" s="56" t="s">
        <v>51</v>
      </c>
      <c r="E163" s="61" t="str">
        <f>IFERROR(Tabela4[[#This Row],[Nº Questões]]-Tabela4[[#This Row],[Corretas]], "")</f>
        <v/>
      </c>
      <c r="F163" s="62" t="str">
        <f>IFERROR(Tabela4[[#This Row],[Corretas]]/Tabela4[[#This Row],[Nº Questões]]," ")</f>
        <v xml:space="preserve"> </v>
      </c>
      <c r="G163" s="39"/>
      <c r="I163" s="29" t="s">
        <v>51</v>
      </c>
    </row>
    <row r="164" spans="2:9" x14ac:dyDescent="0.25">
      <c r="C164" s="56" t="s">
        <v>51</v>
      </c>
      <c r="D164" s="56" t="s">
        <v>51</v>
      </c>
      <c r="E164" s="61" t="str">
        <f>IFERROR(Tabela4[[#This Row],[Nº Questões]]-Tabela4[[#This Row],[Corretas]], "")</f>
        <v/>
      </c>
      <c r="F164" s="62" t="str">
        <f>IFERROR(Tabela4[[#This Row],[Corretas]]/Tabela4[[#This Row],[Nº Questões]]," ")</f>
        <v xml:space="preserve"> </v>
      </c>
      <c r="G164" s="39"/>
      <c r="I164" s="29" t="s">
        <v>51</v>
      </c>
    </row>
    <row r="165" spans="2:9" x14ac:dyDescent="0.25">
      <c r="C165" s="56" t="s">
        <v>51</v>
      </c>
      <c r="D165" s="56" t="s">
        <v>51</v>
      </c>
      <c r="E165" s="61" t="str">
        <f>IFERROR(Tabela4[[#This Row],[Nº Questões]]-Tabela4[[#This Row],[Corretas]], "")</f>
        <v/>
      </c>
      <c r="F165" s="62" t="str">
        <f>IFERROR(Tabela4[[#This Row],[Corretas]]/Tabela4[[#This Row],[Nº Questões]]," ")</f>
        <v xml:space="preserve"> </v>
      </c>
      <c r="G165" s="39"/>
      <c r="I165" s="29" t="s">
        <v>51</v>
      </c>
    </row>
    <row r="166" spans="2:9" x14ac:dyDescent="0.25">
      <c r="C166" s="56" t="s">
        <v>51</v>
      </c>
      <c r="D166" s="56" t="s">
        <v>51</v>
      </c>
      <c r="E166" s="61" t="str">
        <f>IFERROR(Tabela4[[#This Row],[Nº Questões]]-Tabela4[[#This Row],[Corretas]], "")</f>
        <v/>
      </c>
      <c r="F166" s="62" t="str">
        <f>IFERROR(Tabela4[[#This Row],[Corretas]]/Tabela4[[#This Row],[Nº Questões]]," ")</f>
        <v xml:space="preserve"> </v>
      </c>
      <c r="G166" s="39"/>
      <c r="I166" s="29" t="s">
        <v>51</v>
      </c>
    </row>
    <row r="167" spans="2:9" x14ac:dyDescent="0.25">
      <c r="C167" s="56" t="s">
        <v>51</v>
      </c>
      <c r="D167" s="56" t="s">
        <v>51</v>
      </c>
      <c r="E167" s="61" t="str">
        <f>IFERROR(Tabela4[[#This Row],[Nº Questões]]-Tabela4[[#This Row],[Corretas]], "")</f>
        <v/>
      </c>
      <c r="F167" s="62" t="str">
        <f>IFERROR(Tabela4[[#This Row],[Corretas]]/Tabela4[[#This Row],[Nº Questões]]," ")</f>
        <v xml:space="preserve"> </v>
      </c>
      <c r="G167" s="39"/>
      <c r="I167" s="29" t="s">
        <v>51</v>
      </c>
    </row>
    <row r="168" spans="2:9" x14ac:dyDescent="0.25">
      <c r="C168" s="56" t="s">
        <v>51</v>
      </c>
      <c r="D168" s="56" t="s">
        <v>51</v>
      </c>
      <c r="E168" s="61" t="str">
        <f>IFERROR(Tabela4[[#This Row],[Nº Questões]]-Tabela4[[#This Row],[Corretas]], "")</f>
        <v/>
      </c>
      <c r="F168" s="62" t="str">
        <f>IFERROR(Tabela4[[#This Row],[Corretas]]/Tabela4[[#This Row],[Nº Questões]]," ")</f>
        <v xml:space="preserve"> </v>
      </c>
      <c r="G168" s="39"/>
      <c r="I168" s="29" t="s">
        <v>51</v>
      </c>
    </row>
    <row r="169" spans="2:9" x14ac:dyDescent="0.25">
      <c r="C169" s="56" t="s">
        <v>51</v>
      </c>
      <c r="D169" s="56" t="s">
        <v>51</v>
      </c>
      <c r="E169" s="61" t="str">
        <f>IFERROR(Tabela4[[#This Row],[Nº Questões]]-Tabela4[[#This Row],[Corretas]], "")</f>
        <v/>
      </c>
      <c r="F169" s="62" t="str">
        <f>IFERROR(Tabela4[[#This Row],[Corretas]]/Tabela4[[#This Row],[Nº Questões]]," ")</f>
        <v xml:space="preserve"> </v>
      </c>
      <c r="G169" s="39"/>
      <c r="I169" s="29" t="s">
        <v>51</v>
      </c>
    </row>
    <row r="170" spans="2:9" x14ac:dyDescent="0.25">
      <c r="C170" s="56" t="s">
        <v>51</v>
      </c>
      <c r="D170" s="56" t="s">
        <v>51</v>
      </c>
      <c r="E170" s="61" t="str">
        <f>IFERROR(Tabela4[[#This Row],[Nº Questões]]-Tabela4[[#This Row],[Corretas]], "")</f>
        <v/>
      </c>
      <c r="F170" s="62" t="str">
        <f>IFERROR(Tabela4[[#This Row],[Corretas]]/Tabela4[[#This Row],[Nº Questões]]," ")</f>
        <v xml:space="preserve"> </v>
      </c>
      <c r="G170" s="39"/>
      <c r="I170" s="29" t="s">
        <v>51</v>
      </c>
    </row>
    <row r="171" spans="2:9" x14ac:dyDescent="0.25">
      <c r="C171" s="56" t="s">
        <v>51</v>
      </c>
      <c r="D171" s="56" t="s">
        <v>51</v>
      </c>
      <c r="E171" s="61" t="str">
        <f>IFERROR(Tabela4[[#This Row],[Nº Questões]]-Tabela4[[#This Row],[Corretas]], "")</f>
        <v/>
      </c>
      <c r="F171" s="62" t="str">
        <f>IFERROR(Tabela4[[#This Row],[Corretas]]/Tabela4[[#This Row],[Nº Questões]]," ")</f>
        <v xml:space="preserve"> </v>
      </c>
      <c r="G171" s="39"/>
      <c r="I171" s="29" t="s">
        <v>51</v>
      </c>
    </row>
    <row r="172" spans="2:9" x14ac:dyDescent="0.25">
      <c r="C172" s="56" t="s">
        <v>51</v>
      </c>
      <c r="D172" s="56" t="s">
        <v>51</v>
      </c>
      <c r="E172" s="61" t="str">
        <f>IFERROR(Tabela4[[#This Row],[Nº Questões]]-Tabela4[[#This Row],[Corretas]], "")</f>
        <v/>
      </c>
      <c r="F172" s="62" t="str">
        <f>IFERROR(Tabela4[[#This Row],[Corretas]]/Tabela4[[#This Row],[Nº Questões]]," ")</f>
        <v xml:space="preserve"> </v>
      </c>
      <c r="G172" s="39"/>
      <c r="I172" s="29" t="s">
        <v>51</v>
      </c>
    </row>
    <row r="173" spans="2:9" x14ac:dyDescent="0.25">
      <c r="C173" s="56" t="s">
        <v>51</v>
      </c>
      <c r="D173" s="56" t="s">
        <v>51</v>
      </c>
      <c r="E173" s="61" t="str">
        <f>IFERROR(Tabela4[[#This Row],[Nº Questões]]-Tabela4[[#This Row],[Corretas]], "")</f>
        <v/>
      </c>
      <c r="F173" s="62" t="str">
        <f>IFERROR(Tabela4[[#This Row],[Corretas]]/Tabela4[[#This Row],[Nº Questões]]," ")</f>
        <v xml:space="preserve"> </v>
      </c>
      <c r="G173" s="39"/>
      <c r="I173" s="29" t="s">
        <v>51</v>
      </c>
    </row>
    <row r="174" spans="2:9" x14ac:dyDescent="0.25">
      <c r="C174" s="56" t="s">
        <v>51</v>
      </c>
      <c r="D174" s="56" t="s">
        <v>51</v>
      </c>
      <c r="E174" s="61" t="str">
        <f>IFERROR(Tabela4[[#This Row],[Nº Questões]]-Tabela4[[#This Row],[Corretas]], "")</f>
        <v/>
      </c>
      <c r="F174" s="62" t="str">
        <f>IFERROR(Tabela4[[#This Row],[Corretas]]/Tabela4[[#This Row],[Nº Questões]]," ")</f>
        <v xml:space="preserve"> </v>
      </c>
      <c r="G174" s="39"/>
      <c r="I174" s="29" t="s">
        <v>51</v>
      </c>
    </row>
    <row r="175" spans="2:9" x14ac:dyDescent="0.25">
      <c r="C175" s="56" t="s">
        <v>51</v>
      </c>
      <c r="D175" s="56" t="s">
        <v>51</v>
      </c>
      <c r="E175" s="61" t="str">
        <f>IFERROR(Tabela4[[#This Row],[Nº Questões]]-Tabela4[[#This Row],[Corretas]], "")</f>
        <v/>
      </c>
      <c r="F175" s="62" t="str">
        <f>IFERROR(Tabela4[[#This Row],[Corretas]]/Tabela4[[#This Row],[Nº Questões]]," ")</f>
        <v xml:space="preserve"> </v>
      </c>
      <c r="G175" s="39"/>
      <c r="I175" s="29" t="s">
        <v>51</v>
      </c>
    </row>
    <row r="176" spans="2:9" x14ac:dyDescent="0.25">
      <c r="C176" s="56" t="s">
        <v>51</v>
      </c>
      <c r="D176" s="56" t="s">
        <v>51</v>
      </c>
      <c r="E176" s="61" t="str">
        <f>IFERROR(Tabela4[[#This Row],[Nº Questões]]-Tabela4[[#This Row],[Corretas]], "")</f>
        <v/>
      </c>
      <c r="F176" s="62" t="str">
        <f>IFERROR(Tabela4[[#This Row],[Corretas]]/Tabela4[[#This Row],[Nº Questões]]," ")</f>
        <v xml:space="preserve"> </v>
      </c>
      <c r="G176" s="39"/>
      <c r="I176" s="29" t="s">
        <v>51</v>
      </c>
    </row>
    <row r="177" spans="3:9" x14ac:dyDescent="0.25">
      <c r="C177" s="56" t="s">
        <v>51</v>
      </c>
      <c r="D177" s="56" t="s">
        <v>51</v>
      </c>
      <c r="E177" s="61" t="str">
        <f>IFERROR(Tabela4[[#This Row],[Nº Questões]]-Tabela4[[#This Row],[Corretas]], "")</f>
        <v/>
      </c>
      <c r="F177" s="62" t="str">
        <f>IFERROR(Tabela4[[#This Row],[Corretas]]/Tabela4[[#This Row],[Nº Questões]]," ")</f>
        <v xml:space="preserve"> </v>
      </c>
      <c r="G177" s="39"/>
      <c r="I177" s="29" t="s">
        <v>51</v>
      </c>
    </row>
    <row r="178" spans="3:9" x14ac:dyDescent="0.25">
      <c r="C178" s="56" t="s">
        <v>51</v>
      </c>
      <c r="D178" s="56" t="s">
        <v>51</v>
      </c>
      <c r="E178" s="61" t="str">
        <f>IFERROR(Tabela4[[#This Row],[Nº Questões]]-Tabela4[[#This Row],[Corretas]], "")</f>
        <v/>
      </c>
      <c r="F178" s="62" t="str">
        <f>IFERROR(Tabela4[[#This Row],[Corretas]]/Tabela4[[#This Row],[Nº Questões]]," ")</f>
        <v xml:space="preserve"> </v>
      </c>
      <c r="G178" s="39"/>
      <c r="I178" s="29" t="s">
        <v>51</v>
      </c>
    </row>
    <row r="179" spans="3:9" x14ac:dyDescent="0.25">
      <c r="C179" s="56" t="s">
        <v>51</v>
      </c>
      <c r="D179" s="56" t="s">
        <v>51</v>
      </c>
      <c r="E179" s="61" t="str">
        <f>IFERROR(Tabela4[[#This Row],[Nº Questões]]-Tabela4[[#This Row],[Corretas]], "")</f>
        <v/>
      </c>
      <c r="F179" s="62" t="str">
        <f>IFERROR(Tabela4[[#This Row],[Corretas]]/Tabela4[[#This Row],[Nº Questões]]," ")</f>
        <v xml:space="preserve"> </v>
      </c>
      <c r="G179" s="39"/>
      <c r="I179" s="29" t="s">
        <v>51</v>
      </c>
    </row>
    <row r="180" spans="3:9" x14ac:dyDescent="0.25">
      <c r="C180" s="56" t="s">
        <v>51</v>
      </c>
      <c r="D180" s="56" t="s">
        <v>51</v>
      </c>
      <c r="E180" s="61" t="str">
        <f>IFERROR(Tabela4[[#This Row],[Nº Questões]]-Tabela4[[#This Row],[Corretas]], "")</f>
        <v/>
      </c>
      <c r="F180" s="62" t="str">
        <f>IFERROR(Tabela4[[#This Row],[Corretas]]/Tabela4[[#This Row],[Nº Questões]]," ")</f>
        <v xml:space="preserve"> </v>
      </c>
      <c r="G180" s="39"/>
      <c r="I180" s="29" t="s">
        <v>51</v>
      </c>
    </row>
    <row r="181" spans="3:9" x14ac:dyDescent="0.25">
      <c r="C181" s="56" t="s">
        <v>51</v>
      </c>
      <c r="D181" s="56" t="s">
        <v>51</v>
      </c>
      <c r="E181" s="61" t="str">
        <f>IFERROR(Tabela4[[#This Row],[Nº Questões]]-Tabela4[[#This Row],[Corretas]], "")</f>
        <v/>
      </c>
      <c r="F181" s="62" t="str">
        <f>IFERROR(Tabela4[[#This Row],[Corretas]]/Tabela4[[#This Row],[Nº Questões]]," ")</f>
        <v xml:space="preserve"> </v>
      </c>
      <c r="G181" s="39"/>
      <c r="I181" s="29" t="s">
        <v>51</v>
      </c>
    </row>
    <row r="182" spans="3:9" x14ac:dyDescent="0.25">
      <c r="C182" s="56" t="s">
        <v>51</v>
      </c>
      <c r="D182" s="56" t="s">
        <v>51</v>
      </c>
      <c r="E182" s="61" t="str">
        <f>IFERROR(Tabela4[[#This Row],[Nº Questões]]-Tabela4[[#This Row],[Corretas]], "")</f>
        <v/>
      </c>
      <c r="F182" s="62" t="str">
        <f>IFERROR(Tabela4[[#This Row],[Corretas]]/Tabela4[[#This Row],[Nº Questões]]," ")</f>
        <v xml:space="preserve"> </v>
      </c>
      <c r="G182" s="39"/>
      <c r="I182" s="29" t="s">
        <v>51</v>
      </c>
    </row>
    <row r="183" spans="3:9" x14ac:dyDescent="0.25">
      <c r="C183" s="56" t="s">
        <v>51</v>
      </c>
      <c r="D183" s="56" t="s">
        <v>51</v>
      </c>
      <c r="E183" s="61" t="str">
        <f>IFERROR(Tabela4[[#This Row],[Nº Questões]]-Tabela4[[#This Row],[Corretas]], "")</f>
        <v/>
      </c>
      <c r="F183" s="62" t="str">
        <f>IFERROR(Tabela4[[#This Row],[Corretas]]/Tabela4[[#This Row],[Nº Questões]]," ")</f>
        <v xml:space="preserve"> </v>
      </c>
      <c r="G183" s="39"/>
      <c r="I183" s="29" t="s">
        <v>51</v>
      </c>
    </row>
    <row r="184" spans="3:9" x14ac:dyDescent="0.25">
      <c r="C184" s="56" t="s">
        <v>51</v>
      </c>
      <c r="D184" s="56" t="s">
        <v>51</v>
      </c>
      <c r="E184" s="61" t="str">
        <f>IFERROR(Tabela4[[#This Row],[Nº Questões]]-Tabela4[[#This Row],[Corretas]], "")</f>
        <v/>
      </c>
      <c r="F184" s="62" t="str">
        <f>IFERROR(Tabela4[[#This Row],[Corretas]]/Tabela4[[#This Row],[Nº Questões]]," ")</f>
        <v xml:space="preserve"> </v>
      </c>
      <c r="G184" s="39"/>
      <c r="I184" s="29" t="s">
        <v>51</v>
      </c>
    </row>
    <row r="185" spans="3:9" x14ac:dyDescent="0.25">
      <c r="C185" s="56" t="s">
        <v>51</v>
      </c>
      <c r="D185" s="56" t="s">
        <v>51</v>
      </c>
      <c r="E185" s="61" t="str">
        <f>IFERROR(Tabela4[[#This Row],[Nº Questões]]-Tabela4[[#This Row],[Corretas]], "")</f>
        <v/>
      </c>
      <c r="F185" s="62" t="str">
        <f>IFERROR(Tabela4[[#This Row],[Corretas]]/Tabela4[[#This Row],[Nº Questões]]," ")</f>
        <v xml:space="preserve"> </v>
      </c>
      <c r="G185" s="39"/>
      <c r="I185" s="29" t="s">
        <v>51</v>
      </c>
    </row>
    <row r="186" spans="3:9" x14ac:dyDescent="0.25">
      <c r="C186" s="56" t="s">
        <v>51</v>
      </c>
      <c r="D186" s="56" t="s">
        <v>51</v>
      </c>
      <c r="E186" s="61" t="str">
        <f>IFERROR(Tabela4[[#This Row],[Nº Questões]]-Tabela4[[#This Row],[Corretas]], "")</f>
        <v/>
      </c>
      <c r="F186" s="62" t="str">
        <f>IFERROR(Tabela4[[#This Row],[Corretas]]/Tabela4[[#This Row],[Nº Questões]]," ")</f>
        <v xml:space="preserve"> </v>
      </c>
      <c r="G186" s="39"/>
      <c r="I186" s="29" t="s">
        <v>51</v>
      </c>
    </row>
    <row r="187" spans="3:9" x14ac:dyDescent="0.25">
      <c r="C187" s="56" t="s">
        <v>51</v>
      </c>
      <c r="D187" s="56" t="s">
        <v>51</v>
      </c>
      <c r="E187" s="61" t="str">
        <f>IFERROR(Tabela4[[#This Row],[Nº Questões]]-Tabela4[[#This Row],[Corretas]], "")</f>
        <v/>
      </c>
      <c r="F187" s="62" t="str">
        <f>IFERROR(Tabela4[[#This Row],[Corretas]]/Tabela4[[#This Row],[Nº Questões]]," ")</f>
        <v xml:space="preserve"> </v>
      </c>
      <c r="G187" s="39"/>
      <c r="I187" s="29" t="s">
        <v>51</v>
      </c>
    </row>
    <row r="188" spans="3:9" x14ac:dyDescent="0.25">
      <c r="C188" s="56" t="s">
        <v>51</v>
      </c>
      <c r="D188" s="56" t="s">
        <v>51</v>
      </c>
      <c r="E188" s="61" t="str">
        <f>IFERROR(Tabela4[[#This Row],[Nº Questões]]-Tabela4[[#This Row],[Corretas]], "")</f>
        <v/>
      </c>
      <c r="F188" s="62" t="str">
        <f>IFERROR(Tabela4[[#This Row],[Corretas]]/Tabela4[[#This Row],[Nº Questões]]," ")</f>
        <v xml:space="preserve"> </v>
      </c>
      <c r="G188" s="39"/>
      <c r="I188" s="29" t="s">
        <v>51</v>
      </c>
    </row>
    <row r="189" spans="3:9" x14ac:dyDescent="0.25">
      <c r="C189" s="56" t="s">
        <v>51</v>
      </c>
      <c r="D189" s="56" t="s">
        <v>51</v>
      </c>
      <c r="E189" s="61" t="str">
        <f>IFERROR(Tabela4[[#This Row],[Nº Questões]]-Tabela4[[#This Row],[Corretas]], "")</f>
        <v/>
      </c>
      <c r="F189" s="62" t="str">
        <f>IFERROR(Tabela4[[#This Row],[Corretas]]/Tabela4[[#This Row],[Nº Questões]]," ")</f>
        <v xml:space="preserve"> </v>
      </c>
      <c r="G189" s="39"/>
      <c r="I189" s="29" t="s">
        <v>51</v>
      </c>
    </row>
    <row r="190" spans="3:9" x14ac:dyDescent="0.25">
      <c r="C190" s="56" t="s">
        <v>51</v>
      </c>
      <c r="D190" s="56" t="s">
        <v>51</v>
      </c>
      <c r="E190" s="61" t="str">
        <f>IFERROR(Tabela4[[#This Row],[Nº Questões]]-Tabela4[[#This Row],[Corretas]], "")</f>
        <v/>
      </c>
      <c r="F190" s="62" t="str">
        <f>IFERROR(Tabela4[[#This Row],[Corretas]]/Tabela4[[#This Row],[Nº Questões]]," ")</f>
        <v xml:space="preserve"> </v>
      </c>
      <c r="G190" s="39"/>
      <c r="I190" s="29" t="s">
        <v>51</v>
      </c>
    </row>
    <row r="191" spans="3:9" x14ac:dyDescent="0.25">
      <c r="C191" s="56" t="s">
        <v>51</v>
      </c>
      <c r="D191" s="56" t="s">
        <v>51</v>
      </c>
      <c r="E191" s="61" t="str">
        <f>IFERROR(Tabela4[[#This Row],[Nº Questões]]-Tabela4[[#This Row],[Corretas]], "")</f>
        <v/>
      </c>
      <c r="F191" s="62" t="str">
        <f>IFERROR(Tabela4[[#This Row],[Corretas]]/Tabela4[[#This Row],[Nº Questões]]," ")</f>
        <v xml:space="preserve"> </v>
      </c>
      <c r="G191" s="39"/>
      <c r="I191" s="29" t="s">
        <v>51</v>
      </c>
    </row>
    <row r="192" spans="3:9" x14ac:dyDescent="0.25">
      <c r="C192" s="56" t="s">
        <v>51</v>
      </c>
      <c r="D192" s="56" t="s">
        <v>51</v>
      </c>
      <c r="E192" s="61" t="str">
        <f>IFERROR(Tabela4[[#This Row],[Nº Questões]]-Tabela4[[#This Row],[Corretas]], "")</f>
        <v/>
      </c>
      <c r="F192" s="62" t="str">
        <f>IFERROR(Tabela4[[#This Row],[Corretas]]/Tabela4[[#This Row],[Nº Questões]]," ")</f>
        <v xml:space="preserve"> </v>
      </c>
      <c r="G192" s="39"/>
      <c r="I192" s="29" t="s">
        <v>51</v>
      </c>
    </row>
    <row r="193" spans="3:9" x14ac:dyDescent="0.25">
      <c r="C193" s="56" t="s">
        <v>51</v>
      </c>
      <c r="D193" s="56" t="s">
        <v>51</v>
      </c>
      <c r="E193" s="61" t="str">
        <f>IFERROR(Tabela4[[#This Row],[Nº Questões]]-Tabela4[[#This Row],[Corretas]], "")</f>
        <v/>
      </c>
      <c r="F193" s="62" t="str">
        <f>IFERROR(Tabela4[[#This Row],[Corretas]]/Tabela4[[#This Row],[Nº Questões]]," ")</f>
        <v xml:space="preserve"> </v>
      </c>
      <c r="G193" s="39"/>
      <c r="I193" s="29" t="s">
        <v>51</v>
      </c>
    </row>
    <row r="194" spans="3:9" x14ac:dyDescent="0.25">
      <c r="C194" s="56" t="s">
        <v>51</v>
      </c>
      <c r="D194" s="56" t="s">
        <v>51</v>
      </c>
      <c r="E194" s="61" t="str">
        <f>IFERROR(Tabela4[[#This Row],[Nº Questões]]-Tabela4[[#This Row],[Corretas]], "")</f>
        <v/>
      </c>
      <c r="F194" s="62" t="str">
        <f>IFERROR(Tabela4[[#This Row],[Corretas]]/Tabela4[[#This Row],[Nº Questões]]," ")</f>
        <v xml:space="preserve"> </v>
      </c>
      <c r="G194" s="39"/>
      <c r="I194" s="29" t="s">
        <v>51</v>
      </c>
    </row>
    <row r="195" spans="3:9" x14ac:dyDescent="0.25">
      <c r="C195" s="56" t="s">
        <v>51</v>
      </c>
      <c r="D195" s="56" t="s">
        <v>51</v>
      </c>
      <c r="E195" s="61" t="str">
        <f>IFERROR(Tabela4[[#This Row],[Nº Questões]]-Tabela4[[#This Row],[Corretas]], "")</f>
        <v/>
      </c>
      <c r="F195" s="62" t="str">
        <f>IFERROR(Tabela4[[#This Row],[Corretas]]/Tabela4[[#This Row],[Nº Questões]]," ")</f>
        <v xml:space="preserve"> </v>
      </c>
      <c r="G195" s="39"/>
      <c r="I195" s="29" t="s">
        <v>51</v>
      </c>
    </row>
    <row r="196" spans="3:9" x14ac:dyDescent="0.25">
      <c r="C196" s="56" t="s">
        <v>51</v>
      </c>
      <c r="D196" s="56" t="s">
        <v>51</v>
      </c>
      <c r="E196" s="61" t="str">
        <f>IFERROR(Tabela4[[#This Row],[Nº Questões]]-Tabela4[[#This Row],[Corretas]], "")</f>
        <v/>
      </c>
      <c r="F196" s="62" t="str">
        <f>IFERROR(Tabela4[[#This Row],[Corretas]]/Tabela4[[#This Row],[Nº Questões]]," ")</f>
        <v xml:space="preserve"> </v>
      </c>
      <c r="G196" s="39"/>
      <c r="I196" s="29" t="s">
        <v>51</v>
      </c>
    </row>
    <row r="197" spans="3:9" x14ac:dyDescent="0.25">
      <c r="C197" s="56" t="s">
        <v>51</v>
      </c>
      <c r="D197" s="56" t="s">
        <v>51</v>
      </c>
      <c r="E197" s="61" t="str">
        <f>IFERROR(Tabela4[[#This Row],[Nº Questões]]-Tabela4[[#This Row],[Corretas]], "")</f>
        <v/>
      </c>
      <c r="F197" s="62" t="str">
        <f>IFERROR(Tabela4[[#This Row],[Corretas]]/Tabela4[[#This Row],[Nº Questões]]," ")</f>
        <v xml:space="preserve"> </v>
      </c>
      <c r="G197" s="39"/>
      <c r="I197" s="29" t="s">
        <v>51</v>
      </c>
    </row>
    <row r="198" spans="3:9" x14ac:dyDescent="0.25">
      <c r="C198" s="56" t="s">
        <v>51</v>
      </c>
      <c r="D198" s="56" t="s">
        <v>51</v>
      </c>
      <c r="E198" s="61" t="str">
        <f>IFERROR(Tabela4[[#This Row],[Nº Questões]]-Tabela4[[#This Row],[Corretas]], "")</f>
        <v/>
      </c>
      <c r="F198" s="62" t="str">
        <f>IFERROR(Tabela4[[#This Row],[Corretas]]/Tabela4[[#This Row],[Nº Questões]]," ")</f>
        <v xml:space="preserve"> </v>
      </c>
      <c r="G198" s="39"/>
      <c r="I198" s="29" t="s">
        <v>51</v>
      </c>
    </row>
    <row r="199" spans="3:9" x14ac:dyDescent="0.25">
      <c r="C199" s="56" t="s">
        <v>51</v>
      </c>
      <c r="D199" s="56" t="s">
        <v>51</v>
      </c>
      <c r="E199" s="61" t="str">
        <f>IFERROR(Tabela4[[#This Row],[Nº Questões]]-Tabela4[[#This Row],[Corretas]], "")</f>
        <v/>
      </c>
      <c r="F199" s="62" t="str">
        <f>IFERROR(Tabela4[[#This Row],[Corretas]]/Tabela4[[#This Row],[Nº Questões]]," ")</f>
        <v xml:space="preserve"> </v>
      </c>
      <c r="G199" s="39"/>
      <c r="I199" s="29" t="s">
        <v>51</v>
      </c>
    </row>
    <row r="200" spans="3:9" x14ac:dyDescent="0.25">
      <c r="C200" s="56" t="s">
        <v>51</v>
      </c>
      <c r="D200" s="56" t="s">
        <v>51</v>
      </c>
      <c r="E200" s="61" t="str">
        <f>IFERROR(Tabela4[[#This Row],[Nº Questões]]-Tabela4[[#This Row],[Corretas]], "")</f>
        <v/>
      </c>
      <c r="F200" s="62" t="str">
        <f>IFERROR(Tabela4[[#This Row],[Corretas]]/Tabela4[[#This Row],[Nº Questões]]," ")</f>
        <v xml:space="preserve"> </v>
      </c>
      <c r="G200" s="39"/>
      <c r="I200" s="29" t="s">
        <v>51</v>
      </c>
    </row>
    <row r="201" spans="3:9" x14ac:dyDescent="0.25">
      <c r="C201" s="56" t="s">
        <v>51</v>
      </c>
      <c r="D201" s="56" t="s">
        <v>51</v>
      </c>
      <c r="E201" s="61" t="str">
        <f>IFERROR(Tabela4[[#This Row],[Nº Questões]]-Tabela4[[#This Row],[Corretas]], "")</f>
        <v/>
      </c>
      <c r="F201" s="62" t="str">
        <f>IFERROR(Tabela4[[#This Row],[Corretas]]/Tabela4[[#This Row],[Nº Questões]]," ")</f>
        <v xml:space="preserve"> </v>
      </c>
      <c r="G201" s="39"/>
      <c r="I201" s="29" t="s">
        <v>51</v>
      </c>
    </row>
    <row r="202" spans="3:9" x14ac:dyDescent="0.25">
      <c r="C202" s="56" t="s">
        <v>51</v>
      </c>
      <c r="D202" s="56" t="s">
        <v>51</v>
      </c>
      <c r="E202" s="61" t="str">
        <f>IFERROR(Tabela4[[#This Row],[Nº Questões]]-Tabela4[[#This Row],[Corretas]], "")</f>
        <v/>
      </c>
      <c r="F202" s="62" t="str">
        <f>IFERROR(Tabela4[[#This Row],[Corretas]]/Tabela4[[#This Row],[Nº Questões]]," ")</f>
        <v xml:space="preserve"> </v>
      </c>
      <c r="G202" s="39"/>
      <c r="I202" s="29" t="s">
        <v>51</v>
      </c>
    </row>
    <row r="203" spans="3:9" x14ac:dyDescent="0.25">
      <c r="C203" s="56" t="s">
        <v>51</v>
      </c>
      <c r="D203" s="56" t="s">
        <v>51</v>
      </c>
      <c r="E203" s="61" t="str">
        <f>IFERROR(Tabela4[[#This Row],[Nº Questões]]-Tabela4[[#This Row],[Corretas]], "")</f>
        <v/>
      </c>
      <c r="F203" s="62" t="str">
        <f>IFERROR(Tabela4[[#This Row],[Corretas]]/Tabela4[[#This Row],[Nº Questões]]," ")</f>
        <v xml:space="preserve"> </v>
      </c>
      <c r="G203" s="39"/>
      <c r="I203" s="29" t="s">
        <v>51</v>
      </c>
    </row>
    <row r="204" spans="3:9" x14ac:dyDescent="0.25">
      <c r="C204" s="56" t="s">
        <v>51</v>
      </c>
      <c r="D204" s="56" t="s">
        <v>51</v>
      </c>
      <c r="E204" s="61" t="str">
        <f>IFERROR(Tabela4[[#This Row],[Nº Questões]]-Tabela4[[#This Row],[Corretas]], "")</f>
        <v/>
      </c>
      <c r="F204" s="62" t="str">
        <f>IFERROR(Tabela4[[#This Row],[Corretas]]/Tabela4[[#This Row],[Nº Questões]]," ")</f>
        <v xml:space="preserve"> </v>
      </c>
      <c r="G204" s="39"/>
      <c r="I204" s="29" t="s">
        <v>51</v>
      </c>
    </row>
    <row r="205" spans="3:9" x14ac:dyDescent="0.25">
      <c r="C205" s="56" t="s">
        <v>51</v>
      </c>
      <c r="D205" s="56" t="s">
        <v>51</v>
      </c>
      <c r="E205" s="61" t="str">
        <f>IFERROR(Tabela4[[#This Row],[Nº Questões]]-Tabela4[[#This Row],[Corretas]], "")</f>
        <v/>
      </c>
      <c r="F205" s="62" t="str">
        <f>IFERROR(Tabela4[[#This Row],[Corretas]]/Tabela4[[#This Row],[Nº Questões]]," ")</f>
        <v xml:space="preserve"> </v>
      </c>
      <c r="G205" s="39"/>
      <c r="I205" s="29" t="s">
        <v>51</v>
      </c>
    </row>
    <row r="206" spans="3:9" x14ac:dyDescent="0.25">
      <c r="C206" s="56" t="s">
        <v>51</v>
      </c>
      <c r="D206" s="56" t="s">
        <v>51</v>
      </c>
      <c r="E206" s="61" t="str">
        <f>IFERROR(Tabela4[[#This Row],[Nº Questões]]-Tabela4[[#This Row],[Corretas]], "")</f>
        <v/>
      </c>
      <c r="F206" s="62" t="str">
        <f>IFERROR(Tabela4[[#This Row],[Corretas]]/Tabela4[[#This Row],[Nº Questões]]," ")</f>
        <v xml:space="preserve"> </v>
      </c>
      <c r="G206" s="39"/>
      <c r="I206" s="29" t="s">
        <v>51</v>
      </c>
    </row>
    <row r="207" spans="3:9" x14ac:dyDescent="0.25">
      <c r="C207" s="56" t="s">
        <v>51</v>
      </c>
      <c r="D207" s="56" t="s">
        <v>51</v>
      </c>
      <c r="E207" s="61" t="str">
        <f>IFERROR(Tabela4[[#This Row],[Nº Questões]]-Tabela4[[#This Row],[Corretas]], "")</f>
        <v/>
      </c>
      <c r="F207" s="62" t="str">
        <f>IFERROR(Tabela4[[#This Row],[Corretas]]/Tabela4[[#This Row],[Nº Questões]]," ")</f>
        <v xml:space="preserve"> </v>
      </c>
      <c r="G207" s="39"/>
      <c r="I207" s="29" t="s">
        <v>51</v>
      </c>
    </row>
    <row r="208" spans="3:9" x14ac:dyDescent="0.25">
      <c r="C208" s="56" t="s">
        <v>51</v>
      </c>
      <c r="D208" s="56" t="s">
        <v>51</v>
      </c>
      <c r="E208" s="61" t="str">
        <f>IFERROR(Tabela4[[#This Row],[Nº Questões]]-Tabela4[[#This Row],[Corretas]], "")</f>
        <v/>
      </c>
      <c r="F208" s="62" t="str">
        <f>IFERROR(Tabela4[[#This Row],[Corretas]]/Tabela4[[#This Row],[Nº Questões]]," ")</f>
        <v xml:space="preserve"> </v>
      </c>
      <c r="G208" s="39"/>
      <c r="I208" s="29" t="s">
        <v>51</v>
      </c>
    </row>
    <row r="209" spans="3:9" x14ac:dyDescent="0.25">
      <c r="C209" s="56" t="s">
        <v>51</v>
      </c>
      <c r="D209" s="56" t="s">
        <v>51</v>
      </c>
      <c r="E209" s="61" t="str">
        <f>IFERROR(Tabela4[[#This Row],[Nº Questões]]-Tabela4[[#This Row],[Corretas]], "")</f>
        <v/>
      </c>
      <c r="F209" s="62" t="str">
        <f>IFERROR(Tabela4[[#This Row],[Corretas]]/Tabela4[[#This Row],[Nº Questões]]," ")</f>
        <v xml:space="preserve"> </v>
      </c>
      <c r="G209" s="39"/>
      <c r="I209" s="29" t="s">
        <v>51</v>
      </c>
    </row>
    <row r="210" spans="3:9" x14ac:dyDescent="0.25">
      <c r="C210" s="56" t="s">
        <v>51</v>
      </c>
      <c r="D210" s="56" t="s">
        <v>51</v>
      </c>
      <c r="E210" s="61" t="str">
        <f>IFERROR(Tabela4[[#This Row],[Nº Questões]]-Tabela4[[#This Row],[Corretas]], "")</f>
        <v/>
      </c>
      <c r="F210" s="62" t="str">
        <f>IFERROR(Tabela4[[#This Row],[Corretas]]/Tabela4[[#This Row],[Nº Questões]]," ")</f>
        <v xml:space="preserve"> </v>
      </c>
      <c r="G210" s="39"/>
      <c r="I210" s="29" t="s">
        <v>51</v>
      </c>
    </row>
    <row r="211" spans="3:9" x14ac:dyDescent="0.25">
      <c r="C211" s="56" t="s">
        <v>51</v>
      </c>
      <c r="D211" s="56" t="s">
        <v>51</v>
      </c>
      <c r="E211" s="61" t="str">
        <f>IFERROR(Tabela4[[#This Row],[Nº Questões]]-Tabela4[[#This Row],[Corretas]], "")</f>
        <v/>
      </c>
      <c r="F211" s="62" t="str">
        <f>IFERROR(Tabela4[[#This Row],[Corretas]]/Tabela4[[#This Row],[Nº Questões]]," ")</f>
        <v xml:space="preserve"> </v>
      </c>
      <c r="G211" s="39"/>
      <c r="I211" s="29" t="s">
        <v>51</v>
      </c>
    </row>
    <row r="212" spans="3:9" x14ac:dyDescent="0.25">
      <c r="C212" s="56" t="s">
        <v>51</v>
      </c>
      <c r="D212" s="56" t="s">
        <v>51</v>
      </c>
      <c r="E212" s="61" t="str">
        <f>IFERROR(Tabela4[[#This Row],[Nº Questões]]-Tabela4[[#This Row],[Corretas]], "")</f>
        <v/>
      </c>
      <c r="F212" s="62" t="str">
        <f>IFERROR(Tabela4[[#This Row],[Corretas]]/Tabela4[[#This Row],[Nº Questões]]," ")</f>
        <v xml:space="preserve"> </v>
      </c>
      <c r="G212" s="39"/>
      <c r="I212" s="29" t="s">
        <v>51</v>
      </c>
    </row>
    <row r="213" spans="3:9" x14ac:dyDescent="0.25">
      <c r="C213" s="56" t="s">
        <v>51</v>
      </c>
      <c r="D213" s="56" t="s">
        <v>51</v>
      </c>
      <c r="E213" s="61" t="str">
        <f>IFERROR(Tabela4[[#This Row],[Nº Questões]]-Tabela4[[#This Row],[Corretas]], "")</f>
        <v/>
      </c>
      <c r="F213" s="62" t="str">
        <f>IFERROR(Tabela4[[#This Row],[Corretas]]/Tabela4[[#This Row],[Nº Questões]]," ")</f>
        <v xml:space="preserve"> </v>
      </c>
      <c r="G213" s="39"/>
      <c r="I213" s="29" t="s">
        <v>51</v>
      </c>
    </row>
    <row r="214" spans="3:9" x14ac:dyDescent="0.25">
      <c r="C214" s="56" t="s">
        <v>51</v>
      </c>
      <c r="D214" s="56" t="s">
        <v>51</v>
      </c>
      <c r="E214" s="61" t="str">
        <f>IFERROR(Tabela4[[#This Row],[Nº Questões]]-Tabela4[[#This Row],[Corretas]], "")</f>
        <v/>
      </c>
      <c r="F214" s="62" t="str">
        <f>IFERROR(Tabela4[[#This Row],[Corretas]]/Tabela4[[#This Row],[Nº Questões]]," ")</f>
        <v xml:space="preserve"> </v>
      </c>
      <c r="G214" s="39"/>
      <c r="I214" s="29" t="s">
        <v>51</v>
      </c>
    </row>
    <row r="215" spans="3:9" x14ac:dyDescent="0.25">
      <c r="C215" s="56" t="s">
        <v>51</v>
      </c>
      <c r="D215" s="56" t="s">
        <v>51</v>
      </c>
      <c r="E215" s="61" t="str">
        <f>IFERROR(Tabela4[[#This Row],[Nº Questões]]-Tabela4[[#This Row],[Corretas]], "")</f>
        <v/>
      </c>
      <c r="F215" s="62" t="str">
        <f>IFERROR(Tabela4[[#This Row],[Corretas]]/Tabela4[[#This Row],[Nº Questões]]," ")</f>
        <v xml:space="preserve"> </v>
      </c>
      <c r="G215" s="39"/>
      <c r="I215" s="29" t="s">
        <v>51</v>
      </c>
    </row>
    <row r="216" spans="3:9" x14ac:dyDescent="0.25">
      <c r="C216" s="56" t="s">
        <v>51</v>
      </c>
      <c r="D216" s="56" t="s">
        <v>51</v>
      </c>
      <c r="E216" s="61" t="str">
        <f>IFERROR(Tabela4[[#This Row],[Nº Questões]]-Tabela4[[#This Row],[Corretas]], "")</f>
        <v/>
      </c>
      <c r="F216" s="62" t="str">
        <f>IFERROR(Tabela4[[#This Row],[Corretas]]/Tabela4[[#This Row],[Nº Questões]]," ")</f>
        <v xml:space="preserve"> </v>
      </c>
      <c r="G216" s="39"/>
      <c r="I216" s="29" t="s">
        <v>51</v>
      </c>
    </row>
    <row r="217" spans="3:9" x14ac:dyDescent="0.25">
      <c r="C217" s="56" t="s">
        <v>51</v>
      </c>
      <c r="D217" s="56" t="s">
        <v>51</v>
      </c>
      <c r="E217" s="61" t="str">
        <f>IFERROR(Tabela4[[#This Row],[Nº Questões]]-Tabela4[[#This Row],[Corretas]], "")</f>
        <v/>
      </c>
      <c r="F217" s="62" t="str">
        <f>IFERROR(Tabela4[[#This Row],[Corretas]]/Tabela4[[#This Row],[Nº Questões]]," ")</f>
        <v xml:space="preserve"> </v>
      </c>
      <c r="G217" s="39"/>
      <c r="I217" s="29" t="s">
        <v>51</v>
      </c>
    </row>
    <row r="218" spans="3:9" x14ac:dyDescent="0.25">
      <c r="C218" s="56" t="s">
        <v>51</v>
      </c>
      <c r="D218" s="56" t="s">
        <v>51</v>
      </c>
      <c r="E218" s="61" t="str">
        <f>IFERROR(Tabela4[[#This Row],[Nº Questões]]-Tabela4[[#This Row],[Corretas]], "")</f>
        <v/>
      </c>
      <c r="F218" s="62" t="str">
        <f>IFERROR(Tabela4[[#This Row],[Corretas]]/Tabela4[[#This Row],[Nº Questões]]," ")</f>
        <v xml:space="preserve"> </v>
      </c>
      <c r="G218" s="39"/>
      <c r="I218" s="29" t="s">
        <v>51</v>
      </c>
    </row>
    <row r="219" spans="3:9" x14ac:dyDescent="0.25">
      <c r="C219" s="56" t="s">
        <v>51</v>
      </c>
      <c r="D219" s="56" t="s">
        <v>51</v>
      </c>
      <c r="E219" s="61" t="str">
        <f>IFERROR(Tabela4[[#This Row],[Nº Questões]]-Tabela4[[#This Row],[Corretas]], "")</f>
        <v/>
      </c>
      <c r="F219" s="62" t="str">
        <f>IFERROR(Tabela4[[#This Row],[Corretas]]/Tabela4[[#This Row],[Nº Questões]]," ")</f>
        <v xml:space="preserve"> </v>
      </c>
      <c r="G219" s="39"/>
      <c r="I219" s="29" t="s">
        <v>51</v>
      </c>
    </row>
    <row r="220" spans="3:9" x14ac:dyDescent="0.25">
      <c r="C220" s="56" t="s">
        <v>51</v>
      </c>
      <c r="D220" s="56" t="s">
        <v>51</v>
      </c>
      <c r="E220" s="61" t="str">
        <f>IFERROR(Tabela4[[#This Row],[Nº Questões]]-Tabela4[[#This Row],[Corretas]], "")</f>
        <v/>
      </c>
      <c r="F220" s="62" t="str">
        <f>IFERROR(Tabela4[[#This Row],[Corretas]]/Tabela4[[#This Row],[Nº Questões]]," ")</f>
        <v xml:space="preserve"> </v>
      </c>
      <c r="G220" s="39"/>
      <c r="I220" s="29" t="s">
        <v>51</v>
      </c>
    </row>
    <row r="221" spans="3:9" x14ac:dyDescent="0.25">
      <c r="C221" s="56" t="s">
        <v>51</v>
      </c>
      <c r="D221" s="56" t="s">
        <v>51</v>
      </c>
      <c r="E221" s="61" t="str">
        <f>IFERROR(Tabela4[[#This Row],[Nº Questões]]-Tabela4[[#This Row],[Corretas]], "")</f>
        <v/>
      </c>
      <c r="F221" s="62" t="str">
        <f>IFERROR(Tabela4[[#This Row],[Corretas]]/Tabela4[[#This Row],[Nº Questões]]," ")</f>
        <v xml:space="preserve"> </v>
      </c>
      <c r="G221" s="39"/>
      <c r="I221" s="29" t="s">
        <v>51</v>
      </c>
    </row>
    <row r="222" spans="3:9" x14ac:dyDescent="0.25">
      <c r="C222" s="56" t="s">
        <v>51</v>
      </c>
      <c r="D222" s="56" t="s">
        <v>51</v>
      </c>
      <c r="E222" s="61" t="str">
        <f>IFERROR(Tabela4[[#This Row],[Nº Questões]]-Tabela4[[#This Row],[Corretas]], "")</f>
        <v/>
      </c>
      <c r="F222" s="62" t="str">
        <f>IFERROR(Tabela4[[#This Row],[Corretas]]/Tabela4[[#This Row],[Nº Questões]]," ")</f>
        <v xml:space="preserve"> </v>
      </c>
      <c r="G222" s="39"/>
      <c r="I222" s="29" t="s">
        <v>51</v>
      </c>
    </row>
    <row r="223" spans="3:9" x14ac:dyDescent="0.25">
      <c r="C223" s="56" t="s">
        <v>51</v>
      </c>
      <c r="D223" s="56" t="s">
        <v>51</v>
      </c>
      <c r="E223" s="61" t="str">
        <f>IFERROR(Tabela4[[#This Row],[Nº Questões]]-Tabela4[[#This Row],[Corretas]], "")</f>
        <v/>
      </c>
      <c r="F223" s="62" t="str">
        <f>IFERROR(Tabela4[[#This Row],[Corretas]]/Tabela4[[#This Row],[Nº Questões]]," ")</f>
        <v xml:space="preserve"> </v>
      </c>
      <c r="G223" s="39"/>
      <c r="I223" s="29" t="s">
        <v>51</v>
      </c>
    </row>
    <row r="224" spans="3:9" x14ac:dyDescent="0.25">
      <c r="C224" s="56" t="s">
        <v>51</v>
      </c>
      <c r="D224" s="56" t="s">
        <v>51</v>
      </c>
      <c r="E224" s="61" t="str">
        <f>IFERROR(Tabela4[[#This Row],[Nº Questões]]-Tabela4[[#This Row],[Corretas]], "")</f>
        <v/>
      </c>
      <c r="F224" s="62" t="str">
        <f>IFERROR(Tabela4[[#This Row],[Corretas]]/Tabela4[[#This Row],[Nº Questões]]," ")</f>
        <v xml:space="preserve"> </v>
      </c>
      <c r="G224" s="39"/>
      <c r="I224" s="29" t="s">
        <v>51</v>
      </c>
    </row>
    <row r="225" spans="3:9" x14ac:dyDescent="0.25">
      <c r="C225" s="56" t="s">
        <v>51</v>
      </c>
      <c r="D225" s="56" t="s">
        <v>51</v>
      </c>
      <c r="E225" s="61" t="str">
        <f>IFERROR(Tabela4[[#This Row],[Nº Questões]]-Tabela4[[#This Row],[Corretas]], "")</f>
        <v/>
      </c>
      <c r="F225" s="62" t="str">
        <f>IFERROR(Tabela4[[#This Row],[Corretas]]/Tabela4[[#This Row],[Nº Questões]]," ")</f>
        <v xml:space="preserve"> </v>
      </c>
      <c r="G225" s="39"/>
      <c r="I225" s="29" t="s">
        <v>51</v>
      </c>
    </row>
    <row r="226" spans="3:9" x14ac:dyDescent="0.25">
      <c r="C226" s="56" t="s">
        <v>51</v>
      </c>
      <c r="D226" s="56" t="s">
        <v>51</v>
      </c>
      <c r="E226" s="61" t="str">
        <f>IFERROR(Tabela4[[#This Row],[Nº Questões]]-Tabela4[[#This Row],[Corretas]], "")</f>
        <v/>
      </c>
      <c r="F226" s="62" t="str">
        <f>IFERROR(Tabela4[[#This Row],[Corretas]]/Tabela4[[#This Row],[Nº Questões]]," ")</f>
        <v xml:space="preserve"> </v>
      </c>
      <c r="G226" s="39"/>
      <c r="I226" s="29" t="s">
        <v>51</v>
      </c>
    </row>
    <row r="227" spans="3:9" x14ac:dyDescent="0.25">
      <c r="C227" s="56" t="s">
        <v>51</v>
      </c>
      <c r="D227" s="56" t="s">
        <v>51</v>
      </c>
      <c r="E227" s="61" t="str">
        <f>IFERROR(Tabela4[[#This Row],[Nº Questões]]-Tabela4[[#This Row],[Corretas]], "")</f>
        <v/>
      </c>
      <c r="F227" s="62" t="str">
        <f>IFERROR(Tabela4[[#This Row],[Corretas]]/Tabela4[[#This Row],[Nº Questões]]," ")</f>
        <v xml:space="preserve"> </v>
      </c>
      <c r="G227" s="39"/>
      <c r="I227" s="29" t="s">
        <v>51</v>
      </c>
    </row>
    <row r="228" spans="3:9" x14ac:dyDescent="0.25">
      <c r="C228" s="56" t="s">
        <v>51</v>
      </c>
      <c r="D228" s="56" t="s">
        <v>51</v>
      </c>
      <c r="E228" s="61" t="str">
        <f>IFERROR(Tabela4[[#This Row],[Nº Questões]]-Tabela4[[#This Row],[Corretas]], "")</f>
        <v/>
      </c>
      <c r="F228" s="62" t="str">
        <f>IFERROR(Tabela4[[#This Row],[Corretas]]/Tabela4[[#This Row],[Nº Questões]]," ")</f>
        <v xml:space="preserve"> </v>
      </c>
      <c r="G228" s="39"/>
      <c r="I228" s="29" t="s">
        <v>51</v>
      </c>
    </row>
    <row r="229" spans="3:9" x14ac:dyDescent="0.25">
      <c r="C229" s="56" t="s">
        <v>51</v>
      </c>
      <c r="D229" s="56" t="s">
        <v>51</v>
      </c>
      <c r="E229" s="61" t="str">
        <f>IFERROR(Tabela4[[#This Row],[Nº Questões]]-Tabela4[[#This Row],[Corretas]], "")</f>
        <v/>
      </c>
      <c r="F229" s="62" t="str">
        <f>IFERROR(Tabela4[[#This Row],[Corretas]]/Tabela4[[#This Row],[Nº Questões]]," ")</f>
        <v xml:space="preserve"> </v>
      </c>
      <c r="G229" s="39"/>
      <c r="I229" s="29" t="s">
        <v>51</v>
      </c>
    </row>
    <row r="230" spans="3:9" x14ac:dyDescent="0.25">
      <c r="C230" s="56" t="s">
        <v>51</v>
      </c>
      <c r="D230" s="56" t="s">
        <v>51</v>
      </c>
      <c r="E230" s="61" t="str">
        <f>IFERROR(Tabela4[[#This Row],[Nº Questões]]-Tabela4[[#This Row],[Corretas]], "")</f>
        <v/>
      </c>
      <c r="F230" s="62" t="str">
        <f>IFERROR(Tabela4[[#This Row],[Corretas]]/Tabela4[[#This Row],[Nº Questões]]," ")</f>
        <v xml:space="preserve"> </v>
      </c>
      <c r="G230" s="39"/>
      <c r="I230" s="29" t="s">
        <v>51</v>
      </c>
    </row>
    <row r="231" spans="3:9" x14ac:dyDescent="0.25">
      <c r="C231" s="56" t="s">
        <v>51</v>
      </c>
      <c r="D231" s="56" t="s">
        <v>51</v>
      </c>
      <c r="E231" s="61" t="str">
        <f>IFERROR(Tabela4[[#This Row],[Nº Questões]]-Tabela4[[#This Row],[Corretas]], "")</f>
        <v/>
      </c>
      <c r="F231" s="62" t="str">
        <f>IFERROR(Tabela4[[#This Row],[Corretas]]/Tabela4[[#This Row],[Nº Questões]]," ")</f>
        <v xml:space="preserve"> </v>
      </c>
      <c r="G231" s="39"/>
      <c r="I231" s="29" t="s">
        <v>51</v>
      </c>
    </row>
    <row r="232" spans="3:9" x14ac:dyDescent="0.25">
      <c r="C232" s="56" t="s">
        <v>51</v>
      </c>
      <c r="D232" s="56" t="s">
        <v>51</v>
      </c>
      <c r="E232" s="61" t="str">
        <f>IFERROR(Tabela4[[#This Row],[Nº Questões]]-Tabela4[[#This Row],[Corretas]], "")</f>
        <v/>
      </c>
      <c r="F232" s="62" t="str">
        <f>IFERROR(Tabela4[[#This Row],[Corretas]]/Tabela4[[#This Row],[Nº Questões]]," ")</f>
        <v xml:space="preserve"> </v>
      </c>
      <c r="G232" s="39"/>
      <c r="I232" s="29" t="s">
        <v>51</v>
      </c>
    </row>
    <row r="233" spans="3:9" x14ac:dyDescent="0.25">
      <c r="C233" s="56" t="s">
        <v>51</v>
      </c>
      <c r="D233" s="56" t="s">
        <v>51</v>
      </c>
      <c r="E233" s="61" t="str">
        <f>IFERROR(Tabela4[[#This Row],[Nº Questões]]-Tabela4[[#This Row],[Corretas]], "")</f>
        <v/>
      </c>
      <c r="F233" s="62" t="str">
        <f>IFERROR(Tabela4[[#This Row],[Corretas]]/Tabela4[[#This Row],[Nº Questões]]," ")</f>
        <v xml:space="preserve"> </v>
      </c>
      <c r="G233" s="39"/>
      <c r="I233" s="29" t="s">
        <v>51</v>
      </c>
    </row>
    <row r="234" spans="3:9" x14ac:dyDescent="0.25">
      <c r="C234" s="56" t="s">
        <v>51</v>
      </c>
      <c r="D234" s="56" t="s">
        <v>51</v>
      </c>
      <c r="E234" s="61" t="str">
        <f>IFERROR(Tabela4[[#This Row],[Nº Questões]]-Tabela4[[#This Row],[Corretas]], "")</f>
        <v/>
      </c>
      <c r="F234" s="62" t="str">
        <f>IFERROR(Tabela4[[#This Row],[Corretas]]/Tabela4[[#This Row],[Nº Questões]]," ")</f>
        <v xml:space="preserve"> </v>
      </c>
      <c r="G234" s="39"/>
      <c r="I234" s="29" t="s">
        <v>51</v>
      </c>
    </row>
    <row r="235" spans="3:9" x14ac:dyDescent="0.25">
      <c r="C235" s="56" t="s">
        <v>51</v>
      </c>
      <c r="D235" s="56" t="s">
        <v>51</v>
      </c>
      <c r="E235" s="61" t="str">
        <f>IFERROR(Tabela4[[#This Row],[Nº Questões]]-Tabela4[[#This Row],[Corretas]], "")</f>
        <v/>
      </c>
      <c r="F235" s="62" t="str">
        <f>IFERROR(Tabela4[[#This Row],[Corretas]]/Tabela4[[#This Row],[Nº Questões]]," ")</f>
        <v xml:space="preserve"> </v>
      </c>
      <c r="G235" s="39"/>
      <c r="I235" s="29" t="s">
        <v>51</v>
      </c>
    </row>
    <row r="236" spans="3:9" x14ac:dyDescent="0.25">
      <c r="C236" s="56" t="s">
        <v>51</v>
      </c>
      <c r="D236" s="56" t="s">
        <v>51</v>
      </c>
      <c r="E236" s="61" t="str">
        <f>IFERROR(Tabela4[[#This Row],[Nº Questões]]-Tabela4[[#This Row],[Corretas]], "")</f>
        <v/>
      </c>
      <c r="F236" s="62" t="str">
        <f>IFERROR(Tabela4[[#This Row],[Corretas]]/Tabela4[[#This Row],[Nº Questões]]," ")</f>
        <v xml:space="preserve"> </v>
      </c>
      <c r="G236" s="39"/>
      <c r="I236" s="29" t="s">
        <v>51</v>
      </c>
    </row>
    <row r="237" spans="3:9" x14ac:dyDescent="0.25">
      <c r="C237" s="56" t="s">
        <v>51</v>
      </c>
      <c r="D237" s="56" t="s">
        <v>51</v>
      </c>
      <c r="E237" s="61" t="str">
        <f>IFERROR(Tabela4[[#This Row],[Nº Questões]]-Tabela4[[#This Row],[Corretas]], "")</f>
        <v/>
      </c>
      <c r="F237" s="62" t="str">
        <f>IFERROR(Tabela4[[#This Row],[Corretas]]/Tabela4[[#This Row],[Nº Questões]]," ")</f>
        <v xml:space="preserve"> </v>
      </c>
      <c r="G237" s="39"/>
      <c r="I237" s="29" t="s">
        <v>51</v>
      </c>
    </row>
    <row r="238" spans="3:9" x14ac:dyDescent="0.25">
      <c r="C238" s="56" t="s">
        <v>51</v>
      </c>
      <c r="D238" s="56" t="s">
        <v>51</v>
      </c>
      <c r="E238" s="61" t="str">
        <f>IFERROR(Tabela4[[#This Row],[Nº Questões]]-Tabela4[[#This Row],[Corretas]], "")</f>
        <v/>
      </c>
      <c r="F238" s="62" t="str">
        <f>IFERROR(Tabela4[[#This Row],[Corretas]]/Tabela4[[#This Row],[Nº Questões]]," ")</f>
        <v xml:space="preserve"> </v>
      </c>
      <c r="G238" s="39"/>
      <c r="I238" s="29" t="s">
        <v>51</v>
      </c>
    </row>
    <row r="239" spans="3:9" x14ac:dyDescent="0.25">
      <c r="C239" s="56" t="s">
        <v>51</v>
      </c>
      <c r="D239" s="56" t="s">
        <v>51</v>
      </c>
      <c r="E239" s="61" t="str">
        <f>IFERROR(Tabela4[[#This Row],[Nº Questões]]-Tabela4[[#This Row],[Corretas]], "")</f>
        <v/>
      </c>
      <c r="F239" s="62" t="str">
        <f>IFERROR(Tabela4[[#This Row],[Corretas]]/Tabela4[[#This Row],[Nº Questões]]," ")</f>
        <v xml:space="preserve"> </v>
      </c>
      <c r="G239" s="39"/>
      <c r="I239" s="29" t="s">
        <v>51</v>
      </c>
    </row>
    <row r="240" spans="3:9" x14ac:dyDescent="0.25">
      <c r="C240" s="56" t="s">
        <v>51</v>
      </c>
      <c r="D240" s="56" t="s">
        <v>51</v>
      </c>
      <c r="E240" s="61" t="str">
        <f>IFERROR(Tabela4[[#This Row],[Nº Questões]]-Tabela4[[#This Row],[Corretas]], "")</f>
        <v/>
      </c>
      <c r="F240" s="62" t="str">
        <f>IFERROR(Tabela4[[#This Row],[Corretas]]/Tabela4[[#This Row],[Nº Questões]]," ")</f>
        <v xml:space="preserve"> </v>
      </c>
      <c r="G240" s="39"/>
      <c r="I240" s="29" t="s">
        <v>51</v>
      </c>
    </row>
    <row r="241" spans="3:9" x14ac:dyDescent="0.25">
      <c r="C241" s="56" t="s">
        <v>51</v>
      </c>
      <c r="D241" s="56" t="s">
        <v>51</v>
      </c>
      <c r="E241" s="61" t="str">
        <f>IFERROR(Tabela4[[#This Row],[Nº Questões]]-Tabela4[[#This Row],[Corretas]], "")</f>
        <v/>
      </c>
      <c r="F241" s="62" t="str">
        <f>IFERROR(Tabela4[[#This Row],[Corretas]]/Tabela4[[#This Row],[Nº Questões]]," ")</f>
        <v xml:space="preserve"> </v>
      </c>
      <c r="G241" s="39"/>
      <c r="I241" s="29" t="s">
        <v>51</v>
      </c>
    </row>
    <row r="242" spans="3:9" x14ac:dyDescent="0.25">
      <c r="C242" s="56" t="s">
        <v>51</v>
      </c>
      <c r="D242" s="56" t="s">
        <v>51</v>
      </c>
      <c r="E242" s="61" t="str">
        <f>IFERROR(Tabela4[[#This Row],[Nº Questões]]-Tabela4[[#This Row],[Corretas]], "")</f>
        <v/>
      </c>
      <c r="F242" s="62" t="str">
        <f>IFERROR(Tabela4[[#This Row],[Corretas]]/Tabela4[[#This Row],[Nº Questões]]," ")</f>
        <v xml:space="preserve"> </v>
      </c>
      <c r="G242" s="39"/>
      <c r="I242" s="29" t="s">
        <v>51</v>
      </c>
    </row>
    <row r="243" spans="3:9" x14ac:dyDescent="0.25">
      <c r="C243" s="56" t="s">
        <v>51</v>
      </c>
      <c r="D243" s="56" t="s">
        <v>51</v>
      </c>
      <c r="E243" s="61" t="str">
        <f>IFERROR(Tabela4[[#This Row],[Nº Questões]]-Tabela4[[#This Row],[Corretas]], "")</f>
        <v/>
      </c>
      <c r="F243" s="62" t="str">
        <f>IFERROR(Tabela4[[#This Row],[Corretas]]/Tabela4[[#This Row],[Nº Questões]]," ")</f>
        <v xml:space="preserve"> </v>
      </c>
      <c r="G243" s="39"/>
      <c r="I243" s="29" t="s">
        <v>51</v>
      </c>
    </row>
    <row r="244" spans="3:9" x14ac:dyDescent="0.25">
      <c r="C244" s="56" t="s">
        <v>51</v>
      </c>
      <c r="D244" s="56" t="s">
        <v>51</v>
      </c>
      <c r="E244" s="61" t="str">
        <f>IFERROR(Tabela4[[#This Row],[Nº Questões]]-Tabela4[[#This Row],[Corretas]], "")</f>
        <v/>
      </c>
      <c r="F244" s="62" t="str">
        <f>IFERROR(Tabela4[[#This Row],[Corretas]]/Tabela4[[#This Row],[Nº Questões]]," ")</f>
        <v xml:space="preserve"> </v>
      </c>
      <c r="G244" s="39"/>
      <c r="I244" s="29" t="s">
        <v>51</v>
      </c>
    </row>
    <row r="245" spans="3:9" x14ac:dyDescent="0.25">
      <c r="C245" s="56" t="s">
        <v>51</v>
      </c>
      <c r="D245" s="56" t="s">
        <v>51</v>
      </c>
      <c r="E245" s="61" t="str">
        <f>IFERROR(Tabela4[[#This Row],[Nº Questões]]-Tabela4[[#This Row],[Corretas]], "")</f>
        <v/>
      </c>
      <c r="F245" s="62" t="str">
        <f>IFERROR(Tabela4[[#This Row],[Corretas]]/Tabela4[[#This Row],[Nº Questões]]," ")</f>
        <v xml:space="preserve"> </v>
      </c>
      <c r="G245" s="39"/>
      <c r="I245" s="29" t="s">
        <v>51</v>
      </c>
    </row>
    <row r="246" spans="3:9" x14ac:dyDescent="0.25">
      <c r="C246" s="56" t="s">
        <v>51</v>
      </c>
      <c r="D246" s="56" t="s">
        <v>51</v>
      </c>
      <c r="E246" s="61" t="str">
        <f>IFERROR(Tabela4[[#This Row],[Nº Questões]]-Tabela4[[#This Row],[Corretas]], "")</f>
        <v/>
      </c>
      <c r="F246" s="62" t="str">
        <f>IFERROR(Tabela4[[#This Row],[Corretas]]/Tabela4[[#This Row],[Nº Questões]]," ")</f>
        <v xml:space="preserve"> </v>
      </c>
      <c r="G246" s="39"/>
      <c r="I246" s="29" t="s">
        <v>51</v>
      </c>
    </row>
    <row r="247" spans="3:9" x14ac:dyDescent="0.25">
      <c r="C247" s="56" t="s">
        <v>51</v>
      </c>
      <c r="D247" s="56" t="s">
        <v>51</v>
      </c>
      <c r="E247" s="61" t="str">
        <f>IFERROR(Tabela4[[#This Row],[Nº Questões]]-Tabela4[[#This Row],[Corretas]], "")</f>
        <v/>
      </c>
      <c r="F247" s="62" t="str">
        <f>IFERROR(Tabela4[[#This Row],[Corretas]]/Tabela4[[#This Row],[Nº Questões]]," ")</f>
        <v xml:space="preserve"> </v>
      </c>
      <c r="G247" s="39"/>
      <c r="I247" s="29" t="s">
        <v>51</v>
      </c>
    </row>
    <row r="248" spans="3:9" x14ac:dyDescent="0.25">
      <c r="C248" s="56" t="s">
        <v>51</v>
      </c>
      <c r="D248" s="56" t="s">
        <v>51</v>
      </c>
      <c r="E248" s="61" t="str">
        <f>IFERROR(Tabela4[[#This Row],[Nº Questões]]-Tabela4[[#This Row],[Corretas]], "")</f>
        <v/>
      </c>
      <c r="F248" s="62" t="str">
        <f>IFERROR(Tabela4[[#This Row],[Corretas]]/Tabela4[[#This Row],[Nº Questões]]," ")</f>
        <v xml:space="preserve"> </v>
      </c>
      <c r="G248" s="39"/>
      <c r="I248" s="29" t="s">
        <v>51</v>
      </c>
    </row>
    <row r="249" spans="3:9" x14ac:dyDescent="0.25">
      <c r="C249" s="56" t="s">
        <v>51</v>
      </c>
      <c r="D249" s="56" t="s">
        <v>51</v>
      </c>
      <c r="E249" s="61" t="str">
        <f>IFERROR(Tabela4[[#This Row],[Nº Questões]]-Tabela4[[#This Row],[Corretas]], "")</f>
        <v/>
      </c>
      <c r="F249" s="62" t="str">
        <f>IFERROR(Tabela4[[#This Row],[Corretas]]/Tabela4[[#This Row],[Nº Questões]]," ")</f>
        <v xml:space="preserve"> </v>
      </c>
      <c r="G249" s="39"/>
      <c r="I249" s="29" t="s">
        <v>51</v>
      </c>
    </row>
    <row r="250" spans="3:9" x14ac:dyDescent="0.25">
      <c r="C250" s="56" t="s">
        <v>51</v>
      </c>
      <c r="D250" s="56" t="s">
        <v>51</v>
      </c>
      <c r="E250" s="61" t="str">
        <f>IFERROR(Tabela4[[#This Row],[Nº Questões]]-Tabela4[[#This Row],[Corretas]], "")</f>
        <v/>
      </c>
      <c r="F250" s="62" t="str">
        <f>IFERROR(Tabela4[[#This Row],[Corretas]]/Tabela4[[#This Row],[Nº Questões]]," ")</f>
        <v xml:space="preserve"> </v>
      </c>
      <c r="G250" s="39"/>
      <c r="I250" s="29" t="s">
        <v>51</v>
      </c>
    </row>
    <row r="251" spans="3:9" x14ac:dyDescent="0.25">
      <c r="C251" s="56" t="s">
        <v>51</v>
      </c>
      <c r="D251" s="56" t="s">
        <v>51</v>
      </c>
      <c r="E251" s="61" t="str">
        <f>IFERROR(Tabela4[[#This Row],[Nº Questões]]-Tabela4[[#This Row],[Corretas]], "")</f>
        <v/>
      </c>
      <c r="F251" s="62" t="str">
        <f>IFERROR(Tabela4[[#This Row],[Corretas]]/Tabela4[[#This Row],[Nº Questões]]," ")</f>
        <v xml:space="preserve"> </v>
      </c>
      <c r="G251" s="39"/>
      <c r="I251" s="29" t="s">
        <v>51</v>
      </c>
    </row>
    <row r="252" spans="3:9" x14ac:dyDescent="0.25">
      <c r="C252" s="56" t="s">
        <v>51</v>
      </c>
      <c r="D252" s="56" t="s">
        <v>51</v>
      </c>
      <c r="E252" s="61" t="str">
        <f>IFERROR(Tabela4[[#This Row],[Nº Questões]]-Tabela4[[#This Row],[Corretas]], "")</f>
        <v/>
      </c>
      <c r="F252" s="62" t="str">
        <f>IFERROR(Tabela4[[#This Row],[Corretas]]/Tabela4[[#This Row],[Nº Questões]]," ")</f>
        <v xml:space="preserve"> </v>
      </c>
      <c r="G252" s="39"/>
      <c r="I252" s="29" t="s">
        <v>51</v>
      </c>
    </row>
    <row r="253" spans="3:9" x14ac:dyDescent="0.25">
      <c r="C253" s="56" t="s">
        <v>51</v>
      </c>
      <c r="D253" s="56" t="s">
        <v>51</v>
      </c>
      <c r="E253" s="61" t="str">
        <f>IFERROR(Tabela4[[#This Row],[Nº Questões]]-Tabela4[[#This Row],[Corretas]], "")</f>
        <v/>
      </c>
      <c r="F253" s="62" t="str">
        <f>IFERROR(Tabela4[[#This Row],[Corretas]]/Tabela4[[#This Row],[Nº Questões]]," ")</f>
        <v xml:space="preserve"> </v>
      </c>
      <c r="G253" s="39"/>
      <c r="I253" s="29" t="s">
        <v>51</v>
      </c>
    </row>
    <row r="254" spans="3:9" x14ac:dyDescent="0.25">
      <c r="C254" s="56" t="s">
        <v>51</v>
      </c>
      <c r="D254" s="56" t="s">
        <v>51</v>
      </c>
      <c r="E254" s="61" t="str">
        <f>IFERROR(Tabela4[[#This Row],[Nº Questões]]-Tabela4[[#This Row],[Corretas]], "")</f>
        <v/>
      </c>
      <c r="F254" s="62" t="str">
        <f>IFERROR(Tabela4[[#This Row],[Corretas]]/Tabela4[[#This Row],[Nº Questões]]," ")</f>
        <v xml:space="preserve"> </v>
      </c>
      <c r="G254" s="39"/>
      <c r="I254" s="29" t="s">
        <v>51</v>
      </c>
    </row>
    <row r="255" spans="3:9" x14ac:dyDescent="0.25">
      <c r="C255" s="56" t="s">
        <v>51</v>
      </c>
      <c r="D255" s="56" t="s">
        <v>51</v>
      </c>
      <c r="E255" s="61" t="str">
        <f>IFERROR(Tabela4[[#This Row],[Nº Questões]]-Tabela4[[#This Row],[Corretas]], "")</f>
        <v/>
      </c>
      <c r="F255" s="62" t="str">
        <f>IFERROR(Tabela4[[#This Row],[Corretas]]/Tabela4[[#This Row],[Nº Questões]]," ")</f>
        <v xml:space="preserve"> </v>
      </c>
      <c r="G255" s="39"/>
      <c r="I255" s="29" t="s">
        <v>51</v>
      </c>
    </row>
    <row r="256" spans="3:9" x14ac:dyDescent="0.25">
      <c r="C256" s="56" t="s">
        <v>51</v>
      </c>
      <c r="D256" s="56" t="s">
        <v>51</v>
      </c>
      <c r="E256" s="61" t="str">
        <f>IFERROR(Tabela4[[#This Row],[Nº Questões]]-Tabela4[[#This Row],[Corretas]], "")</f>
        <v/>
      </c>
      <c r="F256" s="62" t="str">
        <f>IFERROR(Tabela4[[#This Row],[Corretas]]/Tabela4[[#This Row],[Nº Questões]]," ")</f>
        <v xml:space="preserve"> </v>
      </c>
      <c r="G256" s="39"/>
      <c r="I256" s="29" t="s">
        <v>51</v>
      </c>
    </row>
    <row r="257" spans="3:9" x14ac:dyDescent="0.25">
      <c r="C257" s="56" t="s">
        <v>51</v>
      </c>
      <c r="D257" s="56" t="s">
        <v>51</v>
      </c>
      <c r="E257" s="61" t="str">
        <f>IFERROR(Tabela4[[#This Row],[Nº Questões]]-Tabela4[[#This Row],[Corretas]], "")</f>
        <v/>
      </c>
      <c r="F257" s="62" t="str">
        <f>IFERROR(Tabela4[[#This Row],[Corretas]]/Tabela4[[#This Row],[Nº Questões]]," ")</f>
        <v xml:space="preserve"> </v>
      </c>
      <c r="G257" s="39"/>
      <c r="I257" s="29" t="s">
        <v>51</v>
      </c>
    </row>
    <row r="258" spans="3:9" x14ac:dyDescent="0.25">
      <c r="C258" s="56" t="s">
        <v>51</v>
      </c>
      <c r="D258" s="56" t="s">
        <v>51</v>
      </c>
      <c r="E258" s="61" t="str">
        <f>IFERROR(Tabela4[[#This Row],[Nº Questões]]-Tabela4[[#This Row],[Corretas]], "")</f>
        <v/>
      </c>
      <c r="F258" s="62" t="str">
        <f>IFERROR(Tabela4[[#This Row],[Corretas]]/Tabela4[[#This Row],[Nº Questões]]," ")</f>
        <v xml:space="preserve"> </v>
      </c>
      <c r="G258" s="39"/>
      <c r="I258" s="29" t="s">
        <v>51</v>
      </c>
    </row>
    <row r="259" spans="3:9" x14ac:dyDescent="0.25">
      <c r="C259" s="56" t="s">
        <v>51</v>
      </c>
      <c r="D259" s="56" t="s">
        <v>51</v>
      </c>
      <c r="E259" s="61" t="str">
        <f>IFERROR(Tabela4[[#This Row],[Nº Questões]]-Tabela4[[#This Row],[Corretas]], "")</f>
        <v/>
      </c>
      <c r="F259" s="62" t="str">
        <f>IFERROR(Tabela4[[#This Row],[Corretas]]/Tabela4[[#This Row],[Nº Questões]]," ")</f>
        <v xml:space="preserve"> </v>
      </c>
      <c r="G259" s="39"/>
      <c r="I259" s="29" t="s">
        <v>51</v>
      </c>
    </row>
    <row r="260" spans="3:9" x14ac:dyDescent="0.25">
      <c r="C260" s="56" t="s">
        <v>51</v>
      </c>
      <c r="D260" s="56" t="s">
        <v>51</v>
      </c>
      <c r="E260" s="61" t="str">
        <f>IFERROR(Tabela4[[#This Row],[Nº Questões]]-Tabela4[[#This Row],[Corretas]], "")</f>
        <v/>
      </c>
      <c r="F260" s="62" t="str">
        <f>IFERROR(Tabela4[[#This Row],[Corretas]]/Tabela4[[#This Row],[Nº Questões]]," ")</f>
        <v xml:space="preserve"> </v>
      </c>
      <c r="G260" s="39"/>
      <c r="I260" s="29" t="s">
        <v>51</v>
      </c>
    </row>
    <row r="261" spans="3:9" x14ac:dyDescent="0.25">
      <c r="C261" s="56" t="s">
        <v>51</v>
      </c>
      <c r="D261" s="56" t="s">
        <v>51</v>
      </c>
      <c r="E261" s="61" t="str">
        <f>IFERROR(Tabela4[[#This Row],[Nº Questões]]-Tabela4[[#This Row],[Corretas]], "")</f>
        <v/>
      </c>
      <c r="F261" s="62" t="str">
        <f>IFERROR(Tabela4[[#This Row],[Corretas]]/Tabela4[[#This Row],[Nº Questões]]," ")</f>
        <v xml:space="preserve"> </v>
      </c>
      <c r="G261" s="39"/>
      <c r="I261" s="29" t="s">
        <v>51</v>
      </c>
    </row>
    <row r="262" spans="3:9" x14ac:dyDescent="0.25">
      <c r="C262" s="56" t="s">
        <v>51</v>
      </c>
      <c r="D262" s="56" t="s">
        <v>51</v>
      </c>
      <c r="E262" s="61" t="str">
        <f>IFERROR(Tabela4[[#This Row],[Nº Questões]]-Tabela4[[#This Row],[Corretas]], "")</f>
        <v/>
      </c>
      <c r="F262" s="62" t="str">
        <f>IFERROR(Tabela4[[#This Row],[Corretas]]/Tabela4[[#This Row],[Nº Questões]]," ")</f>
        <v xml:space="preserve"> </v>
      </c>
      <c r="G262" s="39"/>
      <c r="I262" s="29" t="s">
        <v>51</v>
      </c>
    </row>
    <row r="263" spans="3:9" x14ac:dyDescent="0.25">
      <c r="C263" s="56" t="s">
        <v>51</v>
      </c>
      <c r="D263" s="56" t="s">
        <v>51</v>
      </c>
      <c r="E263" s="61" t="str">
        <f>IFERROR(Tabela4[[#This Row],[Nº Questões]]-Tabela4[[#This Row],[Corretas]], "")</f>
        <v/>
      </c>
      <c r="F263" s="62" t="str">
        <f>IFERROR(Tabela4[[#This Row],[Corretas]]/Tabela4[[#This Row],[Nº Questões]]," ")</f>
        <v xml:space="preserve"> </v>
      </c>
      <c r="G263" s="39"/>
      <c r="I263" s="29" t="s">
        <v>51</v>
      </c>
    </row>
    <row r="264" spans="3:9" x14ac:dyDescent="0.25">
      <c r="C264" s="56" t="s">
        <v>51</v>
      </c>
      <c r="D264" s="56" t="s">
        <v>51</v>
      </c>
      <c r="E264" s="61" t="str">
        <f>IFERROR(Tabela4[[#This Row],[Nº Questões]]-Tabela4[[#This Row],[Corretas]], "")</f>
        <v/>
      </c>
      <c r="F264" s="62" t="str">
        <f>IFERROR(Tabela4[[#This Row],[Corretas]]/Tabela4[[#This Row],[Nº Questões]]," ")</f>
        <v xml:space="preserve"> </v>
      </c>
      <c r="G264" s="39"/>
      <c r="I264" s="29" t="s">
        <v>51</v>
      </c>
    </row>
    <row r="265" spans="3:9" x14ac:dyDescent="0.25">
      <c r="C265" s="56" t="s">
        <v>51</v>
      </c>
      <c r="D265" s="56" t="s">
        <v>51</v>
      </c>
      <c r="E265" s="61" t="str">
        <f>IFERROR(Tabela4[[#This Row],[Nº Questões]]-Tabela4[[#This Row],[Corretas]], "")</f>
        <v/>
      </c>
      <c r="F265" s="62" t="str">
        <f>IFERROR(Tabela4[[#This Row],[Corretas]]/Tabela4[[#This Row],[Nº Questões]]," ")</f>
        <v xml:space="preserve"> </v>
      </c>
      <c r="G265" s="39"/>
      <c r="I265" s="29" t="s">
        <v>51</v>
      </c>
    </row>
    <row r="266" spans="3:9" x14ac:dyDescent="0.25">
      <c r="C266" s="56" t="s">
        <v>51</v>
      </c>
      <c r="D266" s="56" t="s">
        <v>51</v>
      </c>
      <c r="E266" s="61" t="str">
        <f>IFERROR(Tabela4[[#This Row],[Nº Questões]]-Tabela4[[#This Row],[Corretas]], "")</f>
        <v/>
      </c>
      <c r="F266" s="62" t="str">
        <f>IFERROR(Tabela4[[#This Row],[Corretas]]/Tabela4[[#This Row],[Nº Questões]]," ")</f>
        <v xml:space="preserve"> </v>
      </c>
      <c r="G266" s="39"/>
      <c r="I266" s="29" t="s">
        <v>51</v>
      </c>
    </row>
    <row r="267" spans="3:9" x14ac:dyDescent="0.25">
      <c r="C267" s="56" t="s">
        <v>51</v>
      </c>
      <c r="D267" s="56" t="s">
        <v>51</v>
      </c>
      <c r="E267" s="61" t="str">
        <f>IFERROR(Tabela4[[#This Row],[Nº Questões]]-Tabela4[[#This Row],[Corretas]], "")</f>
        <v/>
      </c>
      <c r="F267" s="62" t="str">
        <f>IFERROR(Tabela4[[#This Row],[Corretas]]/Tabela4[[#This Row],[Nº Questões]]," ")</f>
        <v xml:space="preserve"> </v>
      </c>
      <c r="G267" s="39"/>
      <c r="I267" s="29" t="s">
        <v>51</v>
      </c>
    </row>
    <row r="268" spans="3:9" x14ac:dyDescent="0.25">
      <c r="C268" s="56" t="s">
        <v>51</v>
      </c>
      <c r="D268" s="56" t="s">
        <v>51</v>
      </c>
      <c r="E268" s="61" t="str">
        <f>IFERROR(Tabela4[[#This Row],[Nº Questões]]-Tabela4[[#This Row],[Corretas]], "")</f>
        <v/>
      </c>
      <c r="F268" s="62" t="str">
        <f>IFERROR(Tabela4[[#This Row],[Corretas]]/Tabela4[[#This Row],[Nº Questões]]," ")</f>
        <v xml:space="preserve"> </v>
      </c>
      <c r="G268" s="39"/>
      <c r="I268" s="29" t="s">
        <v>51</v>
      </c>
    </row>
    <row r="269" spans="3:9" x14ac:dyDescent="0.25">
      <c r="C269" s="56" t="s">
        <v>51</v>
      </c>
      <c r="D269" s="56" t="s">
        <v>51</v>
      </c>
      <c r="E269" s="61" t="str">
        <f>IFERROR(Tabela4[[#This Row],[Nº Questões]]-Tabela4[[#This Row],[Corretas]], "")</f>
        <v/>
      </c>
      <c r="F269" s="62" t="str">
        <f>IFERROR(Tabela4[[#This Row],[Corretas]]/Tabela4[[#This Row],[Nº Questões]]," ")</f>
        <v xml:space="preserve"> </v>
      </c>
      <c r="G269" s="39"/>
      <c r="I269" s="29" t="s">
        <v>51</v>
      </c>
    </row>
    <row r="270" spans="3:9" x14ac:dyDescent="0.25">
      <c r="C270" s="56" t="s">
        <v>51</v>
      </c>
      <c r="D270" s="56" t="s">
        <v>51</v>
      </c>
      <c r="E270" s="61" t="str">
        <f>IFERROR(Tabela4[[#This Row],[Nº Questões]]-Tabela4[[#This Row],[Corretas]], "")</f>
        <v/>
      </c>
      <c r="F270" s="62" t="str">
        <f>IFERROR(Tabela4[[#This Row],[Corretas]]/Tabela4[[#This Row],[Nº Questões]]," ")</f>
        <v xml:space="preserve"> </v>
      </c>
      <c r="G270" s="39"/>
      <c r="I270" s="29" t="s">
        <v>51</v>
      </c>
    </row>
    <row r="271" spans="3:9" x14ac:dyDescent="0.25">
      <c r="C271" s="56" t="s">
        <v>51</v>
      </c>
      <c r="D271" s="56" t="s">
        <v>51</v>
      </c>
      <c r="E271" s="61" t="str">
        <f>IFERROR(Tabela4[[#This Row],[Nº Questões]]-Tabela4[[#This Row],[Corretas]], "")</f>
        <v/>
      </c>
      <c r="F271" s="62" t="str">
        <f>IFERROR(Tabela4[[#This Row],[Corretas]]/Tabela4[[#This Row],[Nº Questões]]," ")</f>
        <v xml:space="preserve"> </v>
      </c>
      <c r="G271" s="39"/>
      <c r="I271" s="29" t="s">
        <v>51</v>
      </c>
    </row>
    <row r="272" spans="3:9" x14ac:dyDescent="0.25">
      <c r="C272" s="56" t="s">
        <v>51</v>
      </c>
      <c r="D272" s="56" t="s">
        <v>51</v>
      </c>
      <c r="E272" s="61" t="str">
        <f>IFERROR(Tabela4[[#This Row],[Nº Questões]]-Tabela4[[#This Row],[Corretas]], "")</f>
        <v/>
      </c>
      <c r="F272" s="62" t="str">
        <f>IFERROR(Tabela4[[#This Row],[Corretas]]/Tabela4[[#This Row],[Nº Questões]]," ")</f>
        <v xml:space="preserve"> </v>
      </c>
      <c r="G272" s="39"/>
      <c r="I272" s="29" t="s">
        <v>51</v>
      </c>
    </row>
    <row r="273" spans="3:9" x14ac:dyDescent="0.25">
      <c r="C273" s="56" t="s">
        <v>51</v>
      </c>
      <c r="D273" s="56" t="s">
        <v>51</v>
      </c>
      <c r="E273" s="61" t="str">
        <f>IFERROR(Tabela4[[#This Row],[Nº Questões]]-Tabela4[[#This Row],[Corretas]], "")</f>
        <v/>
      </c>
      <c r="F273" s="62" t="str">
        <f>IFERROR(Tabela4[[#This Row],[Corretas]]/Tabela4[[#This Row],[Nº Questões]]," ")</f>
        <v xml:space="preserve"> </v>
      </c>
      <c r="G273" s="39"/>
      <c r="I273" s="29" t="s">
        <v>51</v>
      </c>
    </row>
    <row r="274" spans="3:9" x14ac:dyDescent="0.25">
      <c r="C274" s="56" t="s">
        <v>51</v>
      </c>
      <c r="D274" s="56" t="s">
        <v>51</v>
      </c>
      <c r="E274" s="61" t="str">
        <f>IFERROR(Tabela4[[#This Row],[Nº Questões]]-Tabela4[[#This Row],[Corretas]], "")</f>
        <v/>
      </c>
      <c r="F274" s="62" t="str">
        <f>IFERROR(Tabela4[[#This Row],[Corretas]]/Tabela4[[#This Row],[Nº Questões]]," ")</f>
        <v xml:space="preserve"> </v>
      </c>
      <c r="G274" s="39"/>
      <c r="I274" s="29" t="s">
        <v>51</v>
      </c>
    </row>
    <row r="275" spans="3:9" x14ac:dyDescent="0.25">
      <c r="C275" s="56" t="s">
        <v>51</v>
      </c>
      <c r="D275" s="56" t="s">
        <v>51</v>
      </c>
      <c r="E275" s="61" t="str">
        <f>IFERROR(Tabela4[[#This Row],[Nº Questões]]-Tabela4[[#This Row],[Corretas]], "")</f>
        <v/>
      </c>
      <c r="F275" s="62" t="str">
        <f>IFERROR(Tabela4[[#This Row],[Corretas]]/Tabela4[[#This Row],[Nº Questões]]," ")</f>
        <v xml:space="preserve"> </v>
      </c>
      <c r="G275" s="39"/>
      <c r="I275" s="29" t="s">
        <v>51</v>
      </c>
    </row>
    <row r="276" spans="3:9" x14ac:dyDescent="0.25">
      <c r="C276" s="56" t="s">
        <v>51</v>
      </c>
      <c r="D276" s="56" t="s">
        <v>51</v>
      </c>
      <c r="E276" s="61" t="str">
        <f>IFERROR(Tabela4[[#This Row],[Nº Questões]]-Tabela4[[#This Row],[Corretas]], "")</f>
        <v/>
      </c>
      <c r="F276" s="62" t="str">
        <f>IFERROR(Tabela4[[#This Row],[Corretas]]/Tabela4[[#This Row],[Nº Questões]]," ")</f>
        <v xml:space="preserve"> </v>
      </c>
      <c r="G276" s="39"/>
      <c r="I276" s="29" t="s">
        <v>51</v>
      </c>
    </row>
    <row r="277" spans="3:9" x14ac:dyDescent="0.25">
      <c r="C277" s="56" t="s">
        <v>51</v>
      </c>
      <c r="D277" s="56" t="s">
        <v>51</v>
      </c>
      <c r="E277" s="61" t="str">
        <f>IFERROR(Tabela4[[#This Row],[Nº Questões]]-Tabela4[[#This Row],[Corretas]], "")</f>
        <v/>
      </c>
      <c r="F277" s="62" t="str">
        <f>IFERROR(Tabela4[[#This Row],[Corretas]]/Tabela4[[#This Row],[Nº Questões]]," ")</f>
        <v xml:space="preserve"> </v>
      </c>
      <c r="G277" s="39"/>
      <c r="I277" s="29" t="s">
        <v>51</v>
      </c>
    </row>
    <row r="278" spans="3:9" x14ac:dyDescent="0.25">
      <c r="C278" s="56" t="s">
        <v>51</v>
      </c>
      <c r="D278" s="56" t="s">
        <v>51</v>
      </c>
      <c r="E278" s="61" t="str">
        <f>IFERROR(Tabela4[[#This Row],[Nº Questões]]-Tabela4[[#This Row],[Corretas]], "")</f>
        <v/>
      </c>
      <c r="F278" s="62" t="str">
        <f>IFERROR(Tabela4[[#This Row],[Corretas]]/Tabela4[[#This Row],[Nº Questões]]," ")</f>
        <v xml:space="preserve"> </v>
      </c>
      <c r="G278" s="39"/>
      <c r="I278" s="29" t="s">
        <v>51</v>
      </c>
    </row>
    <row r="279" spans="3:9" x14ac:dyDescent="0.25">
      <c r="C279" s="56" t="s">
        <v>51</v>
      </c>
      <c r="D279" s="56" t="s">
        <v>51</v>
      </c>
      <c r="E279" s="61" t="str">
        <f>IFERROR(Tabela4[[#This Row],[Nº Questões]]-Tabela4[[#This Row],[Corretas]], "")</f>
        <v/>
      </c>
      <c r="F279" s="62" t="str">
        <f>IFERROR(Tabela4[[#This Row],[Corretas]]/Tabela4[[#This Row],[Nº Questões]]," ")</f>
        <v xml:space="preserve"> </v>
      </c>
      <c r="G279" s="39"/>
      <c r="I279" s="29" t="s">
        <v>51</v>
      </c>
    </row>
    <row r="280" spans="3:9" x14ac:dyDescent="0.25">
      <c r="C280" s="56" t="s">
        <v>51</v>
      </c>
      <c r="D280" s="56" t="s">
        <v>51</v>
      </c>
      <c r="E280" s="61" t="str">
        <f>IFERROR(Tabela4[[#This Row],[Nº Questões]]-Tabela4[[#This Row],[Corretas]], "")</f>
        <v/>
      </c>
      <c r="F280" s="62" t="str">
        <f>IFERROR(Tabela4[[#This Row],[Corretas]]/Tabela4[[#This Row],[Nº Questões]]," ")</f>
        <v xml:space="preserve"> </v>
      </c>
      <c r="G280" s="39"/>
      <c r="I280" s="29" t="s">
        <v>51</v>
      </c>
    </row>
    <row r="281" spans="3:9" x14ac:dyDescent="0.25">
      <c r="C281" s="56" t="s">
        <v>51</v>
      </c>
      <c r="D281" s="56" t="s">
        <v>51</v>
      </c>
      <c r="E281" s="61" t="str">
        <f>IFERROR(Tabela4[[#This Row],[Nº Questões]]-Tabela4[[#This Row],[Corretas]], "")</f>
        <v/>
      </c>
      <c r="F281" s="62" t="str">
        <f>IFERROR(Tabela4[[#This Row],[Corretas]]/Tabela4[[#This Row],[Nº Questões]]," ")</f>
        <v xml:space="preserve"> </v>
      </c>
      <c r="G281" s="39"/>
      <c r="I281" s="29" t="s">
        <v>51</v>
      </c>
    </row>
    <row r="282" spans="3:9" x14ac:dyDescent="0.25">
      <c r="C282" s="56" t="s">
        <v>51</v>
      </c>
      <c r="D282" s="56" t="s">
        <v>51</v>
      </c>
      <c r="E282" s="61" t="str">
        <f>IFERROR(Tabela4[[#This Row],[Nº Questões]]-Tabela4[[#This Row],[Corretas]], "")</f>
        <v/>
      </c>
      <c r="F282" s="62" t="str">
        <f>IFERROR(Tabela4[[#This Row],[Corretas]]/Tabela4[[#This Row],[Nº Questões]]," ")</f>
        <v xml:space="preserve"> </v>
      </c>
      <c r="G282" s="39"/>
      <c r="I282" s="29" t="s">
        <v>51</v>
      </c>
    </row>
    <row r="283" spans="3:9" x14ac:dyDescent="0.25">
      <c r="C283" s="56" t="s">
        <v>51</v>
      </c>
      <c r="D283" s="56" t="s">
        <v>51</v>
      </c>
      <c r="E283" s="61" t="str">
        <f>IFERROR(Tabela4[[#This Row],[Nº Questões]]-Tabela4[[#This Row],[Corretas]], "")</f>
        <v/>
      </c>
      <c r="F283" s="62" t="str">
        <f>IFERROR(Tabela4[[#This Row],[Corretas]]/Tabela4[[#This Row],[Nº Questões]]," ")</f>
        <v xml:space="preserve"> </v>
      </c>
      <c r="G283" s="39"/>
      <c r="I283" s="29" t="s">
        <v>51</v>
      </c>
    </row>
    <row r="284" spans="3:9" x14ac:dyDescent="0.25">
      <c r="C284" s="56" t="s">
        <v>51</v>
      </c>
      <c r="D284" s="56" t="s">
        <v>51</v>
      </c>
      <c r="E284" s="61" t="str">
        <f>IFERROR(Tabela4[[#This Row],[Nº Questões]]-Tabela4[[#This Row],[Corretas]], "")</f>
        <v/>
      </c>
      <c r="F284" s="62" t="str">
        <f>IFERROR(Tabela4[[#This Row],[Corretas]]/Tabela4[[#This Row],[Nº Questões]]," ")</f>
        <v xml:space="preserve"> </v>
      </c>
      <c r="G284" s="39"/>
      <c r="I284" s="29" t="s">
        <v>51</v>
      </c>
    </row>
    <row r="285" spans="3:9" x14ac:dyDescent="0.25">
      <c r="C285" s="56" t="s">
        <v>51</v>
      </c>
      <c r="D285" s="56" t="s">
        <v>51</v>
      </c>
      <c r="E285" s="61" t="str">
        <f>IFERROR(Tabela4[[#This Row],[Nº Questões]]-Tabela4[[#This Row],[Corretas]], "")</f>
        <v/>
      </c>
      <c r="F285" s="62" t="str">
        <f>IFERROR(Tabela4[[#This Row],[Corretas]]/Tabela4[[#This Row],[Nº Questões]]," ")</f>
        <v xml:space="preserve"> </v>
      </c>
      <c r="G285" s="39"/>
      <c r="I285" s="29" t="s">
        <v>51</v>
      </c>
    </row>
    <row r="286" spans="3:9" x14ac:dyDescent="0.25">
      <c r="C286" s="56" t="s">
        <v>51</v>
      </c>
      <c r="D286" s="56" t="s">
        <v>51</v>
      </c>
      <c r="E286" s="61" t="str">
        <f>IFERROR(Tabela4[[#This Row],[Nº Questões]]-Tabela4[[#This Row],[Corretas]], "")</f>
        <v/>
      </c>
      <c r="F286" s="62" t="str">
        <f>IFERROR(Tabela4[[#This Row],[Corretas]]/Tabela4[[#This Row],[Nº Questões]]," ")</f>
        <v xml:space="preserve"> </v>
      </c>
      <c r="G286" s="39"/>
      <c r="I286" s="29" t="s">
        <v>51</v>
      </c>
    </row>
    <row r="287" spans="3:9" x14ac:dyDescent="0.25">
      <c r="C287" s="56" t="s">
        <v>51</v>
      </c>
      <c r="D287" s="56" t="s">
        <v>51</v>
      </c>
      <c r="E287" s="61" t="str">
        <f>IFERROR(Tabela4[[#This Row],[Nº Questões]]-Tabela4[[#This Row],[Corretas]], "")</f>
        <v/>
      </c>
      <c r="F287" s="62" t="str">
        <f>IFERROR(Tabela4[[#This Row],[Corretas]]/Tabela4[[#This Row],[Nº Questões]]," ")</f>
        <v xml:space="preserve"> </v>
      </c>
      <c r="G287" s="39"/>
      <c r="I287" s="29" t="s">
        <v>51</v>
      </c>
    </row>
    <row r="288" spans="3:9" x14ac:dyDescent="0.25">
      <c r="C288" s="56" t="s">
        <v>51</v>
      </c>
      <c r="D288" s="56" t="s">
        <v>51</v>
      </c>
      <c r="E288" s="61" t="str">
        <f>IFERROR(Tabela4[[#This Row],[Nº Questões]]-Tabela4[[#This Row],[Corretas]], "")</f>
        <v/>
      </c>
      <c r="F288" s="62" t="str">
        <f>IFERROR(Tabela4[[#This Row],[Corretas]]/Tabela4[[#This Row],[Nº Questões]]," ")</f>
        <v xml:space="preserve"> </v>
      </c>
      <c r="G288" s="39"/>
      <c r="I288" s="29" t="s">
        <v>51</v>
      </c>
    </row>
    <row r="289" spans="3:9" x14ac:dyDescent="0.25">
      <c r="C289" s="56" t="s">
        <v>51</v>
      </c>
      <c r="D289" s="56" t="s">
        <v>51</v>
      </c>
      <c r="E289" s="61" t="str">
        <f>IFERROR(Tabela4[[#This Row],[Nº Questões]]-Tabela4[[#This Row],[Corretas]], "")</f>
        <v/>
      </c>
      <c r="F289" s="62" t="str">
        <f>IFERROR(Tabela4[[#This Row],[Corretas]]/Tabela4[[#This Row],[Nº Questões]]," ")</f>
        <v xml:space="preserve"> </v>
      </c>
      <c r="G289" s="39"/>
      <c r="I289" s="29" t="s">
        <v>51</v>
      </c>
    </row>
    <row r="290" spans="3:9" x14ac:dyDescent="0.25">
      <c r="C290" s="56" t="s">
        <v>51</v>
      </c>
      <c r="D290" s="56" t="s">
        <v>51</v>
      </c>
      <c r="E290" s="61" t="str">
        <f>IFERROR(Tabela4[[#This Row],[Nº Questões]]-Tabela4[[#This Row],[Corretas]], "")</f>
        <v/>
      </c>
      <c r="F290" s="62" t="str">
        <f>IFERROR(Tabela4[[#This Row],[Corretas]]/Tabela4[[#This Row],[Nº Questões]]," ")</f>
        <v xml:space="preserve"> </v>
      </c>
      <c r="G290" s="39"/>
      <c r="I290" s="29" t="s">
        <v>51</v>
      </c>
    </row>
    <row r="291" spans="3:9" x14ac:dyDescent="0.25">
      <c r="C291" s="56" t="s">
        <v>51</v>
      </c>
      <c r="D291" s="56" t="s">
        <v>51</v>
      </c>
      <c r="E291" s="61" t="str">
        <f>IFERROR(Tabela4[[#This Row],[Nº Questões]]-Tabela4[[#This Row],[Corretas]], "")</f>
        <v/>
      </c>
      <c r="F291" s="62" t="str">
        <f>IFERROR(Tabela4[[#This Row],[Corretas]]/Tabela4[[#This Row],[Nº Questões]]," ")</f>
        <v xml:space="preserve"> </v>
      </c>
      <c r="G291" s="39"/>
      <c r="I291" s="29" t="s">
        <v>51</v>
      </c>
    </row>
    <row r="292" spans="3:9" x14ac:dyDescent="0.25">
      <c r="C292" s="56" t="s">
        <v>51</v>
      </c>
      <c r="D292" s="56" t="s">
        <v>51</v>
      </c>
      <c r="E292" s="61" t="str">
        <f>IFERROR(Tabela4[[#This Row],[Nº Questões]]-Tabela4[[#This Row],[Corretas]], "")</f>
        <v/>
      </c>
      <c r="F292" s="62" t="str">
        <f>IFERROR(Tabela4[[#This Row],[Corretas]]/Tabela4[[#This Row],[Nº Questões]]," ")</f>
        <v xml:space="preserve"> </v>
      </c>
      <c r="G292" s="39"/>
      <c r="I292" s="29" t="s">
        <v>51</v>
      </c>
    </row>
    <row r="293" spans="3:9" x14ac:dyDescent="0.25">
      <c r="C293" s="56" t="s">
        <v>51</v>
      </c>
      <c r="D293" s="56" t="s">
        <v>51</v>
      </c>
      <c r="E293" s="61" t="str">
        <f>IFERROR(Tabela4[[#This Row],[Nº Questões]]-Tabela4[[#This Row],[Corretas]], "")</f>
        <v/>
      </c>
      <c r="F293" s="62" t="str">
        <f>IFERROR(Tabela4[[#This Row],[Corretas]]/Tabela4[[#This Row],[Nº Questões]]," ")</f>
        <v xml:space="preserve"> </v>
      </c>
      <c r="G293" s="39"/>
      <c r="I293" s="29" t="s">
        <v>51</v>
      </c>
    </row>
    <row r="294" spans="3:9" x14ac:dyDescent="0.25">
      <c r="C294" s="56" t="s">
        <v>51</v>
      </c>
      <c r="D294" s="56" t="s">
        <v>51</v>
      </c>
      <c r="E294" s="61" t="str">
        <f>IFERROR(Tabela4[[#This Row],[Nº Questões]]-Tabela4[[#This Row],[Corretas]], "")</f>
        <v/>
      </c>
      <c r="F294" s="62" t="str">
        <f>IFERROR(Tabela4[[#This Row],[Corretas]]/Tabela4[[#This Row],[Nº Questões]]," ")</f>
        <v xml:space="preserve"> </v>
      </c>
      <c r="G294" s="39"/>
      <c r="I294" s="29" t="s">
        <v>51</v>
      </c>
    </row>
    <row r="295" spans="3:9" x14ac:dyDescent="0.25">
      <c r="C295" s="56" t="s">
        <v>51</v>
      </c>
      <c r="D295" s="56" t="s">
        <v>51</v>
      </c>
      <c r="E295" s="61" t="str">
        <f>IFERROR(Tabela4[[#This Row],[Nº Questões]]-Tabela4[[#This Row],[Corretas]], "")</f>
        <v/>
      </c>
      <c r="F295" s="62" t="str">
        <f>IFERROR(Tabela4[[#This Row],[Corretas]]/Tabela4[[#This Row],[Nº Questões]]," ")</f>
        <v xml:space="preserve"> </v>
      </c>
      <c r="G295" s="39"/>
      <c r="I295" s="29" t="s">
        <v>51</v>
      </c>
    </row>
    <row r="296" spans="3:9" x14ac:dyDescent="0.25">
      <c r="C296" s="56" t="s">
        <v>51</v>
      </c>
      <c r="D296" s="56" t="s">
        <v>51</v>
      </c>
      <c r="E296" s="61" t="str">
        <f>IFERROR(Tabela4[[#This Row],[Nº Questões]]-Tabela4[[#This Row],[Corretas]], "")</f>
        <v/>
      </c>
      <c r="F296" s="62" t="str">
        <f>IFERROR(Tabela4[[#This Row],[Corretas]]/Tabela4[[#This Row],[Nº Questões]]," ")</f>
        <v xml:space="preserve"> </v>
      </c>
      <c r="G296" s="39"/>
      <c r="I296" s="29" t="s">
        <v>51</v>
      </c>
    </row>
    <row r="297" spans="3:9" x14ac:dyDescent="0.25">
      <c r="C297" s="56" t="s">
        <v>51</v>
      </c>
      <c r="D297" s="56" t="s">
        <v>51</v>
      </c>
      <c r="E297" s="61" t="str">
        <f>IFERROR(Tabela4[[#This Row],[Nº Questões]]-Tabela4[[#This Row],[Corretas]], "")</f>
        <v/>
      </c>
      <c r="F297" s="62" t="str">
        <f>IFERROR(Tabela4[[#This Row],[Corretas]]/Tabela4[[#This Row],[Nº Questões]]," ")</f>
        <v xml:space="preserve"> </v>
      </c>
      <c r="G297" s="39"/>
      <c r="I297" s="29" t="s">
        <v>51</v>
      </c>
    </row>
    <row r="298" spans="3:9" x14ac:dyDescent="0.25">
      <c r="C298" s="56" t="s">
        <v>51</v>
      </c>
      <c r="D298" s="56" t="s">
        <v>51</v>
      </c>
      <c r="E298" s="61" t="str">
        <f>IFERROR(Tabela4[[#This Row],[Nº Questões]]-Tabela4[[#This Row],[Corretas]], "")</f>
        <v/>
      </c>
      <c r="F298" s="62" t="str">
        <f>IFERROR(Tabela4[[#This Row],[Corretas]]/Tabela4[[#This Row],[Nº Questões]]," ")</f>
        <v xml:space="preserve"> </v>
      </c>
      <c r="G298" s="39"/>
      <c r="I298" s="29" t="s">
        <v>51</v>
      </c>
    </row>
    <row r="299" spans="3:9" x14ac:dyDescent="0.25">
      <c r="C299" s="56" t="s">
        <v>51</v>
      </c>
      <c r="D299" s="56" t="s">
        <v>51</v>
      </c>
      <c r="E299" s="61" t="str">
        <f>IFERROR(Tabela4[[#This Row],[Nº Questões]]-Tabela4[[#This Row],[Corretas]], "")</f>
        <v/>
      </c>
      <c r="F299" s="62" t="str">
        <f>IFERROR(Tabela4[[#This Row],[Corretas]]/Tabela4[[#This Row],[Nº Questões]]," ")</f>
        <v xml:space="preserve"> </v>
      </c>
      <c r="G299" s="39"/>
      <c r="I299" s="29" t="s">
        <v>51</v>
      </c>
    </row>
    <row r="300" spans="3:9" x14ac:dyDescent="0.25">
      <c r="C300" s="56" t="s">
        <v>51</v>
      </c>
      <c r="D300" s="56" t="s">
        <v>51</v>
      </c>
      <c r="E300" s="61" t="str">
        <f>IFERROR(Tabela4[[#This Row],[Nº Questões]]-Tabela4[[#This Row],[Corretas]], "")</f>
        <v/>
      </c>
      <c r="F300" s="62" t="str">
        <f>IFERROR(Tabela4[[#This Row],[Corretas]]/Tabela4[[#This Row],[Nº Questões]]," ")</f>
        <v xml:space="preserve"> </v>
      </c>
      <c r="G300" s="39"/>
      <c r="I300" s="29" t="s">
        <v>51</v>
      </c>
    </row>
    <row r="301" spans="3:9" x14ac:dyDescent="0.25">
      <c r="C301" s="56" t="s">
        <v>51</v>
      </c>
      <c r="D301" s="56" t="s">
        <v>51</v>
      </c>
      <c r="E301" s="61" t="str">
        <f>IFERROR(Tabela4[[#This Row],[Nº Questões]]-Tabela4[[#This Row],[Corretas]], "")</f>
        <v/>
      </c>
      <c r="F301" s="62" t="str">
        <f>IFERROR(Tabela4[[#This Row],[Corretas]]/Tabela4[[#This Row],[Nº Questões]]," ")</f>
        <v xml:space="preserve"> </v>
      </c>
      <c r="G301" s="39"/>
      <c r="I301" s="29" t="s">
        <v>51</v>
      </c>
    </row>
    <row r="302" spans="3:9" x14ac:dyDescent="0.25">
      <c r="C302" s="56" t="s">
        <v>51</v>
      </c>
      <c r="D302" s="56" t="s">
        <v>51</v>
      </c>
      <c r="E302" s="61" t="str">
        <f>IFERROR(Tabela4[[#This Row],[Nº Questões]]-Tabela4[[#This Row],[Corretas]], "")</f>
        <v/>
      </c>
      <c r="F302" s="62" t="str">
        <f>IFERROR(Tabela4[[#This Row],[Corretas]]/Tabela4[[#This Row],[Nº Questões]]," ")</f>
        <v xml:space="preserve"> </v>
      </c>
      <c r="G302" s="39"/>
      <c r="I302" s="29" t="s">
        <v>51</v>
      </c>
    </row>
    <row r="303" spans="3:9" x14ac:dyDescent="0.25">
      <c r="C303" s="56" t="s">
        <v>51</v>
      </c>
      <c r="D303" s="56" t="s">
        <v>51</v>
      </c>
      <c r="E303" s="61" t="str">
        <f>IFERROR(Tabela4[[#This Row],[Nº Questões]]-Tabela4[[#This Row],[Corretas]], "")</f>
        <v/>
      </c>
      <c r="F303" s="62" t="str">
        <f>IFERROR(Tabela4[[#This Row],[Corretas]]/Tabela4[[#This Row],[Nº Questões]]," ")</f>
        <v xml:space="preserve"> </v>
      </c>
      <c r="G303" s="39"/>
      <c r="I303" s="29" t="s">
        <v>51</v>
      </c>
    </row>
    <row r="304" spans="3:9" x14ac:dyDescent="0.25">
      <c r="C304" s="56" t="s">
        <v>51</v>
      </c>
      <c r="D304" s="56" t="s">
        <v>51</v>
      </c>
      <c r="E304" s="61" t="str">
        <f>IFERROR(Tabela4[[#This Row],[Nº Questões]]-Tabela4[[#This Row],[Corretas]], "")</f>
        <v/>
      </c>
      <c r="F304" s="62" t="str">
        <f>IFERROR(Tabela4[[#This Row],[Corretas]]/Tabela4[[#This Row],[Nº Questões]]," ")</f>
        <v xml:space="preserve"> </v>
      </c>
      <c r="G304" s="39"/>
      <c r="I304" s="29" t="s">
        <v>51</v>
      </c>
    </row>
    <row r="305" spans="3:9" x14ac:dyDescent="0.25">
      <c r="C305" s="56" t="s">
        <v>51</v>
      </c>
      <c r="D305" s="56" t="s">
        <v>51</v>
      </c>
      <c r="E305" s="61" t="str">
        <f>IFERROR(Tabela4[[#This Row],[Nº Questões]]-Tabela4[[#This Row],[Corretas]], "")</f>
        <v/>
      </c>
      <c r="F305" s="62" t="str">
        <f>IFERROR(Tabela4[[#This Row],[Corretas]]/Tabela4[[#This Row],[Nº Questões]]," ")</f>
        <v xml:space="preserve"> </v>
      </c>
      <c r="G305" s="39"/>
      <c r="I305" s="29" t="s">
        <v>51</v>
      </c>
    </row>
    <row r="306" spans="3:9" x14ac:dyDescent="0.25">
      <c r="C306" s="56" t="s">
        <v>51</v>
      </c>
      <c r="D306" s="56" t="s">
        <v>51</v>
      </c>
      <c r="E306" s="61" t="str">
        <f>IFERROR(Tabela4[[#This Row],[Nº Questões]]-Tabela4[[#This Row],[Corretas]], "")</f>
        <v/>
      </c>
      <c r="F306" s="62" t="str">
        <f>IFERROR(Tabela4[[#This Row],[Corretas]]/Tabela4[[#This Row],[Nº Questões]]," ")</f>
        <v xml:space="preserve"> </v>
      </c>
      <c r="G306" s="39"/>
      <c r="I306" s="29" t="s">
        <v>51</v>
      </c>
    </row>
    <row r="307" spans="3:9" x14ac:dyDescent="0.25">
      <c r="C307" s="56" t="s">
        <v>51</v>
      </c>
      <c r="D307" s="56" t="s">
        <v>51</v>
      </c>
      <c r="E307" s="61" t="str">
        <f>IFERROR(Tabela4[[#This Row],[Nº Questões]]-Tabela4[[#This Row],[Corretas]], "")</f>
        <v/>
      </c>
      <c r="F307" s="62" t="str">
        <f>IFERROR(Tabela4[[#This Row],[Corretas]]/Tabela4[[#This Row],[Nº Questões]]," ")</f>
        <v xml:space="preserve"> </v>
      </c>
      <c r="G307" s="39"/>
      <c r="I307" s="29" t="s">
        <v>51</v>
      </c>
    </row>
    <row r="308" spans="3:9" x14ac:dyDescent="0.25">
      <c r="C308" s="56" t="s">
        <v>51</v>
      </c>
      <c r="D308" s="56" t="s">
        <v>51</v>
      </c>
      <c r="E308" s="61" t="str">
        <f>IFERROR(Tabela4[[#This Row],[Nº Questões]]-Tabela4[[#This Row],[Corretas]], "")</f>
        <v/>
      </c>
      <c r="F308" s="62" t="str">
        <f>IFERROR(Tabela4[[#This Row],[Corretas]]/Tabela4[[#This Row],[Nº Questões]]," ")</f>
        <v xml:space="preserve"> </v>
      </c>
      <c r="G308" s="39"/>
      <c r="I308" s="29" t="s">
        <v>51</v>
      </c>
    </row>
    <row r="309" spans="3:9" x14ac:dyDescent="0.25">
      <c r="C309" s="56" t="s">
        <v>51</v>
      </c>
      <c r="D309" s="56" t="s">
        <v>51</v>
      </c>
      <c r="E309" s="61" t="str">
        <f>IFERROR(Tabela4[[#This Row],[Nº Questões]]-Tabela4[[#This Row],[Corretas]], "")</f>
        <v/>
      </c>
      <c r="F309" s="62" t="str">
        <f>IFERROR(Tabela4[[#This Row],[Corretas]]/Tabela4[[#This Row],[Nº Questões]]," ")</f>
        <v xml:space="preserve"> </v>
      </c>
      <c r="G309" s="39"/>
      <c r="I309" s="29" t="s">
        <v>51</v>
      </c>
    </row>
    <row r="310" spans="3:9" x14ac:dyDescent="0.25">
      <c r="C310" s="56" t="s">
        <v>51</v>
      </c>
      <c r="D310" s="56" t="s">
        <v>51</v>
      </c>
      <c r="E310" s="61" t="str">
        <f>IFERROR(Tabela4[[#This Row],[Nº Questões]]-Tabela4[[#This Row],[Corretas]], "")</f>
        <v/>
      </c>
      <c r="F310" s="62" t="str">
        <f>IFERROR(Tabela4[[#This Row],[Corretas]]/Tabela4[[#This Row],[Nº Questões]]," ")</f>
        <v xml:space="preserve"> </v>
      </c>
      <c r="G310" s="39"/>
      <c r="I310" s="29" t="s">
        <v>51</v>
      </c>
    </row>
    <row r="311" spans="3:9" x14ac:dyDescent="0.25">
      <c r="C311" s="56" t="s">
        <v>51</v>
      </c>
      <c r="D311" s="56" t="s">
        <v>51</v>
      </c>
      <c r="E311" s="61" t="str">
        <f>IFERROR(Tabela4[[#This Row],[Nº Questões]]-Tabela4[[#This Row],[Corretas]], "")</f>
        <v/>
      </c>
      <c r="F311" s="62" t="str">
        <f>IFERROR(Tabela4[[#This Row],[Corretas]]/Tabela4[[#This Row],[Nº Questões]]," ")</f>
        <v xml:space="preserve"> </v>
      </c>
      <c r="G311" s="39"/>
      <c r="I311" s="29" t="s">
        <v>51</v>
      </c>
    </row>
    <row r="312" spans="3:9" x14ac:dyDescent="0.25">
      <c r="C312" s="56" t="s">
        <v>51</v>
      </c>
      <c r="D312" s="56" t="s">
        <v>51</v>
      </c>
      <c r="E312" s="61" t="str">
        <f>IFERROR(Tabela4[[#This Row],[Nº Questões]]-Tabela4[[#This Row],[Corretas]], "")</f>
        <v/>
      </c>
      <c r="F312" s="62" t="str">
        <f>IFERROR(Tabela4[[#This Row],[Corretas]]/Tabela4[[#This Row],[Nº Questões]]," ")</f>
        <v xml:space="preserve"> </v>
      </c>
      <c r="G312" s="39"/>
      <c r="I312" s="29" t="s">
        <v>51</v>
      </c>
    </row>
    <row r="313" spans="3:9" x14ac:dyDescent="0.25">
      <c r="C313" s="56" t="s">
        <v>51</v>
      </c>
      <c r="D313" s="56" t="s">
        <v>51</v>
      </c>
      <c r="E313" s="61" t="str">
        <f>IFERROR(Tabela4[[#This Row],[Nº Questões]]-Tabela4[[#This Row],[Corretas]], "")</f>
        <v/>
      </c>
      <c r="F313" s="62" t="str">
        <f>IFERROR(Tabela4[[#This Row],[Corretas]]/Tabela4[[#This Row],[Nº Questões]]," ")</f>
        <v xml:space="preserve"> </v>
      </c>
      <c r="G313" s="39"/>
      <c r="I313" s="29" t="s">
        <v>51</v>
      </c>
    </row>
    <row r="314" spans="3:9" x14ac:dyDescent="0.25">
      <c r="C314" s="56" t="s">
        <v>51</v>
      </c>
      <c r="D314" s="56" t="s">
        <v>51</v>
      </c>
      <c r="E314" s="61" t="str">
        <f>IFERROR(Tabela4[[#This Row],[Nº Questões]]-Tabela4[[#This Row],[Corretas]], "")</f>
        <v/>
      </c>
      <c r="F314" s="62" t="str">
        <f>IFERROR(Tabela4[[#This Row],[Corretas]]/Tabela4[[#This Row],[Nº Questões]]," ")</f>
        <v xml:space="preserve"> </v>
      </c>
      <c r="G314" s="39"/>
      <c r="I314" s="29" t="s">
        <v>51</v>
      </c>
    </row>
    <row r="315" spans="3:9" x14ac:dyDescent="0.25">
      <c r="C315" s="56" t="s">
        <v>51</v>
      </c>
      <c r="D315" s="56" t="s">
        <v>51</v>
      </c>
      <c r="E315" s="61" t="str">
        <f>IFERROR(Tabela4[[#This Row],[Nº Questões]]-Tabela4[[#This Row],[Corretas]], "")</f>
        <v/>
      </c>
      <c r="F315" s="62" t="str">
        <f>IFERROR(Tabela4[[#This Row],[Corretas]]/Tabela4[[#This Row],[Nº Questões]]," ")</f>
        <v xml:space="preserve"> </v>
      </c>
      <c r="G315" s="39"/>
      <c r="I315" s="29" t="s">
        <v>51</v>
      </c>
    </row>
    <row r="316" spans="3:9" x14ac:dyDescent="0.25">
      <c r="C316" s="56" t="s">
        <v>51</v>
      </c>
      <c r="D316" s="56" t="s">
        <v>51</v>
      </c>
      <c r="E316" s="61" t="str">
        <f>IFERROR(Tabela4[[#This Row],[Nº Questões]]-Tabela4[[#This Row],[Corretas]], "")</f>
        <v/>
      </c>
      <c r="F316" s="62" t="str">
        <f>IFERROR(Tabela4[[#This Row],[Corretas]]/Tabela4[[#This Row],[Nº Questões]]," ")</f>
        <v xml:space="preserve"> </v>
      </c>
      <c r="G316" s="39"/>
      <c r="I316" s="29" t="s">
        <v>51</v>
      </c>
    </row>
    <row r="317" spans="3:9" x14ac:dyDescent="0.25">
      <c r="C317" s="56" t="s">
        <v>51</v>
      </c>
      <c r="D317" s="56" t="s">
        <v>51</v>
      </c>
      <c r="E317" s="61" t="str">
        <f>IFERROR(Tabela4[[#This Row],[Nº Questões]]-Tabela4[[#This Row],[Corretas]], "")</f>
        <v/>
      </c>
      <c r="F317" s="62" t="str">
        <f>IFERROR(Tabela4[[#This Row],[Corretas]]/Tabela4[[#This Row],[Nº Questões]]," ")</f>
        <v xml:space="preserve"> </v>
      </c>
      <c r="G317" s="39"/>
      <c r="I317" s="29" t="s">
        <v>51</v>
      </c>
    </row>
    <row r="318" spans="3:9" x14ac:dyDescent="0.25">
      <c r="C318" s="56" t="s">
        <v>51</v>
      </c>
      <c r="D318" s="56" t="s">
        <v>51</v>
      </c>
      <c r="E318" s="61" t="str">
        <f>IFERROR(Tabela4[[#This Row],[Nº Questões]]-Tabela4[[#This Row],[Corretas]], "")</f>
        <v/>
      </c>
      <c r="F318" s="62" t="str">
        <f>IFERROR(Tabela4[[#This Row],[Corretas]]/Tabela4[[#This Row],[Nº Questões]]," ")</f>
        <v xml:space="preserve"> </v>
      </c>
      <c r="G318" s="39"/>
      <c r="I318" s="29" t="s">
        <v>51</v>
      </c>
    </row>
    <row r="319" spans="3:9" x14ac:dyDescent="0.25">
      <c r="C319" s="56" t="s">
        <v>51</v>
      </c>
      <c r="D319" s="56" t="s">
        <v>51</v>
      </c>
      <c r="E319" s="61" t="str">
        <f>IFERROR(Tabela4[[#This Row],[Nº Questões]]-Tabela4[[#This Row],[Corretas]], "")</f>
        <v/>
      </c>
      <c r="F319" s="62" t="str">
        <f>IFERROR(Tabela4[[#This Row],[Corretas]]/Tabela4[[#This Row],[Nº Questões]]," ")</f>
        <v xml:space="preserve"> </v>
      </c>
      <c r="G319" s="39"/>
      <c r="I319" s="29" t="s">
        <v>51</v>
      </c>
    </row>
    <row r="320" spans="3:9" x14ac:dyDescent="0.25">
      <c r="C320" s="56" t="s">
        <v>51</v>
      </c>
      <c r="D320" s="56" t="s">
        <v>51</v>
      </c>
      <c r="E320" s="61" t="str">
        <f>IFERROR(Tabela4[[#This Row],[Nº Questões]]-Tabela4[[#This Row],[Corretas]], "")</f>
        <v/>
      </c>
      <c r="F320" s="62" t="str">
        <f>IFERROR(Tabela4[[#This Row],[Corretas]]/Tabela4[[#This Row],[Nº Questões]]," ")</f>
        <v xml:space="preserve"> </v>
      </c>
      <c r="G320" s="39"/>
      <c r="I320" s="29" t="s">
        <v>51</v>
      </c>
    </row>
    <row r="321" spans="3:9" x14ac:dyDescent="0.25">
      <c r="C321" s="56" t="s">
        <v>51</v>
      </c>
      <c r="D321" s="56" t="s">
        <v>51</v>
      </c>
      <c r="E321" s="61" t="str">
        <f>IFERROR(Tabela4[[#This Row],[Nº Questões]]-Tabela4[[#This Row],[Corretas]], "")</f>
        <v/>
      </c>
      <c r="F321" s="62" t="str">
        <f>IFERROR(Tabela4[[#This Row],[Corretas]]/Tabela4[[#This Row],[Nº Questões]]," ")</f>
        <v xml:space="preserve"> </v>
      </c>
      <c r="G321" s="39"/>
      <c r="I321" s="29" t="s">
        <v>51</v>
      </c>
    </row>
    <row r="322" spans="3:9" x14ac:dyDescent="0.25">
      <c r="C322" s="56" t="s">
        <v>51</v>
      </c>
      <c r="D322" s="56" t="s">
        <v>51</v>
      </c>
      <c r="E322" s="61" t="str">
        <f>IFERROR(Tabela4[[#This Row],[Nº Questões]]-Tabela4[[#This Row],[Corretas]], "")</f>
        <v/>
      </c>
      <c r="F322" s="62" t="str">
        <f>IFERROR(Tabela4[[#This Row],[Corretas]]/Tabela4[[#This Row],[Nº Questões]]," ")</f>
        <v xml:space="preserve"> </v>
      </c>
      <c r="G322" s="39"/>
      <c r="I322" s="29" t="s">
        <v>51</v>
      </c>
    </row>
    <row r="323" spans="3:9" x14ac:dyDescent="0.25">
      <c r="C323" s="56" t="s">
        <v>51</v>
      </c>
      <c r="D323" s="56" t="s">
        <v>51</v>
      </c>
      <c r="E323" s="61" t="str">
        <f>IFERROR(Tabela4[[#This Row],[Nº Questões]]-Tabela4[[#This Row],[Corretas]], "")</f>
        <v/>
      </c>
      <c r="F323" s="62" t="str">
        <f>IFERROR(Tabela4[[#This Row],[Corretas]]/Tabela4[[#This Row],[Nº Questões]]," ")</f>
        <v xml:space="preserve"> </v>
      </c>
      <c r="G323" s="39"/>
      <c r="I323" s="29" t="s">
        <v>51</v>
      </c>
    </row>
    <row r="324" spans="3:9" x14ac:dyDescent="0.25">
      <c r="C324" s="56" t="s">
        <v>51</v>
      </c>
      <c r="D324" s="56" t="s">
        <v>51</v>
      </c>
      <c r="E324" s="61" t="str">
        <f>IFERROR(Tabela4[[#This Row],[Nº Questões]]-Tabela4[[#This Row],[Corretas]], "")</f>
        <v/>
      </c>
      <c r="F324" s="62" t="str">
        <f>IFERROR(Tabela4[[#This Row],[Corretas]]/Tabela4[[#This Row],[Nº Questões]]," ")</f>
        <v xml:space="preserve"> </v>
      </c>
      <c r="G324" s="39"/>
      <c r="I324" s="29" t="s">
        <v>51</v>
      </c>
    </row>
    <row r="325" spans="3:9" x14ac:dyDescent="0.25">
      <c r="C325" s="56" t="s">
        <v>51</v>
      </c>
      <c r="D325" s="56" t="s">
        <v>51</v>
      </c>
      <c r="E325" s="61" t="str">
        <f>IFERROR(Tabela4[[#This Row],[Nº Questões]]-Tabela4[[#This Row],[Corretas]], "")</f>
        <v/>
      </c>
      <c r="F325" s="62" t="str">
        <f>IFERROR(Tabela4[[#This Row],[Corretas]]/Tabela4[[#This Row],[Nº Questões]]," ")</f>
        <v xml:space="preserve"> </v>
      </c>
      <c r="G325" s="39"/>
      <c r="I325" s="29" t="s">
        <v>51</v>
      </c>
    </row>
    <row r="326" spans="3:9" x14ac:dyDescent="0.25">
      <c r="C326" s="56" t="s">
        <v>51</v>
      </c>
      <c r="D326" s="56" t="s">
        <v>51</v>
      </c>
      <c r="E326" s="61" t="str">
        <f>IFERROR(Tabela4[[#This Row],[Nº Questões]]-Tabela4[[#This Row],[Corretas]], "")</f>
        <v/>
      </c>
      <c r="F326" s="62" t="str">
        <f>IFERROR(Tabela4[[#This Row],[Corretas]]/Tabela4[[#This Row],[Nº Questões]]," ")</f>
        <v xml:space="preserve"> </v>
      </c>
      <c r="G326" s="39"/>
      <c r="I326" s="29" t="s">
        <v>51</v>
      </c>
    </row>
    <row r="327" spans="3:9" x14ac:dyDescent="0.25">
      <c r="C327" s="56" t="s">
        <v>51</v>
      </c>
      <c r="D327" s="56" t="s">
        <v>51</v>
      </c>
      <c r="E327" s="61" t="str">
        <f>IFERROR(Tabela4[[#This Row],[Nº Questões]]-Tabela4[[#This Row],[Corretas]], "")</f>
        <v/>
      </c>
      <c r="F327" s="62" t="str">
        <f>IFERROR(Tabela4[[#This Row],[Corretas]]/Tabela4[[#This Row],[Nº Questões]]," ")</f>
        <v xml:space="preserve"> </v>
      </c>
      <c r="G327" s="39"/>
      <c r="I327" s="29" t="s">
        <v>51</v>
      </c>
    </row>
    <row r="328" spans="3:9" x14ac:dyDescent="0.25">
      <c r="C328" s="56" t="s">
        <v>51</v>
      </c>
      <c r="D328" s="56" t="s">
        <v>51</v>
      </c>
      <c r="E328" s="61" t="str">
        <f>IFERROR(Tabela4[[#This Row],[Nº Questões]]-Tabela4[[#This Row],[Corretas]], "")</f>
        <v/>
      </c>
      <c r="F328" s="62" t="str">
        <f>IFERROR(Tabela4[[#This Row],[Corretas]]/Tabela4[[#This Row],[Nº Questões]]," ")</f>
        <v xml:space="preserve"> </v>
      </c>
      <c r="G328" s="39"/>
      <c r="I328" s="29" t="s">
        <v>51</v>
      </c>
    </row>
    <row r="329" spans="3:9" x14ac:dyDescent="0.25">
      <c r="C329" s="56" t="s">
        <v>51</v>
      </c>
      <c r="D329" s="56" t="s">
        <v>51</v>
      </c>
      <c r="E329" s="61" t="str">
        <f>IFERROR(Tabela4[[#This Row],[Nº Questões]]-Tabela4[[#This Row],[Corretas]], "")</f>
        <v/>
      </c>
      <c r="F329" s="62" t="str">
        <f>IFERROR(Tabela4[[#This Row],[Corretas]]/Tabela4[[#This Row],[Nº Questões]]," ")</f>
        <v xml:space="preserve"> </v>
      </c>
      <c r="G329" s="39"/>
      <c r="I329" s="29" t="s">
        <v>51</v>
      </c>
    </row>
    <row r="330" spans="3:9" x14ac:dyDescent="0.25">
      <c r="C330" s="56" t="s">
        <v>51</v>
      </c>
      <c r="D330" s="56" t="s">
        <v>51</v>
      </c>
      <c r="E330" s="61" t="str">
        <f>IFERROR(Tabela4[[#This Row],[Nº Questões]]-Tabela4[[#This Row],[Corretas]], "")</f>
        <v/>
      </c>
      <c r="F330" s="62" t="str">
        <f>IFERROR(Tabela4[[#This Row],[Corretas]]/Tabela4[[#This Row],[Nº Questões]]," ")</f>
        <v xml:space="preserve"> </v>
      </c>
      <c r="G330" s="39"/>
      <c r="I330" s="29" t="s">
        <v>51</v>
      </c>
    </row>
    <row r="331" spans="3:9" x14ac:dyDescent="0.25">
      <c r="C331" s="56" t="s">
        <v>51</v>
      </c>
      <c r="D331" s="56" t="s">
        <v>51</v>
      </c>
      <c r="E331" s="61" t="str">
        <f>IFERROR(Tabela4[[#This Row],[Nº Questões]]-Tabela4[[#This Row],[Corretas]], "")</f>
        <v/>
      </c>
      <c r="F331" s="62" t="str">
        <f>IFERROR(Tabela4[[#This Row],[Corretas]]/Tabela4[[#This Row],[Nº Questões]]," ")</f>
        <v xml:space="preserve"> </v>
      </c>
      <c r="G331" s="39"/>
      <c r="I331" s="29" t="s">
        <v>51</v>
      </c>
    </row>
    <row r="332" spans="3:9" x14ac:dyDescent="0.25">
      <c r="C332" s="56" t="s">
        <v>51</v>
      </c>
      <c r="D332" s="56" t="s">
        <v>51</v>
      </c>
      <c r="E332" s="61" t="str">
        <f>IFERROR(Tabela4[[#This Row],[Nº Questões]]-Tabela4[[#This Row],[Corretas]], "")</f>
        <v/>
      </c>
      <c r="F332" s="62" t="str">
        <f>IFERROR(Tabela4[[#This Row],[Corretas]]/Tabela4[[#This Row],[Nº Questões]]," ")</f>
        <v xml:space="preserve"> </v>
      </c>
      <c r="G332" s="39"/>
      <c r="I332" s="29" t="s">
        <v>51</v>
      </c>
    </row>
    <row r="333" spans="3:9" x14ac:dyDescent="0.25">
      <c r="C333" s="56" t="s">
        <v>51</v>
      </c>
      <c r="D333" s="56" t="s">
        <v>51</v>
      </c>
      <c r="E333" s="61" t="str">
        <f>IFERROR(Tabela4[[#This Row],[Nº Questões]]-Tabela4[[#This Row],[Corretas]], "")</f>
        <v/>
      </c>
      <c r="F333" s="62" t="str">
        <f>IFERROR(Tabela4[[#This Row],[Corretas]]/Tabela4[[#This Row],[Nº Questões]]," ")</f>
        <v xml:space="preserve"> </v>
      </c>
      <c r="G333" s="39"/>
      <c r="I333" s="29" t="s">
        <v>51</v>
      </c>
    </row>
    <row r="334" spans="3:9" x14ac:dyDescent="0.25">
      <c r="C334" s="56" t="s">
        <v>51</v>
      </c>
      <c r="D334" s="56" t="s">
        <v>51</v>
      </c>
      <c r="E334" s="61" t="str">
        <f>IFERROR(Tabela4[[#This Row],[Nº Questões]]-Tabela4[[#This Row],[Corretas]], "")</f>
        <v/>
      </c>
      <c r="F334" s="62" t="str">
        <f>IFERROR(Tabela4[[#This Row],[Corretas]]/Tabela4[[#This Row],[Nº Questões]]," ")</f>
        <v xml:space="preserve"> </v>
      </c>
      <c r="G334" s="39"/>
      <c r="I334" s="29" t="s">
        <v>51</v>
      </c>
    </row>
    <row r="335" spans="3:9" x14ac:dyDescent="0.25">
      <c r="C335" s="56" t="s">
        <v>51</v>
      </c>
      <c r="D335" s="56" t="s">
        <v>51</v>
      </c>
      <c r="E335" s="61" t="str">
        <f>IFERROR(Tabela4[[#This Row],[Nº Questões]]-Tabela4[[#This Row],[Corretas]], "")</f>
        <v/>
      </c>
      <c r="F335" s="62" t="str">
        <f>IFERROR(Tabela4[[#This Row],[Corretas]]/Tabela4[[#This Row],[Nº Questões]]," ")</f>
        <v xml:space="preserve"> </v>
      </c>
      <c r="G335" s="39"/>
      <c r="I335" s="29" t="s">
        <v>51</v>
      </c>
    </row>
    <row r="336" spans="3:9" x14ac:dyDescent="0.25">
      <c r="C336" s="56" t="s">
        <v>51</v>
      </c>
      <c r="D336" s="56" t="s">
        <v>51</v>
      </c>
      <c r="E336" s="61" t="str">
        <f>IFERROR(Tabela4[[#This Row],[Nº Questões]]-Tabela4[[#This Row],[Corretas]], "")</f>
        <v/>
      </c>
      <c r="F336" s="62" t="str">
        <f>IFERROR(Tabela4[[#This Row],[Corretas]]/Tabela4[[#This Row],[Nº Questões]]," ")</f>
        <v xml:space="preserve"> </v>
      </c>
      <c r="G336" s="39"/>
      <c r="I336" s="29" t="s">
        <v>51</v>
      </c>
    </row>
    <row r="337" spans="3:9" x14ac:dyDescent="0.25">
      <c r="C337" s="56" t="s">
        <v>51</v>
      </c>
      <c r="D337" s="56" t="s">
        <v>51</v>
      </c>
      <c r="E337" s="61" t="str">
        <f>IFERROR(Tabela4[[#This Row],[Nº Questões]]-Tabela4[[#This Row],[Corretas]], "")</f>
        <v/>
      </c>
      <c r="F337" s="62" t="str">
        <f>IFERROR(Tabela4[[#This Row],[Corretas]]/Tabela4[[#This Row],[Nº Questões]]," ")</f>
        <v xml:space="preserve"> </v>
      </c>
      <c r="G337" s="39"/>
      <c r="I337" s="29" t="s">
        <v>51</v>
      </c>
    </row>
    <row r="338" spans="3:9" x14ac:dyDescent="0.25">
      <c r="C338" s="56" t="s">
        <v>51</v>
      </c>
      <c r="D338" s="56" t="s">
        <v>51</v>
      </c>
      <c r="E338" s="61" t="str">
        <f>IFERROR(Tabela4[[#This Row],[Nº Questões]]-Tabela4[[#This Row],[Corretas]], "")</f>
        <v/>
      </c>
      <c r="F338" s="62" t="str">
        <f>IFERROR(Tabela4[[#This Row],[Corretas]]/Tabela4[[#This Row],[Nº Questões]]," ")</f>
        <v xml:space="preserve"> </v>
      </c>
      <c r="G338" s="39"/>
      <c r="I338" s="29" t="s">
        <v>51</v>
      </c>
    </row>
    <row r="339" spans="3:9" x14ac:dyDescent="0.25">
      <c r="C339" s="56" t="s">
        <v>51</v>
      </c>
      <c r="D339" s="56" t="s">
        <v>51</v>
      </c>
      <c r="E339" s="61" t="str">
        <f>IFERROR(Tabela4[[#This Row],[Nº Questões]]-Tabela4[[#This Row],[Corretas]], "")</f>
        <v/>
      </c>
      <c r="F339" s="62" t="str">
        <f>IFERROR(Tabela4[[#This Row],[Corretas]]/Tabela4[[#This Row],[Nº Questões]]," ")</f>
        <v xml:space="preserve"> </v>
      </c>
      <c r="G339" s="39"/>
      <c r="I339" s="29" t="s">
        <v>51</v>
      </c>
    </row>
    <row r="340" spans="3:9" x14ac:dyDescent="0.25">
      <c r="C340" s="56" t="s">
        <v>51</v>
      </c>
      <c r="D340" s="56" t="s">
        <v>51</v>
      </c>
      <c r="E340" s="61" t="str">
        <f>IFERROR(Tabela4[[#This Row],[Nº Questões]]-Tabela4[[#This Row],[Corretas]], "")</f>
        <v/>
      </c>
      <c r="F340" s="62" t="str">
        <f>IFERROR(Tabela4[[#This Row],[Corretas]]/Tabela4[[#This Row],[Nº Questões]]," ")</f>
        <v xml:space="preserve"> </v>
      </c>
      <c r="G340" s="39"/>
      <c r="I340" s="29" t="s">
        <v>51</v>
      </c>
    </row>
    <row r="341" spans="3:9" x14ac:dyDescent="0.25">
      <c r="C341" s="56" t="s">
        <v>51</v>
      </c>
      <c r="D341" s="56" t="s">
        <v>51</v>
      </c>
      <c r="E341" s="61" t="str">
        <f>IFERROR(Tabela4[[#This Row],[Nº Questões]]-Tabela4[[#This Row],[Corretas]], "")</f>
        <v/>
      </c>
      <c r="F341" s="62" t="str">
        <f>IFERROR(Tabela4[[#This Row],[Corretas]]/Tabela4[[#This Row],[Nº Questões]]," ")</f>
        <v xml:space="preserve"> </v>
      </c>
      <c r="G341" s="39"/>
      <c r="I341" s="29" t="s">
        <v>51</v>
      </c>
    </row>
    <row r="342" spans="3:9" x14ac:dyDescent="0.25">
      <c r="C342" s="56" t="s">
        <v>51</v>
      </c>
      <c r="D342" s="56" t="s">
        <v>51</v>
      </c>
      <c r="E342" s="61" t="str">
        <f>IFERROR(Tabela4[[#This Row],[Nº Questões]]-Tabela4[[#This Row],[Corretas]], "")</f>
        <v/>
      </c>
      <c r="F342" s="62" t="str">
        <f>IFERROR(Tabela4[[#This Row],[Corretas]]/Tabela4[[#This Row],[Nº Questões]]," ")</f>
        <v xml:space="preserve"> </v>
      </c>
      <c r="G342" s="39"/>
      <c r="I342" s="29" t="s">
        <v>51</v>
      </c>
    </row>
    <row r="343" spans="3:9" x14ac:dyDescent="0.25">
      <c r="C343" s="56" t="s">
        <v>51</v>
      </c>
      <c r="D343" s="56" t="s">
        <v>51</v>
      </c>
      <c r="E343" s="61" t="str">
        <f>IFERROR(Tabela4[[#This Row],[Nº Questões]]-Tabela4[[#This Row],[Corretas]], "")</f>
        <v/>
      </c>
      <c r="F343" s="62" t="str">
        <f>IFERROR(Tabela4[[#This Row],[Corretas]]/Tabela4[[#This Row],[Nº Questões]]," ")</f>
        <v xml:space="preserve"> </v>
      </c>
      <c r="G343" s="39"/>
      <c r="I343" s="29" t="s">
        <v>51</v>
      </c>
    </row>
    <row r="344" spans="3:9" x14ac:dyDescent="0.25">
      <c r="C344" s="56" t="s">
        <v>51</v>
      </c>
      <c r="D344" s="56" t="s">
        <v>51</v>
      </c>
      <c r="E344" s="61" t="str">
        <f>IFERROR(Tabela4[[#This Row],[Nº Questões]]-Tabela4[[#This Row],[Corretas]], "")</f>
        <v/>
      </c>
      <c r="F344" s="62" t="str">
        <f>IFERROR(Tabela4[[#This Row],[Corretas]]/Tabela4[[#This Row],[Nº Questões]]," ")</f>
        <v xml:space="preserve"> </v>
      </c>
      <c r="G344" s="39"/>
      <c r="I344" s="29" t="s">
        <v>51</v>
      </c>
    </row>
    <row r="345" spans="3:9" x14ac:dyDescent="0.25">
      <c r="C345" s="56" t="s">
        <v>51</v>
      </c>
      <c r="D345" s="56" t="s">
        <v>51</v>
      </c>
      <c r="E345" s="61" t="str">
        <f>IFERROR(Tabela4[[#This Row],[Nº Questões]]-Tabela4[[#This Row],[Corretas]], "")</f>
        <v/>
      </c>
      <c r="F345" s="62" t="str">
        <f>IFERROR(Tabela4[[#This Row],[Corretas]]/Tabela4[[#This Row],[Nº Questões]]," ")</f>
        <v xml:space="preserve"> </v>
      </c>
      <c r="G345" s="39"/>
      <c r="I345" s="29" t="s">
        <v>51</v>
      </c>
    </row>
    <row r="346" spans="3:9" x14ac:dyDescent="0.25">
      <c r="C346" s="56" t="s">
        <v>51</v>
      </c>
      <c r="D346" s="56" t="s">
        <v>51</v>
      </c>
      <c r="E346" s="61" t="str">
        <f>IFERROR(Tabela4[[#This Row],[Nº Questões]]-Tabela4[[#This Row],[Corretas]], "")</f>
        <v/>
      </c>
      <c r="F346" s="62" t="str">
        <f>IFERROR(Tabela4[[#This Row],[Corretas]]/Tabela4[[#This Row],[Nº Questões]]," ")</f>
        <v xml:space="preserve"> </v>
      </c>
      <c r="G346" s="39"/>
      <c r="I346" s="29" t="s">
        <v>51</v>
      </c>
    </row>
    <row r="347" spans="3:9" x14ac:dyDescent="0.25">
      <c r="C347" s="56" t="s">
        <v>51</v>
      </c>
      <c r="D347" s="56" t="s">
        <v>51</v>
      </c>
      <c r="E347" s="61" t="str">
        <f>IFERROR(Tabela4[[#This Row],[Nº Questões]]-Tabela4[[#This Row],[Corretas]], "")</f>
        <v/>
      </c>
      <c r="F347" s="62" t="str">
        <f>IFERROR(Tabela4[[#This Row],[Corretas]]/Tabela4[[#This Row],[Nº Questões]]," ")</f>
        <v xml:space="preserve"> </v>
      </c>
      <c r="G347" s="39"/>
      <c r="I347" s="29" t="s">
        <v>51</v>
      </c>
    </row>
    <row r="348" spans="3:9" x14ac:dyDescent="0.25">
      <c r="C348" s="56" t="s">
        <v>51</v>
      </c>
      <c r="D348" s="56" t="s">
        <v>51</v>
      </c>
      <c r="E348" s="61" t="str">
        <f>IFERROR(Tabela4[[#This Row],[Nº Questões]]-Tabela4[[#This Row],[Corretas]], "")</f>
        <v/>
      </c>
      <c r="F348" s="62" t="str">
        <f>IFERROR(Tabela4[[#This Row],[Corretas]]/Tabela4[[#This Row],[Nº Questões]]," ")</f>
        <v xml:space="preserve"> </v>
      </c>
      <c r="G348" s="39"/>
      <c r="I348" s="29" t="s">
        <v>51</v>
      </c>
    </row>
    <row r="349" spans="3:9" x14ac:dyDescent="0.25">
      <c r="C349" s="56" t="s">
        <v>51</v>
      </c>
      <c r="D349" s="56" t="s">
        <v>51</v>
      </c>
      <c r="E349" s="61" t="str">
        <f>IFERROR(Tabela4[[#This Row],[Nº Questões]]-Tabela4[[#This Row],[Corretas]], "")</f>
        <v/>
      </c>
      <c r="F349" s="62" t="str">
        <f>IFERROR(Tabela4[[#This Row],[Corretas]]/Tabela4[[#This Row],[Nº Questões]]," ")</f>
        <v xml:space="preserve"> </v>
      </c>
      <c r="G349" s="39"/>
      <c r="I349" s="29" t="s">
        <v>51</v>
      </c>
    </row>
    <row r="350" spans="3:9" x14ac:dyDescent="0.25">
      <c r="C350" s="56" t="s">
        <v>51</v>
      </c>
      <c r="D350" s="56" t="s">
        <v>51</v>
      </c>
      <c r="E350" s="61" t="str">
        <f>IFERROR(Tabela4[[#This Row],[Nº Questões]]-Tabela4[[#This Row],[Corretas]], "")</f>
        <v/>
      </c>
      <c r="F350" s="62" t="str">
        <f>IFERROR(Tabela4[[#This Row],[Corretas]]/Tabela4[[#This Row],[Nº Questões]]," ")</f>
        <v xml:space="preserve"> </v>
      </c>
      <c r="G350" s="39"/>
      <c r="I350" s="29" t="s">
        <v>51</v>
      </c>
    </row>
    <row r="351" spans="3:9" x14ac:dyDescent="0.25">
      <c r="C351" s="56" t="s">
        <v>51</v>
      </c>
      <c r="D351" s="56" t="s">
        <v>51</v>
      </c>
      <c r="E351" s="61" t="str">
        <f>IFERROR(Tabela4[[#This Row],[Nº Questões]]-Tabela4[[#This Row],[Corretas]], "")</f>
        <v/>
      </c>
      <c r="F351" s="62" t="str">
        <f>IFERROR(Tabela4[[#This Row],[Corretas]]/Tabela4[[#This Row],[Nº Questões]]," ")</f>
        <v xml:space="preserve"> </v>
      </c>
      <c r="G351" s="39"/>
      <c r="I351" s="29" t="s">
        <v>51</v>
      </c>
    </row>
    <row r="352" spans="3:9" x14ac:dyDescent="0.25">
      <c r="C352" s="56" t="s">
        <v>51</v>
      </c>
      <c r="D352" s="56" t="s">
        <v>51</v>
      </c>
      <c r="E352" s="61" t="str">
        <f>IFERROR(Tabela4[[#This Row],[Nº Questões]]-Tabela4[[#This Row],[Corretas]], "")</f>
        <v/>
      </c>
      <c r="F352" s="62" t="str">
        <f>IFERROR(Tabela4[[#This Row],[Corretas]]/Tabela4[[#This Row],[Nº Questões]]," ")</f>
        <v xml:space="preserve"> </v>
      </c>
      <c r="G352" s="39"/>
      <c r="I352" s="29" t="s">
        <v>51</v>
      </c>
    </row>
    <row r="353" spans="3:9" x14ac:dyDescent="0.25">
      <c r="C353" s="56" t="s">
        <v>51</v>
      </c>
      <c r="D353" s="56" t="s">
        <v>51</v>
      </c>
      <c r="E353" s="61" t="str">
        <f>IFERROR(Tabela4[[#This Row],[Nº Questões]]-Tabela4[[#This Row],[Corretas]], "")</f>
        <v/>
      </c>
      <c r="F353" s="62" t="str">
        <f>IFERROR(Tabela4[[#This Row],[Corretas]]/Tabela4[[#This Row],[Nº Questões]]," ")</f>
        <v xml:space="preserve"> </v>
      </c>
      <c r="G353" s="39"/>
      <c r="I353" s="29" t="s">
        <v>51</v>
      </c>
    </row>
    <row r="354" spans="3:9" x14ac:dyDescent="0.25">
      <c r="C354" s="56" t="s">
        <v>51</v>
      </c>
      <c r="D354" s="56" t="s">
        <v>51</v>
      </c>
      <c r="E354" s="61" t="str">
        <f>IFERROR(Tabela4[[#This Row],[Nº Questões]]-Tabela4[[#This Row],[Corretas]], "")</f>
        <v/>
      </c>
      <c r="F354" s="62" t="str">
        <f>IFERROR(Tabela4[[#This Row],[Corretas]]/Tabela4[[#This Row],[Nº Questões]]," ")</f>
        <v xml:space="preserve"> </v>
      </c>
      <c r="G354" s="39"/>
      <c r="I354" s="29" t="s">
        <v>51</v>
      </c>
    </row>
    <row r="355" spans="3:9" x14ac:dyDescent="0.25">
      <c r="C355" s="56" t="s">
        <v>51</v>
      </c>
      <c r="D355" s="56" t="s">
        <v>51</v>
      </c>
      <c r="E355" s="61" t="str">
        <f>IFERROR(Tabela4[[#This Row],[Nº Questões]]-Tabela4[[#This Row],[Corretas]], "")</f>
        <v/>
      </c>
      <c r="F355" s="62" t="str">
        <f>IFERROR(Tabela4[[#This Row],[Corretas]]/Tabela4[[#This Row],[Nº Questões]]," ")</f>
        <v xml:space="preserve"> </v>
      </c>
      <c r="G355" s="39"/>
      <c r="I355" s="29" t="s">
        <v>51</v>
      </c>
    </row>
    <row r="356" spans="3:9" x14ac:dyDescent="0.25">
      <c r="C356" s="56" t="s">
        <v>51</v>
      </c>
      <c r="D356" s="56" t="s">
        <v>51</v>
      </c>
      <c r="E356" s="61" t="str">
        <f>IFERROR(Tabela4[[#This Row],[Nº Questões]]-Tabela4[[#This Row],[Corretas]], "")</f>
        <v/>
      </c>
      <c r="F356" s="62" t="str">
        <f>IFERROR(Tabela4[[#This Row],[Corretas]]/Tabela4[[#This Row],[Nº Questões]]," ")</f>
        <v xml:space="preserve"> </v>
      </c>
      <c r="G356" s="39"/>
      <c r="I356" s="29" t="s">
        <v>51</v>
      </c>
    </row>
    <row r="357" spans="3:9" x14ac:dyDescent="0.25">
      <c r="C357" s="56" t="s">
        <v>51</v>
      </c>
      <c r="D357" s="56" t="s">
        <v>51</v>
      </c>
      <c r="E357" s="61" t="str">
        <f>IFERROR(Tabela4[[#This Row],[Nº Questões]]-Tabela4[[#This Row],[Corretas]], "")</f>
        <v/>
      </c>
      <c r="F357" s="62" t="str">
        <f>IFERROR(Tabela4[[#This Row],[Corretas]]/Tabela4[[#This Row],[Nº Questões]]," ")</f>
        <v xml:space="preserve"> </v>
      </c>
      <c r="G357" s="39"/>
      <c r="I357" s="29" t="s">
        <v>51</v>
      </c>
    </row>
    <row r="358" spans="3:9" x14ac:dyDescent="0.25">
      <c r="C358" s="56" t="s">
        <v>51</v>
      </c>
      <c r="D358" s="56" t="s">
        <v>51</v>
      </c>
      <c r="E358" s="61" t="str">
        <f>IFERROR(Tabela4[[#This Row],[Nº Questões]]-Tabela4[[#This Row],[Corretas]], "")</f>
        <v/>
      </c>
      <c r="F358" s="62" t="str">
        <f>IFERROR(Tabela4[[#This Row],[Corretas]]/Tabela4[[#This Row],[Nº Questões]]," ")</f>
        <v xml:space="preserve"> </v>
      </c>
      <c r="G358" s="39"/>
      <c r="I358" s="29" t="s">
        <v>51</v>
      </c>
    </row>
    <row r="359" spans="3:9" x14ac:dyDescent="0.25">
      <c r="C359" s="56" t="s">
        <v>51</v>
      </c>
      <c r="D359" s="56" t="s">
        <v>51</v>
      </c>
      <c r="E359" s="61" t="str">
        <f>IFERROR(Tabela4[[#This Row],[Nº Questões]]-Tabela4[[#This Row],[Corretas]], "")</f>
        <v/>
      </c>
      <c r="F359" s="62" t="str">
        <f>IFERROR(Tabela4[[#This Row],[Corretas]]/Tabela4[[#This Row],[Nº Questões]]," ")</f>
        <v xml:space="preserve"> </v>
      </c>
      <c r="G359" s="39"/>
      <c r="I359" s="29" t="s">
        <v>51</v>
      </c>
    </row>
    <row r="360" spans="3:9" x14ac:dyDescent="0.25">
      <c r="C360" s="56" t="s">
        <v>51</v>
      </c>
      <c r="D360" s="56" t="s">
        <v>51</v>
      </c>
      <c r="E360" s="61" t="str">
        <f>IFERROR(Tabela4[[#This Row],[Nº Questões]]-Tabela4[[#This Row],[Corretas]], "")</f>
        <v/>
      </c>
      <c r="F360" s="62" t="str">
        <f>IFERROR(Tabela4[[#This Row],[Corretas]]/Tabela4[[#This Row],[Nº Questões]]," ")</f>
        <v xml:space="preserve"> </v>
      </c>
      <c r="G360" s="39"/>
      <c r="I360" s="29" t="s">
        <v>51</v>
      </c>
    </row>
    <row r="361" spans="3:9" x14ac:dyDescent="0.25">
      <c r="C361" s="56" t="s">
        <v>51</v>
      </c>
      <c r="D361" s="56" t="s">
        <v>51</v>
      </c>
      <c r="E361" s="61" t="str">
        <f>IFERROR(Tabela4[[#This Row],[Nº Questões]]-Tabela4[[#This Row],[Corretas]], "")</f>
        <v/>
      </c>
      <c r="F361" s="62" t="str">
        <f>IFERROR(Tabela4[[#This Row],[Corretas]]/Tabela4[[#This Row],[Nº Questões]]," ")</f>
        <v xml:space="preserve"> </v>
      </c>
      <c r="G361" s="39"/>
      <c r="I361" s="29" t="s">
        <v>51</v>
      </c>
    </row>
    <row r="362" spans="3:9" x14ac:dyDescent="0.25">
      <c r="C362" s="56" t="s">
        <v>51</v>
      </c>
      <c r="D362" s="56" t="s">
        <v>51</v>
      </c>
      <c r="E362" s="61" t="str">
        <f>IFERROR(Tabela4[[#This Row],[Nº Questões]]-Tabela4[[#This Row],[Corretas]], "")</f>
        <v/>
      </c>
      <c r="F362" s="62" t="str">
        <f>IFERROR(Tabela4[[#This Row],[Corretas]]/Tabela4[[#This Row],[Nº Questões]]," ")</f>
        <v xml:space="preserve"> </v>
      </c>
      <c r="G362" s="39"/>
      <c r="I362" s="29" t="s">
        <v>51</v>
      </c>
    </row>
    <row r="363" spans="3:9" x14ac:dyDescent="0.25">
      <c r="C363" s="56" t="s">
        <v>51</v>
      </c>
      <c r="D363" s="56" t="s">
        <v>51</v>
      </c>
      <c r="E363" s="61" t="str">
        <f>IFERROR(Tabela4[[#This Row],[Nº Questões]]-Tabela4[[#This Row],[Corretas]], "")</f>
        <v/>
      </c>
      <c r="F363" s="62" t="str">
        <f>IFERROR(Tabela4[[#This Row],[Corretas]]/Tabela4[[#This Row],[Nº Questões]]," ")</f>
        <v xml:space="preserve"> </v>
      </c>
      <c r="G363" s="39"/>
      <c r="I363" s="29" t="s">
        <v>51</v>
      </c>
    </row>
    <row r="364" spans="3:9" x14ac:dyDescent="0.25">
      <c r="C364" s="56" t="s">
        <v>51</v>
      </c>
      <c r="D364" s="56" t="s">
        <v>51</v>
      </c>
      <c r="E364" s="61" t="str">
        <f>IFERROR(Tabela4[[#This Row],[Nº Questões]]-Tabela4[[#This Row],[Corretas]], "")</f>
        <v/>
      </c>
      <c r="F364" s="62" t="str">
        <f>IFERROR(Tabela4[[#This Row],[Corretas]]/Tabela4[[#This Row],[Nº Questões]]," ")</f>
        <v xml:space="preserve"> </v>
      </c>
      <c r="G364" s="39"/>
      <c r="I364" s="29" t="s">
        <v>51</v>
      </c>
    </row>
    <row r="365" spans="3:9" x14ac:dyDescent="0.25">
      <c r="C365" s="56" t="s">
        <v>51</v>
      </c>
      <c r="D365" s="56" t="s">
        <v>51</v>
      </c>
      <c r="E365" s="61" t="str">
        <f>IFERROR(Tabela4[[#This Row],[Nº Questões]]-Tabela4[[#This Row],[Corretas]], "")</f>
        <v/>
      </c>
      <c r="F365" s="62" t="str">
        <f>IFERROR(Tabela4[[#This Row],[Corretas]]/Tabela4[[#This Row],[Nº Questões]]," ")</f>
        <v xml:space="preserve"> </v>
      </c>
      <c r="G365" s="39"/>
      <c r="I365" s="29" t="s">
        <v>51</v>
      </c>
    </row>
    <row r="366" spans="3:9" x14ac:dyDescent="0.25">
      <c r="C366" s="56" t="s">
        <v>51</v>
      </c>
      <c r="D366" s="56" t="s">
        <v>51</v>
      </c>
      <c r="E366" s="61" t="str">
        <f>IFERROR(Tabela4[[#This Row],[Nº Questões]]-Tabela4[[#This Row],[Corretas]], "")</f>
        <v/>
      </c>
      <c r="F366" s="62" t="str">
        <f>IFERROR(Tabela4[[#This Row],[Corretas]]/Tabela4[[#This Row],[Nº Questões]]," ")</f>
        <v xml:space="preserve"> </v>
      </c>
      <c r="G366" s="39"/>
      <c r="I366" s="29" t="s">
        <v>51</v>
      </c>
    </row>
    <row r="367" spans="3:9" x14ac:dyDescent="0.25">
      <c r="C367" s="56" t="s">
        <v>51</v>
      </c>
      <c r="D367" s="56" t="s">
        <v>51</v>
      </c>
      <c r="E367" s="61" t="str">
        <f>IFERROR(Tabela4[[#This Row],[Nº Questões]]-Tabela4[[#This Row],[Corretas]], "")</f>
        <v/>
      </c>
      <c r="F367" s="62" t="str">
        <f>IFERROR(Tabela4[[#This Row],[Corretas]]/Tabela4[[#This Row],[Nº Questões]]," ")</f>
        <v xml:space="preserve"> </v>
      </c>
      <c r="G367" s="39"/>
      <c r="I367" s="29" t="s">
        <v>51</v>
      </c>
    </row>
    <row r="368" spans="3:9" x14ac:dyDescent="0.25">
      <c r="C368" s="56" t="s">
        <v>51</v>
      </c>
      <c r="D368" s="56" t="s">
        <v>51</v>
      </c>
      <c r="E368" s="61" t="str">
        <f>IFERROR(Tabela4[[#This Row],[Nº Questões]]-Tabela4[[#This Row],[Corretas]], "")</f>
        <v/>
      </c>
      <c r="F368" s="62" t="str">
        <f>IFERROR(Tabela4[[#This Row],[Corretas]]/Tabela4[[#This Row],[Nº Questões]]," ")</f>
        <v xml:space="preserve"> </v>
      </c>
      <c r="G368" s="39"/>
      <c r="I368" s="29" t="s">
        <v>51</v>
      </c>
    </row>
    <row r="369" spans="3:9" x14ac:dyDescent="0.25">
      <c r="C369" s="56" t="s">
        <v>51</v>
      </c>
      <c r="D369" s="56" t="s">
        <v>51</v>
      </c>
      <c r="E369" s="61" t="str">
        <f>IFERROR(Tabela4[[#This Row],[Nº Questões]]-Tabela4[[#This Row],[Corretas]], "")</f>
        <v/>
      </c>
      <c r="F369" s="62" t="str">
        <f>IFERROR(Tabela4[[#This Row],[Corretas]]/Tabela4[[#This Row],[Nº Questões]]," ")</f>
        <v xml:space="preserve"> </v>
      </c>
      <c r="G369" s="39"/>
      <c r="I369" s="29" t="s">
        <v>51</v>
      </c>
    </row>
    <row r="370" spans="3:9" x14ac:dyDescent="0.25">
      <c r="C370" s="56" t="s">
        <v>51</v>
      </c>
      <c r="D370" s="56" t="s">
        <v>51</v>
      </c>
      <c r="E370" s="61" t="str">
        <f>IFERROR(Tabela4[[#This Row],[Nº Questões]]-Tabela4[[#This Row],[Corretas]], "")</f>
        <v/>
      </c>
      <c r="F370" s="62" t="str">
        <f>IFERROR(Tabela4[[#This Row],[Corretas]]/Tabela4[[#This Row],[Nº Questões]]," ")</f>
        <v xml:space="preserve"> </v>
      </c>
      <c r="G370" s="39"/>
      <c r="I370" s="29" t="s">
        <v>51</v>
      </c>
    </row>
    <row r="371" spans="3:9" x14ac:dyDescent="0.25">
      <c r="C371" s="56" t="s">
        <v>51</v>
      </c>
      <c r="D371" s="56" t="s">
        <v>51</v>
      </c>
      <c r="E371" s="61" t="str">
        <f>IFERROR(Tabela4[[#This Row],[Nº Questões]]-Tabela4[[#This Row],[Corretas]], "")</f>
        <v/>
      </c>
      <c r="F371" s="62" t="str">
        <f>IFERROR(Tabela4[[#This Row],[Corretas]]/Tabela4[[#This Row],[Nº Questões]]," ")</f>
        <v xml:space="preserve"> </v>
      </c>
      <c r="G371" s="39"/>
      <c r="I371" s="29" t="s">
        <v>51</v>
      </c>
    </row>
    <row r="372" spans="3:9" x14ac:dyDescent="0.25">
      <c r="C372" s="56" t="s">
        <v>51</v>
      </c>
      <c r="D372" s="56" t="s">
        <v>51</v>
      </c>
      <c r="E372" s="61" t="str">
        <f>IFERROR(Tabela4[[#This Row],[Nº Questões]]-Tabela4[[#This Row],[Corretas]], "")</f>
        <v/>
      </c>
      <c r="F372" s="62" t="str">
        <f>IFERROR(Tabela4[[#This Row],[Corretas]]/Tabela4[[#This Row],[Nº Questões]]," ")</f>
        <v xml:space="preserve"> </v>
      </c>
      <c r="G372" s="39"/>
      <c r="I372" s="29" t="s">
        <v>51</v>
      </c>
    </row>
    <row r="373" spans="3:9" x14ac:dyDescent="0.25">
      <c r="C373" s="56" t="s">
        <v>51</v>
      </c>
      <c r="D373" s="56" t="s">
        <v>51</v>
      </c>
      <c r="E373" s="61" t="str">
        <f>IFERROR(Tabela4[[#This Row],[Nº Questões]]-Tabela4[[#This Row],[Corretas]], "")</f>
        <v/>
      </c>
      <c r="F373" s="62" t="str">
        <f>IFERROR(Tabela4[[#This Row],[Corretas]]/Tabela4[[#This Row],[Nº Questões]]," ")</f>
        <v xml:space="preserve"> </v>
      </c>
      <c r="G373" s="39"/>
      <c r="I373" s="29" t="s">
        <v>51</v>
      </c>
    </row>
    <row r="374" spans="3:9" x14ac:dyDescent="0.25">
      <c r="C374" s="56" t="s">
        <v>51</v>
      </c>
      <c r="D374" s="56" t="s">
        <v>51</v>
      </c>
      <c r="E374" s="61" t="str">
        <f>IFERROR(Tabela4[[#This Row],[Nº Questões]]-Tabela4[[#This Row],[Corretas]], "")</f>
        <v/>
      </c>
      <c r="F374" s="62" t="str">
        <f>IFERROR(Tabela4[[#This Row],[Corretas]]/Tabela4[[#This Row],[Nº Questões]]," ")</f>
        <v xml:space="preserve"> </v>
      </c>
      <c r="G374" s="39"/>
      <c r="I374" s="29" t="s">
        <v>51</v>
      </c>
    </row>
    <row r="375" spans="3:9" x14ac:dyDescent="0.25">
      <c r="C375" s="56" t="s">
        <v>51</v>
      </c>
      <c r="D375" s="56" t="s">
        <v>51</v>
      </c>
      <c r="E375" s="61" t="str">
        <f>IFERROR(Tabela4[[#This Row],[Nº Questões]]-Tabela4[[#This Row],[Corretas]], "")</f>
        <v/>
      </c>
      <c r="F375" s="62" t="str">
        <f>IFERROR(Tabela4[[#This Row],[Corretas]]/Tabela4[[#This Row],[Nº Questões]]," ")</f>
        <v xml:space="preserve"> </v>
      </c>
      <c r="G375" s="39"/>
      <c r="I375" s="29" t="s">
        <v>51</v>
      </c>
    </row>
    <row r="376" spans="3:9" x14ac:dyDescent="0.25">
      <c r="C376" s="56" t="s">
        <v>51</v>
      </c>
      <c r="D376" s="56" t="s">
        <v>51</v>
      </c>
      <c r="E376" s="61" t="str">
        <f>IFERROR(Tabela4[[#This Row],[Nº Questões]]-Tabela4[[#This Row],[Corretas]], "")</f>
        <v/>
      </c>
      <c r="F376" s="62" t="str">
        <f>IFERROR(Tabela4[[#This Row],[Corretas]]/Tabela4[[#This Row],[Nº Questões]]," ")</f>
        <v xml:space="preserve"> </v>
      </c>
      <c r="G376" s="39"/>
      <c r="I376" s="29" t="s">
        <v>51</v>
      </c>
    </row>
    <row r="377" spans="3:9" x14ac:dyDescent="0.25">
      <c r="C377" s="56" t="s">
        <v>51</v>
      </c>
      <c r="D377" s="56" t="s">
        <v>51</v>
      </c>
      <c r="E377" s="61" t="str">
        <f>IFERROR(Tabela4[[#This Row],[Nº Questões]]-Tabela4[[#This Row],[Corretas]], "")</f>
        <v/>
      </c>
      <c r="F377" s="62" t="str">
        <f>IFERROR(Tabela4[[#This Row],[Corretas]]/Tabela4[[#This Row],[Nº Questões]]," ")</f>
        <v xml:space="preserve"> </v>
      </c>
      <c r="G377" s="39"/>
      <c r="I377" s="29" t="s">
        <v>51</v>
      </c>
    </row>
    <row r="378" spans="3:9" x14ac:dyDescent="0.25">
      <c r="C378" s="56" t="s">
        <v>51</v>
      </c>
      <c r="D378" s="56" t="s">
        <v>51</v>
      </c>
      <c r="E378" s="61" t="str">
        <f>IFERROR(Tabela4[[#This Row],[Nº Questões]]-Tabela4[[#This Row],[Corretas]], "")</f>
        <v/>
      </c>
      <c r="F378" s="62" t="str">
        <f>IFERROR(Tabela4[[#This Row],[Corretas]]/Tabela4[[#This Row],[Nº Questões]]," ")</f>
        <v xml:space="preserve"> </v>
      </c>
      <c r="G378" s="39"/>
      <c r="I378" s="29" t="s">
        <v>51</v>
      </c>
    </row>
    <row r="379" spans="3:9" x14ac:dyDescent="0.25">
      <c r="C379" s="56" t="s">
        <v>51</v>
      </c>
      <c r="D379" s="56" t="s">
        <v>51</v>
      </c>
      <c r="E379" s="61" t="str">
        <f>IFERROR(Tabela4[[#This Row],[Nº Questões]]-Tabela4[[#This Row],[Corretas]], "")</f>
        <v/>
      </c>
      <c r="F379" s="62" t="str">
        <f>IFERROR(Tabela4[[#This Row],[Corretas]]/Tabela4[[#This Row],[Nº Questões]]," ")</f>
        <v xml:space="preserve"> </v>
      </c>
      <c r="G379" s="39"/>
      <c r="I379" s="29" t="s">
        <v>51</v>
      </c>
    </row>
    <row r="380" spans="3:9" x14ac:dyDescent="0.25">
      <c r="C380" s="56" t="s">
        <v>51</v>
      </c>
      <c r="D380" s="56" t="s">
        <v>51</v>
      </c>
      <c r="E380" s="61" t="str">
        <f>IFERROR(Tabela4[[#This Row],[Nº Questões]]-Tabela4[[#This Row],[Corretas]], "")</f>
        <v/>
      </c>
      <c r="F380" s="62" t="str">
        <f>IFERROR(Tabela4[[#This Row],[Corretas]]/Tabela4[[#This Row],[Nº Questões]]," ")</f>
        <v xml:space="preserve"> </v>
      </c>
      <c r="G380" s="39"/>
      <c r="I380" s="29" t="s">
        <v>51</v>
      </c>
    </row>
    <row r="381" spans="3:9" x14ac:dyDescent="0.25">
      <c r="C381" s="56" t="s">
        <v>51</v>
      </c>
      <c r="D381" s="56" t="s">
        <v>51</v>
      </c>
      <c r="E381" s="61" t="str">
        <f>IFERROR(Tabela4[[#This Row],[Nº Questões]]-Tabela4[[#This Row],[Corretas]], "")</f>
        <v/>
      </c>
      <c r="F381" s="62" t="str">
        <f>IFERROR(Tabela4[[#This Row],[Corretas]]/Tabela4[[#This Row],[Nº Questões]]," ")</f>
        <v xml:space="preserve"> </v>
      </c>
      <c r="G381" s="39"/>
      <c r="I381" s="29" t="s">
        <v>51</v>
      </c>
    </row>
    <row r="382" spans="3:9" x14ac:dyDescent="0.25">
      <c r="C382" s="56" t="s">
        <v>51</v>
      </c>
      <c r="D382" s="56" t="s">
        <v>51</v>
      </c>
      <c r="E382" s="61" t="str">
        <f>IFERROR(Tabela4[[#This Row],[Nº Questões]]-Tabela4[[#This Row],[Corretas]], "")</f>
        <v/>
      </c>
      <c r="F382" s="62" t="str">
        <f>IFERROR(Tabela4[[#This Row],[Corretas]]/Tabela4[[#This Row],[Nº Questões]]," ")</f>
        <v xml:space="preserve"> </v>
      </c>
      <c r="G382" s="39"/>
      <c r="I382" s="29" t="s">
        <v>51</v>
      </c>
    </row>
    <row r="383" spans="3:9" x14ac:dyDescent="0.25">
      <c r="C383" s="56" t="s">
        <v>51</v>
      </c>
      <c r="D383" s="56" t="s">
        <v>51</v>
      </c>
      <c r="E383" s="61" t="str">
        <f>IFERROR(Tabela4[[#This Row],[Nº Questões]]-Tabela4[[#This Row],[Corretas]], "")</f>
        <v/>
      </c>
      <c r="F383" s="62" t="str">
        <f>IFERROR(Tabela4[[#This Row],[Corretas]]/Tabela4[[#This Row],[Nº Questões]]," ")</f>
        <v xml:space="preserve"> </v>
      </c>
      <c r="G383" s="39"/>
      <c r="I383" s="29" t="s">
        <v>51</v>
      </c>
    </row>
    <row r="384" spans="3:9" x14ac:dyDescent="0.25">
      <c r="C384" s="56" t="s">
        <v>51</v>
      </c>
      <c r="D384" s="56" t="s">
        <v>51</v>
      </c>
      <c r="E384" s="61" t="str">
        <f>IFERROR(Tabela4[[#This Row],[Nº Questões]]-Tabela4[[#This Row],[Corretas]], "")</f>
        <v/>
      </c>
      <c r="F384" s="62" t="str">
        <f>IFERROR(Tabela4[[#This Row],[Corretas]]/Tabela4[[#This Row],[Nº Questões]]," ")</f>
        <v xml:space="preserve"> </v>
      </c>
      <c r="G384" s="39"/>
      <c r="I384" s="29" t="s">
        <v>51</v>
      </c>
    </row>
    <row r="385" spans="3:9" x14ac:dyDescent="0.25">
      <c r="C385" s="56" t="s">
        <v>51</v>
      </c>
      <c r="D385" s="56" t="s">
        <v>51</v>
      </c>
      <c r="E385" s="61" t="str">
        <f>IFERROR(Tabela4[[#This Row],[Nº Questões]]-Tabela4[[#This Row],[Corretas]], "")</f>
        <v/>
      </c>
      <c r="F385" s="62" t="str">
        <f>IFERROR(Tabela4[[#This Row],[Corretas]]/Tabela4[[#This Row],[Nº Questões]]," ")</f>
        <v xml:space="preserve"> </v>
      </c>
      <c r="G385" s="39"/>
      <c r="I385" s="29" t="s">
        <v>51</v>
      </c>
    </row>
    <row r="386" spans="3:9" x14ac:dyDescent="0.25">
      <c r="C386" s="56" t="s">
        <v>51</v>
      </c>
      <c r="D386" s="56" t="s">
        <v>51</v>
      </c>
      <c r="E386" s="61" t="str">
        <f>IFERROR(Tabela4[[#This Row],[Nº Questões]]-Tabela4[[#This Row],[Corretas]], "")</f>
        <v/>
      </c>
      <c r="F386" s="62" t="str">
        <f>IFERROR(Tabela4[[#This Row],[Corretas]]/Tabela4[[#This Row],[Nº Questões]]," ")</f>
        <v xml:space="preserve"> </v>
      </c>
      <c r="G386" s="39"/>
      <c r="I386" s="29" t="s">
        <v>51</v>
      </c>
    </row>
    <row r="387" spans="3:9" x14ac:dyDescent="0.25">
      <c r="C387" s="56" t="s">
        <v>51</v>
      </c>
      <c r="D387" s="56" t="s">
        <v>51</v>
      </c>
      <c r="E387" s="61" t="str">
        <f>IFERROR(Tabela4[[#This Row],[Nº Questões]]-Tabela4[[#This Row],[Corretas]], "")</f>
        <v/>
      </c>
      <c r="F387" s="62" t="str">
        <f>IFERROR(Tabela4[[#This Row],[Corretas]]/Tabela4[[#This Row],[Nº Questões]]," ")</f>
        <v xml:space="preserve"> </v>
      </c>
      <c r="G387" s="39"/>
      <c r="I387" s="29" t="s">
        <v>51</v>
      </c>
    </row>
    <row r="388" spans="3:9" x14ac:dyDescent="0.25">
      <c r="C388" s="56" t="s">
        <v>51</v>
      </c>
      <c r="D388" s="56" t="s">
        <v>51</v>
      </c>
      <c r="E388" s="61" t="str">
        <f>IFERROR(Tabela4[[#This Row],[Nº Questões]]-Tabela4[[#This Row],[Corretas]], "")</f>
        <v/>
      </c>
      <c r="F388" s="62" t="str">
        <f>IFERROR(Tabela4[[#This Row],[Corretas]]/Tabela4[[#This Row],[Nº Questões]]," ")</f>
        <v xml:space="preserve"> </v>
      </c>
      <c r="G388" s="39"/>
      <c r="I388" s="29" t="s">
        <v>51</v>
      </c>
    </row>
    <row r="389" spans="3:9" x14ac:dyDescent="0.25">
      <c r="C389" s="56" t="s">
        <v>51</v>
      </c>
      <c r="D389" s="56" t="s">
        <v>51</v>
      </c>
      <c r="E389" s="61" t="str">
        <f>IFERROR(Tabela4[[#This Row],[Nº Questões]]-Tabela4[[#This Row],[Corretas]], "")</f>
        <v/>
      </c>
      <c r="F389" s="62" t="str">
        <f>IFERROR(Tabela4[[#This Row],[Corretas]]/Tabela4[[#This Row],[Nº Questões]]," ")</f>
        <v xml:space="preserve"> </v>
      </c>
      <c r="G389" s="39"/>
      <c r="I389" s="29" t="s">
        <v>51</v>
      </c>
    </row>
    <row r="390" spans="3:9" x14ac:dyDescent="0.25">
      <c r="C390" s="56" t="s">
        <v>51</v>
      </c>
      <c r="D390" s="56" t="s">
        <v>51</v>
      </c>
      <c r="E390" s="61" t="str">
        <f>IFERROR(Tabela4[[#This Row],[Nº Questões]]-Tabela4[[#This Row],[Corretas]], "")</f>
        <v/>
      </c>
      <c r="F390" s="62" t="str">
        <f>IFERROR(Tabela4[[#This Row],[Corretas]]/Tabela4[[#This Row],[Nº Questões]]," ")</f>
        <v xml:space="preserve"> </v>
      </c>
      <c r="G390" s="39"/>
      <c r="I390" s="29" t="s">
        <v>51</v>
      </c>
    </row>
    <row r="391" spans="3:9" x14ac:dyDescent="0.25">
      <c r="C391" s="56" t="s">
        <v>51</v>
      </c>
      <c r="D391" s="56" t="s">
        <v>51</v>
      </c>
      <c r="E391" s="61" t="str">
        <f>IFERROR(Tabela4[[#This Row],[Nº Questões]]-Tabela4[[#This Row],[Corretas]], "")</f>
        <v/>
      </c>
      <c r="F391" s="62" t="str">
        <f>IFERROR(Tabela4[[#This Row],[Corretas]]/Tabela4[[#This Row],[Nº Questões]]," ")</f>
        <v xml:space="preserve"> </v>
      </c>
      <c r="G391" s="39"/>
      <c r="I391" s="29" t="s">
        <v>51</v>
      </c>
    </row>
    <row r="392" spans="3:9" x14ac:dyDescent="0.25">
      <c r="C392" s="56" t="s">
        <v>51</v>
      </c>
      <c r="D392" s="56" t="s">
        <v>51</v>
      </c>
      <c r="E392" s="61" t="str">
        <f>IFERROR(Tabela4[[#This Row],[Nº Questões]]-Tabela4[[#This Row],[Corretas]], "")</f>
        <v/>
      </c>
      <c r="F392" s="62" t="str">
        <f>IFERROR(Tabela4[[#This Row],[Corretas]]/Tabela4[[#This Row],[Nº Questões]]," ")</f>
        <v xml:space="preserve"> </v>
      </c>
      <c r="G392" s="39"/>
      <c r="I392" s="29" t="s">
        <v>51</v>
      </c>
    </row>
    <row r="393" spans="3:9" x14ac:dyDescent="0.25">
      <c r="C393" s="56" t="s">
        <v>51</v>
      </c>
      <c r="D393" s="56" t="s">
        <v>51</v>
      </c>
      <c r="E393" s="61" t="str">
        <f>IFERROR(Tabela4[[#This Row],[Nº Questões]]-Tabela4[[#This Row],[Corretas]], "")</f>
        <v/>
      </c>
      <c r="F393" s="62" t="str">
        <f>IFERROR(Tabela4[[#This Row],[Corretas]]/Tabela4[[#This Row],[Nº Questões]]," ")</f>
        <v xml:space="preserve"> </v>
      </c>
      <c r="G393" s="39"/>
      <c r="I393" s="29" t="s">
        <v>51</v>
      </c>
    </row>
    <row r="394" spans="3:9" x14ac:dyDescent="0.25">
      <c r="C394" s="56" t="s">
        <v>51</v>
      </c>
      <c r="D394" s="56" t="s">
        <v>51</v>
      </c>
      <c r="E394" s="61" t="str">
        <f>IFERROR(Tabela4[[#This Row],[Nº Questões]]-Tabela4[[#This Row],[Corretas]], "")</f>
        <v/>
      </c>
      <c r="F394" s="62" t="str">
        <f>IFERROR(Tabela4[[#This Row],[Corretas]]/Tabela4[[#This Row],[Nº Questões]]," ")</f>
        <v xml:space="preserve"> </v>
      </c>
      <c r="G394" s="39"/>
      <c r="I394" s="29" t="s">
        <v>51</v>
      </c>
    </row>
    <row r="395" spans="3:9" x14ac:dyDescent="0.25">
      <c r="C395" s="56" t="s">
        <v>51</v>
      </c>
      <c r="D395" s="56" t="s">
        <v>51</v>
      </c>
      <c r="E395" s="61" t="str">
        <f>IFERROR(Tabela4[[#This Row],[Nº Questões]]-Tabela4[[#This Row],[Corretas]], "")</f>
        <v/>
      </c>
      <c r="F395" s="62" t="str">
        <f>IFERROR(Tabela4[[#This Row],[Corretas]]/Tabela4[[#This Row],[Nº Questões]]," ")</f>
        <v xml:space="preserve"> </v>
      </c>
      <c r="G395" s="39"/>
      <c r="I395" s="29" t="s">
        <v>51</v>
      </c>
    </row>
    <row r="396" spans="3:9" x14ac:dyDescent="0.25">
      <c r="C396" s="56" t="s">
        <v>51</v>
      </c>
      <c r="D396" s="56" t="s">
        <v>51</v>
      </c>
      <c r="E396" s="61" t="str">
        <f>IFERROR(Tabela4[[#This Row],[Nº Questões]]-Tabela4[[#This Row],[Corretas]], "")</f>
        <v/>
      </c>
      <c r="F396" s="62" t="str">
        <f>IFERROR(Tabela4[[#This Row],[Corretas]]/Tabela4[[#This Row],[Nº Questões]]," ")</f>
        <v xml:space="preserve"> </v>
      </c>
      <c r="G396" s="39"/>
      <c r="I396" s="29" t="s">
        <v>51</v>
      </c>
    </row>
    <row r="397" spans="3:9" x14ac:dyDescent="0.25">
      <c r="C397" s="56" t="s">
        <v>51</v>
      </c>
      <c r="D397" s="56" t="s">
        <v>51</v>
      </c>
      <c r="E397" s="61" t="str">
        <f>IFERROR(Tabela4[[#This Row],[Nº Questões]]-Tabela4[[#This Row],[Corretas]], "")</f>
        <v/>
      </c>
      <c r="F397" s="62" t="str">
        <f>IFERROR(Tabela4[[#This Row],[Corretas]]/Tabela4[[#This Row],[Nº Questões]]," ")</f>
        <v xml:space="preserve"> </v>
      </c>
      <c r="G397" s="39"/>
      <c r="I397" s="29" t="s">
        <v>51</v>
      </c>
    </row>
    <row r="398" spans="3:9" x14ac:dyDescent="0.25">
      <c r="C398" s="56" t="s">
        <v>51</v>
      </c>
      <c r="D398" s="56" t="s">
        <v>51</v>
      </c>
      <c r="E398" s="61" t="str">
        <f>IFERROR(Tabela4[[#This Row],[Nº Questões]]-Tabela4[[#This Row],[Corretas]], "")</f>
        <v/>
      </c>
      <c r="F398" s="62" t="str">
        <f>IFERROR(Tabela4[[#This Row],[Corretas]]/Tabela4[[#This Row],[Nº Questões]]," ")</f>
        <v xml:space="preserve"> </v>
      </c>
      <c r="G398" s="39"/>
      <c r="I398" s="29" t="s">
        <v>51</v>
      </c>
    </row>
    <row r="399" spans="3:9" x14ac:dyDescent="0.25">
      <c r="C399" s="56" t="s">
        <v>51</v>
      </c>
      <c r="D399" s="56" t="s">
        <v>51</v>
      </c>
      <c r="E399" s="61" t="str">
        <f>IFERROR(Tabela4[[#This Row],[Nº Questões]]-Tabela4[[#This Row],[Corretas]], "")</f>
        <v/>
      </c>
      <c r="F399" s="62" t="str">
        <f>IFERROR(Tabela4[[#This Row],[Corretas]]/Tabela4[[#This Row],[Nº Questões]]," ")</f>
        <v xml:space="preserve"> </v>
      </c>
      <c r="G399" s="39"/>
      <c r="I399" s="29" t="s">
        <v>51</v>
      </c>
    </row>
    <row r="400" spans="3:9" x14ac:dyDescent="0.25">
      <c r="C400" s="56" t="s">
        <v>51</v>
      </c>
      <c r="D400" s="56" t="s">
        <v>51</v>
      </c>
      <c r="E400" s="61" t="str">
        <f>IFERROR(Tabela4[[#This Row],[Nº Questões]]-Tabela4[[#This Row],[Corretas]], "")</f>
        <v/>
      </c>
      <c r="F400" s="62" t="str">
        <f>IFERROR(Tabela4[[#This Row],[Corretas]]/Tabela4[[#This Row],[Nº Questões]]," ")</f>
        <v xml:space="preserve"> </v>
      </c>
      <c r="G400" s="39"/>
      <c r="I400" s="29" t="s">
        <v>51</v>
      </c>
    </row>
    <row r="401" spans="3:9" x14ac:dyDescent="0.25">
      <c r="C401" s="56" t="s">
        <v>51</v>
      </c>
      <c r="D401" s="56" t="s">
        <v>51</v>
      </c>
      <c r="E401" s="61" t="str">
        <f>IFERROR(Tabela4[[#This Row],[Nº Questões]]-Tabela4[[#This Row],[Corretas]], "")</f>
        <v/>
      </c>
      <c r="F401" s="62" t="str">
        <f>IFERROR(Tabela4[[#This Row],[Corretas]]/Tabela4[[#This Row],[Nº Questões]]," ")</f>
        <v xml:space="preserve"> </v>
      </c>
      <c r="G401" s="39"/>
      <c r="I401" s="29" t="s">
        <v>51</v>
      </c>
    </row>
    <row r="402" spans="3:9" x14ac:dyDescent="0.25">
      <c r="C402" s="56" t="s">
        <v>51</v>
      </c>
      <c r="D402" s="56" t="s">
        <v>51</v>
      </c>
      <c r="E402" s="61" t="str">
        <f>IFERROR(Tabela4[[#This Row],[Nº Questões]]-Tabela4[[#This Row],[Corretas]], "")</f>
        <v/>
      </c>
      <c r="F402" s="62" t="str">
        <f>IFERROR(Tabela4[[#This Row],[Corretas]]/Tabela4[[#This Row],[Nº Questões]]," ")</f>
        <v xml:space="preserve"> </v>
      </c>
      <c r="G402" s="39"/>
      <c r="I402" s="29" t="s">
        <v>51</v>
      </c>
    </row>
    <row r="403" spans="3:9" x14ac:dyDescent="0.25">
      <c r="C403" s="56" t="s">
        <v>51</v>
      </c>
      <c r="D403" s="56" t="s">
        <v>51</v>
      </c>
      <c r="E403" s="61" t="str">
        <f>IFERROR(Tabela4[[#This Row],[Nº Questões]]-Tabela4[[#This Row],[Corretas]], "")</f>
        <v/>
      </c>
      <c r="F403" s="62" t="str">
        <f>IFERROR(Tabela4[[#This Row],[Corretas]]/Tabela4[[#This Row],[Nº Questões]]," ")</f>
        <v xml:space="preserve"> </v>
      </c>
      <c r="G403" s="39"/>
      <c r="I403" s="29" t="s">
        <v>51</v>
      </c>
    </row>
    <row r="404" spans="3:9" x14ac:dyDescent="0.25">
      <c r="C404" s="56" t="s">
        <v>51</v>
      </c>
      <c r="D404" s="56" t="s">
        <v>51</v>
      </c>
      <c r="E404" s="61" t="str">
        <f>IFERROR(Tabela4[[#This Row],[Nº Questões]]-Tabela4[[#This Row],[Corretas]], "")</f>
        <v/>
      </c>
      <c r="F404" s="62" t="str">
        <f>IFERROR(Tabela4[[#This Row],[Corretas]]/Tabela4[[#This Row],[Nº Questões]]," ")</f>
        <v xml:space="preserve"> </v>
      </c>
      <c r="G404" s="39"/>
      <c r="I404" s="29" t="s">
        <v>51</v>
      </c>
    </row>
    <row r="405" spans="3:9" x14ac:dyDescent="0.25">
      <c r="C405" s="56" t="s">
        <v>51</v>
      </c>
      <c r="D405" s="56" t="s">
        <v>51</v>
      </c>
      <c r="E405" s="61" t="str">
        <f>IFERROR(Tabela4[[#This Row],[Nº Questões]]-Tabela4[[#This Row],[Corretas]], "")</f>
        <v/>
      </c>
      <c r="F405" s="62" t="str">
        <f>IFERROR(Tabela4[[#This Row],[Corretas]]/Tabela4[[#This Row],[Nº Questões]]," ")</f>
        <v xml:space="preserve"> </v>
      </c>
      <c r="G405" s="39"/>
      <c r="I405" s="29" t="s">
        <v>51</v>
      </c>
    </row>
    <row r="406" spans="3:9" x14ac:dyDescent="0.25">
      <c r="C406" s="56" t="s">
        <v>51</v>
      </c>
      <c r="D406" s="56" t="s">
        <v>51</v>
      </c>
      <c r="E406" s="61" t="str">
        <f>IFERROR(Tabela4[[#This Row],[Nº Questões]]-Tabela4[[#This Row],[Corretas]], "")</f>
        <v/>
      </c>
      <c r="F406" s="62" t="str">
        <f>IFERROR(Tabela4[[#This Row],[Corretas]]/Tabela4[[#This Row],[Nº Questões]]," ")</f>
        <v xml:space="preserve"> </v>
      </c>
      <c r="G406" s="39"/>
      <c r="I406" s="29" t="s">
        <v>51</v>
      </c>
    </row>
    <row r="407" spans="3:9" x14ac:dyDescent="0.25">
      <c r="C407" s="56" t="s">
        <v>51</v>
      </c>
      <c r="D407" s="56" t="s">
        <v>51</v>
      </c>
      <c r="E407" s="61" t="str">
        <f>IFERROR(Tabela4[[#This Row],[Nº Questões]]-Tabela4[[#This Row],[Corretas]], "")</f>
        <v/>
      </c>
      <c r="F407" s="62" t="str">
        <f>IFERROR(Tabela4[[#This Row],[Corretas]]/Tabela4[[#This Row],[Nº Questões]]," ")</f>
        <v xml:space="preserve"> </v>
      </c>
      <c r="G407" s="39"/>
      <c r="I407" s="29" t="s">
        <v>51</v>
      </c>
    </row>
    <row r="408" spans="3:9" x14ac:dyDescent="0.25">
      <c r="C408" s="56" t="s">
        <v>51</v>
      </c>
      <c r="D408" s="56" t="s">
        <v>51</v>
      </c>
      <c r="E408" s="61" t="str">
        <f>IFERROR(Tabela4[[#This Row],[Nº Questões]]-Tabela4[[#This Row],[Corretas]], "")</f>
        <v/>
      </c>
      <c r="F408" s="62" t="str">
        <f>IFERROR(Tabela4[[#This Row],[Corretas]]/Tabela4[[#This Row],[Nº Questões]]," ")</f>
        <v xml:space="preserve"> </v>
      </c>
      <c r="G408" s="39"/>
      <c r="I408" s="29" t="s">
        <v>51</v>
      </c>
    </row>
    <row r="409" spans="3:9" x14ac:dyDescent="0.25">
      <c r="C409" s="56" t="s">
        <v>51</v>
      </c>
      <c r="D409" s="56" t="s">
        <v>51</v>
      </c>
      <c r="E409" s="61" t="str">
        <f>IFERROR(Tabela4[[#This Row],[Nº Questões]]-Tabela4[[#This Row],[Corretas]], "")</f>
        <v/>
      </c>
      <c r="F409" s="62" t="str">
        <f>IFERROR(Tabela4[[#This Row],[Corretas]]/Tabela4[[#This Row],[Nº Questões]]," ")</f>
        <v xml:space="preserve"> </v>
      </c>
      <c r="G409" s="39"/>
      <c r="I409" s="29" t="s">
        <v>51</v>
      </c>
    </row>
    <row r="410" spans="3:9" x14ac:dyDescent="0.25">
      <c r="C410" s="56" t="s">
        <v>51</v>
      </c>
      <c r="D410" s="56" t="s">
        <v>51</v>
      </c>
      <c r="E410" s="61" t="str">
        <f>IFERROR(Tabela4[[#This Row],[Nº Questões]]-Tabela4[[#This Row],[Corretas]], "")</f>
        <v/>
      </c>
      <c r="F410" s="62" t="str">
        <f>IFERROR(Tabela4[[#This Row],[Corretas]]/Tabela4[[#This Row],[Nº Questões]]," ")</f>
        <v xml:space="preserve"> </v>
      </c>
      <c r="G410" s="39"/>
      <c r="I410" s="29" t="s">
        <v>51</v>
      </c>
    </row>
    <row r="411" spans="3:9" x14ac:dyDescent="0.25">
      <c r="C411" s="56" t="s">
        <v>51</v>
      </c>
      <c r="D411" s="56" t="s">
        <v>51</v>
      </c>
      <c r="E411" s="61" t="str">
        <f>IFERROR(Tabela4[[#This Row],[Nº Questões]]-Tabela4[[#This Row],[Corretas]], "")</f>
        <v/>
      </c>
      <c r="F411" s="62" t="str">
        <f>IFERROR(Tabela4[[#This Row],[Corretas]]/Tabela4[[#This Row],[Nº Questões]]," ")</f>
        <v xml:space="preserve"> </v>
      </c>
      <c r="G411" s="39"/>
      <c r="I411" s="29" t="s">
        <v>51</v>
      </c>
    </row>
    <row r="412" spans="3:9" x14ac:dyDescent="0.25">
      <c r="C412" s="56" t="s">
        <v>51</v>
      </c>
      <c r="D412" s="56" t="s">
        <v>51</v>
      </c>
      <c r="E412" s="61" t="str">
        <f>IFERROR(Tabela4[[#This Row],[Nº Questões]]-Tabela4[[#This Row],[Corretas]], "")</f>
        <v/>
      </c>
      <c r="F412" s="62" t="str">
        <f>IFERROR(Tabela4[[#This Row],[Corretas]]/Tabela4[[#This Row],[Nº Questões]]," ")</f>
        <v xml:space="preserve"> </v>
      </c>
      <c r="G412" s="39"/>
      <c r="I412" s="29" t="s">
        <v>51</v>
      </c>
    </row>
    <row r="413" spans="3:9" x14ac:dyDescent="0.25">
      <c r="C413" s="56" t="s">
        <v>51</v>
      </c>
      <c r="D413" s="56" t="s">
        <v>51</v>
      </c>
      <c r="E413" s="61" t="str">
        <f>IFERROR(Tabela4[[#This Row],[Nº Questões]]-Tabela4[[#This Row],[Corretas]], "")</f>
        <v/>
      </c>
      <c r="F413" s="62" t="str">
        <f>IFERROR(Tabela4[[#This Row],[Corretas]]/Tabela4[[#This Row],[Nº Questões]]," ")</f>
        <v xml:space="preserve"> </v>
      </c>
      <c r="G413" s="39"/>
      <c r="I413" s="29" t="s">
        <v>51</v>
      </c>
    </row>
    <row r="414" spans="3:9" x14ac:dyDescent="0.25">
      <c r="C414" s="56" t="s">
        <v>51</v>
      </c>
      <c r="D414" s="56" t="s">
        <v>51</v>
      </c>
      <c r="E414" s="61" t="str">
        <f>IFERROR(Tabela4[[#This Row],[Nº Questões]]-Tabela4[[#This Row],[Corretas]], "")</f>
        <v/>
      </c>
      <c r="F414" s="62" t="str">
        <f>IFERROR(Tabela4[[#This Row],[Corretas]]/Tabela4[[#This Row],[Nº Questões]]," ")</f>
        <v xml:space="preserve"> </v>
      </c>
      <c r="G414" s="39"/>
      <c r="I414" s="29" t="s">
        <v>51</v>
      </c>
    </row>
    <row r="415" spans="3:9" x14ac:dyDescent="0.25">
      <c r="C415" s="56" t="s">
        <v>51</v>
      </c>
      <c r="D415" s="56" t="s">
        <v>51</v>
      </c>
      <c r="E415" s="61" t="str">
        <f>IFERROR(Tabela4[[#This Row],[Nº Questões]]-Tabela4[[#This Row],[Corretas]], "")</f>
        <v/>
      </c>
      <c r="F415" s="62" t="str">
        <f>IFERROR(Tabela4[[#This Row],[Corretas]]/Tabela4[[#This Row],[Nº Questões]]," ")</f>
        <v xml:space="preserve"> </v>
      </c>
      <c r="G415" s="39"/>
      <c r="I415" s="29" t="s">
        <v>51</v>
      </c>
    </row>
    <row r="416" spans="3:9" x14ac:dyDescent="0.25">
      <c r="C416" s="56" t="s">
        <v>51</v>
      </c>
      <c r="D416" s="56" t="s">
        <v>51</v>
      </c>
      <c r="E416" s="61" t="str">
        <f>IFERROR(Tabela4[[#This Row],[Nº Questões]]-Tabela4[[#This Row],[Corretas]], "")</f>
        <v/>
      </c>
      <c r="F416" s="62" t="str">
        <f>IFERROR(Tabela4[[#This Row],[Corretas]]/Tabela4[[#This Row],[Nº Questões]]," ")</f>
        <v xml:space="preserve"> </v>
      </c>
      <c r="G416" s="39"/>
      <c r="I416" s="29" t="s">
        <v>51</v>
      </c>
    </row>
    <row r="417" spans="3:9" x14ac:dyDescent="0.25">
      <c r="C417" s="56" t="s">
        <v>51</v>
      </c>
      <c r="D417" s="56" t="s">
        <v>51</v>
      </c>
      <c r="E417" s="61" t="str">
        <f>IFERROR(Tabela4[[#This Row],[Nº Questões]]-Tabela4[[#This Row],[Corretas]], "")</f>
        <v/>
      </c>
      <c r="F417" s="62" t="str">
        <f>IFERROR(Tabela4[[#This Row],[Corretas]]/Tabela4[[#This Row],[Nº Questões]]," ")</f>
        <v xml:space="preserve"> </v>
      </c>
      <c r="G417" s="39"/>
      <c r="I417" s="29" t="s">
        <v>51</v>
      </c>
    </row>
    <row r="418" spans="3:9" x14ac:dyDescent="0.25">
      <c r="C418" s="56" t="s">
        <v>51</v>
      </c>
      <c r="D418" s="56" t="s">
        <v>51</v>
      </c>
      <c r="E418" s="61" t="str">
        <f>IFERROR(Tabela4[[#This Row],[Nº Questões]]-Tabela4[[#This Row],[Corretas]], "")</f>
        <v/>
      </c>
      <c r="F418" s="62" t="str">
        <f>IFERROR(Tabela4[[#This Row],[Corretas]]/Tabela4[[#This Row],[Nº Questões]]," ")</f>
        <v xml:space="preserve"> </v>
      </c>
      <c r="G418" s="39"/>
      <c r="I418" s="29" t="s">
        <v>51</v>
      </c>
    </row>
    <row r="419" spans="3:9" x14ac:dyDescent="0.25">
      <c r="C419" s="56" t="s">
        <v>51</v>
      </c>
      <c r="D419" s="56" t="s">
        <v>51</v>
      </c>
      <c r="E419" s="61" t="str">
        <f>IFERROR(Tabela4[[#This Row],[Nº Questões]]-Tabela4[[#This Row],[Corretas]], "")</f>
        <v/>
      </c>
      <c r="F419" s="62" t="str">
        <f>IFERROR(Tabela4[[#This Row],[Corretas]]/Tabela4[[#This Row],[Nº Questões]]," ")</f>
        <v xml:space="preserve"> </v>
      </c>
      <c r="G419" s="39"/>
      <c r="I419" s="29" t="s">
        <v>51</v>
      </c>
    </row>
    <row r="420" spans="3:9" x14ac:dyDescent="0.25">
      <c r="C420" s="56" t="s">
        <v>51</v>
      </c>
      <c r="D420" s="56" t="s">
        <v>51</v>
      </c>
      <c r="E420" s="61" t="str">
        <f>IFERROR(Tabela4[[#This Row],[Nº Questões]]-Tabela4[[#This Row],[Corretas]], "")</f>
        <v/>
      </c>
      <c r="F420" s="62" t="str">
        <f>IFERROR(Tabela4[[#This Row],[Corretas]]/Tabela4[[#This Row],[Nº Questões]]," ")</f>
        <v xml:space="preserve"> </v>
      </c>
      <c r="G420" s="39"/>
      <c r="I420" s="29" t="s">
        <v>51</v>
      </c>
    </row>
    <row r="421" spans="3:9" x14ac:dyDescent="0.25">
      <c r="C421" s="56" t="s">
        <v>51</v>
      </c>
      <c r="D421" s="56" t="s">
        <v>51</v>
      </c>
      <c r="E421" s="61" t="str">
        <f>IFERROR(Tabela4[[#This Row],[Nº Questões]]-Tabela4[[#This Row],[Corretas]], "")</f>
        <v/>
      </c>
      <c r="F421" s="62" t="str">
        <f>IFERROR(Tabela4[[#This Row],[Corretas]]/Tabela4[[#This Row],[Nº Questões]]," ")</f>
        <v xml:space="preserve"> </v>
      </c>
      <c r="G421" s="39"/>
      <c r="I421" s="29" t="s">
        <v>51</v>
      </c>
    </row>
    <row r="422" spans="3:9" x14ac:dyDescent="0.25">
      <c r="C422" s="56" t="s">
        <v>51</v>
      </c>
      <c r="D422" s="56" t="s">
        <v>51</v>
      </c>
      <c r="E422" s="61" t="str">
        <f>IFERROR(Tabela4[[#This Row],[Nº Questões]]-Tabela4[[#This Row],[Corretas]], "")</f>
        <v/>
      </c>
      <c r="F422" s="62" t="str">
        <f>IFERROR(Tabela4[[#This Row],[Corretas]]/Tabela4[[#This Row],[Nº Questões]]," ")</f>
        <v xml:space="preserve"> </v>
      </c>
      <c r="G422" s="39"/>
      <c r="I422" s="29" t="s">
        <v>51</v>
      </c>
    </row>
    <row r="423" spans="3:9" x14ac:dyDescent="0.25">
      <c r="C423" s="56" t="s">
        <v>51</v>
      </c>
      <c r="D423" s="56" t="s">
        <v>51</v>
      </c>
      <c r="E423" s="61" t="str">
        <f>IFERROR(Tabela4[[#This Row],[Nº Questões]]-Tabela4[[#This Row],[Corretas]], "")</f>
        <v/>
      </c>
      <c r="F423" s="62" t="str">
        <f>IFERROR(Tabela4[[#This Row],[Corretas]]/Tabela4[[#This Row],[Nº Questões]]," ")</f>
        <v xml:space="preserve"> </v>
      </c>
      <c r="G423" s="39"/>
      <c r="I423" s="29" t="s">
        <v>51</v>
      </c>
    </row>
    <row r="424" spans="3:9" x14ac:dyDescent="0.25">
      <c r="C424" s="56" t="s">
        <v>51</v>
      </c>
      <c r="D424" s="56" t="s">
        <v>51</v>
      </c>
      <c r="E424" s="61" t="str">
        <f>IFERROR(Tabela4[[#This Row],[Nº Questões]]-Tabela4[[#This Row],[Corretas]], "")</f>
        <v/>
      </c>
      <c r="F424" s="62" t="str">
        <f>IFERROR(Tabela4[[#This Row],[Corretas]]/Tabela4[[#This Row],[Nº Questões]]," ")</f>
        <v xml:space="preserve"> </v>
      </c>
      <c r="G424" s="39"/>
      <c r="I424" s="29" t="s">
        <v>51</v>
      </c>
    </row>
    <row r="425" spans="3:9" x14ac:dyDescent="0.25">
      <c r="C425" s="56" t="s">
        <v>51</v>
      </c>
      <c r="D425" s="56" t="s">
        <v>51</v>
      </c>
      <c r="E425" s="61" t="str">
        <f>IFERROR(Tabela4[[#This Row],[Nº Questões]]-Tabela4[[#This Row],[Corretas]], "")</f>
        <v/>
      </c>
      <c r="F425" s="62" t="str">
        <f>IFERROR(Tabela4[[#This Row],[Corretas]]/Tabela4[[#This Row],[Nº Questões]]," ")</f>
        <v xml:space="preserve"> </v>
      </c>
      <c r="G425" s="39"/>
      <c r="I425" s="29" t="s">
        <v>51</v>
      </c>
    </row>
    <row r="426" spans="3:9" x14ac:dyDescent="0.25">
      <c r="C426" s="56" t="s">
        <v>51</v>
      </c>
      <c r="D426" s="56" t="s">
        <v>51</v>
      </c>
      <c r="E426" s="61" t="str">
        <f>IFERROR(Tabela4[[#This Row],[Nº Questões]]-Tabela4[[#This Row],[Corretas]], "")</f>
        <v/>
      </c>
      <c r="F426" s="62" t="str">
        <f>IFERROR(Tabela4[[#This Row],[Corretas]]/Tabela4[[#This Row],[Nº Questões]]," ")</f>
        <v xml:space="preserve"> </v>
      </c>
      <c r="G426" s="39"/>
      <c r="I426" s="29" t="s">
        <v>51</v>
      </c>
    </row>
    <row r="427" spans="3:9" x14ac:dyDescent="0.25">
      <c r="C427" s="56" t="s">
        <v>51</v>
      </c>
      <c r="D427" s="56" t="s">
        <v>51</v>
      </c>
      <c r="E427" s="61" t="str">
        <f>IFERROR(Tabela4[[#This Row],[Nº Questões]]-Tabela4[[#This Row],[Corretas]], "")</f>
        <v/>
      </c>
      <c r="F427" s="62" t="str">
        <f>IFERROR(Tabela4[[#This Row],[Corretas]]/Tabela4[[#This Row],[Nº Questões]]," ")</f>
        <v xml:space="preserve"> </v>
      </c>
      <c r="G427" s="39"/>
      <c r="I427" s="29" t="s">
        <v>51</v>
      </c>
    </row>
    <row r="428" spans="3:9" x14ac:dyDescent="0.25">
      <c r="C428" s="56" t="s">
        <v>51</v>
      </c>
      <c r="D428" s="56" t="s">
        <v>51</v>
      </c>
      <c r="E428" s="61" t="str">
        <f>IFERROR(Tabela4[[#This Row],[Nº Questões]]-Tabela4[[#This Row],[Corretas]], "")</f>
        <v/>
      </c>
      <c r="F428" s="62" t="str">
        <f>IFERROR(Tabela4[[#This Row],[Corretas]]/Tabela4[[#This Row],[Nº Questões]]," ")</f>
        <v xml:space="preserve"> </v>
      </c>
      <c r="G428" s="39"/>
      <c r="I428" s="29" t="s">
        <v>51</v>
      </c>
    </row>
    <row r="429" spans="3:9" x14ac:dyDescent="0.25">
      <c r="C429" s="56" t="s">
        <v>51</v>
      </c>
      <c r="D429" s="56" t="s">
        <v>51</v>
      </c>
      <c r="E429" s="61" t="str">
        <f>IFERROR(Tabela4[[#This Row],[Nº Questões]]-Tabela4[[#This Row],[Corretas]], "")</f>
        <v/>
      </c>
      <c r="F429" s="62" t="str">
        <f>IFERROR(Tabela4[[#This Row],[Corretas]]/Tabela4[[#This Row],[Nº Questões]]," ")</f>
        <v xml:space="preserve"> </v>
      </c>
      <c r="G429" s="39"/>
      <c r="I429" s="29" t="s">
        <v>51</v>
      </c>
    </row>
    <row r="430" spans="3:9" x14ac:dyDescent="0.25">
      <c r="C430" s="56" t="s">
        <v>51</v>
      </c>
      <c r="D430" s="56" t="s">
        <v>51</v>
      </c>
      <c r="E430" s="61" t="str">
        <f>IFERROR(Tabela4[[#This Row],[Nº Questões]]-Tabela4[[#This Row],[Corretas]], "")</f>
        <v/>
      </c>
      <c r="F430" s="62" t="str">
        <f>IFERROR(Tabela4[[#This Row],[Corretas]]/Tabela4[[#This Row],[Nº Questões]]," ")</f>
        <v xml:space="preserve"> </v>
      </c>
      <c r="G430" s="39"/>
      <c r="I430" s="29" t="s">
        <v>51</v>
      </c>
    </row>
    <row r="431" spans="3:9" x14ac:dyDescent="0.25">
      <c r="C431" s="56" t="s">
        <v>51</v>
      </c>
      <c r="D431" s="56" t="s">
        <v>51</v>
      </c>
      <c r="E431" s="61" t="str">
        <f>IFERROR(Tabela4[[#This Row],[Nº Questões]]-Tabela4[[#This Row],[Corretas]], "")</f>
        <v/>
      </c>
      <c r="F431" s="62" t="str">
        <f>IFERROR(Tabela4[[#This Row],[Corretas]]/Tabela4[[#This Row],[Nº Questões]]," ")</f>
        <v xml:space="preserve"> </v>
      </c>
      <c r="G431" s="39"/>
      <c r="I431" s="29" t="s">
        <v>51</v>
      </c>
    </row>
    <row r="432" spans="3:9" x14ac:dyDescent="0.25">
      <c r="C432" s="56" t="s">
        <v>51</v>
      </c>
      <c r="D432" s="56" t="s">
        <v>51</v>
      </c>
      <c r="E432" s="61" t="str">
        <f>IFERROR(Tabela4[[#This Row],[Nº Questões]]-Tabela4[[#This Row],[Corretas]], "")</f>
        <v/>
      </c>
      <c r="F432" s="62" t="str">
        <f>IFERROR(Tabela4[[#This Row],[Corretas]]/Tabela4[[#This Row],[Nº Questões]]," ")</f>
        <v xml:space="preserve"> </v>
      </c>
      <c r="G432" s="39"/>
      <c r="I432" s="29" t="s">
        <v>51</v>
      </c>
    </row>
    <row r="433" spans="3:9" x14ac:dyDescent="0.25">
      <c r="C433" s="56" t="s">
        <v>51</v>
      </c>
      <c r="D433" s="56" t="s">
        <v>51</v>
      </c>
      <c r="E433" s="61" t="str">
        <f>IFERROR(Tabela4[[#This Row],[Nº Questões]]-Tabela4[[#This Row],[Corretas]], "")</f>
        <v/>
      </c>
      <c r="F433" s="62" t="str">
        <f>IFERROR(Tabela4[[#This Row],[Corretas]]/Tabela4[[#This Row],[Nº Questões]]," ")</f>
        <v xml:space="preserve"> </v>
      </c>
      <c r="G433" s="39"/>
      <c r="I433" s="29" t="s">
        <v>51</v>
      </c>
    </row>
    <row r="434" spans="3:9" x14ac:dyDescent="0.25">
      <c r="C434" s="56" t="s">
        <v>51</v>
      </c>
      <c r="D434" s="56" t="s">
        <v>51</v>
      </c>
      <c r="E434" s="61" t="str">
        <f>IFERROR(Tabela4[[#This Row],[Nº Questões]]-Tabela4[[#This Row],[Corretas]], "")</f>
        <v/>
      </c>
      <c r="F434" s="62" t="str">
        <f>IFERROR(Tabela4[[#This Row],[Corretas]]/Tabela4[[#This Row],[Nº Questões]]," ")</f>
        <v xml:space="preserve"> </v>
      </c>
      <c r="G434" s="39"/>
      <c r="I434" s="29" t="s">
        <v>51</v>
      </c>
    </row>
    <row r="435" spans="3:9" x14ac:dyDescent="0.25">
      <c r="C435" s="56" t="s">
        <v>51</v>
      </c>
      <c r="D435" s="56" t="s">
        <v>51</v>
      </c>
      <c r="E435" s="61" t="str">
        <f>IFERROR(Tabela4[[#This Row],[Nº Questões]]-Tabela4[[#This Row],[Corretas]], "")</f>
        <v/>
      </c>
      <c r="F435" s="62" t="str">
        <f>IFERROR(Tabela4[[#This Row],[Corretas]]/Tabela4[[#This Row],[Nº Questões]]," ")</f>
        <v xml:space="preserve"> </v>
      </c>
      <c r="G435" s="39"/>
      <c r="I435" s="29" t="s">
        <v>51</v>
      </c>
    </row>
    <row r="436" spans="3:9" x14ac:dyDescent="0.25">
      <c r="C436" s="56" t="s">
        <v>51</v>
      </c>
      <c r="D436" s="56" t="s">
        <v>51</v>
      </c>
      <c r="E436" s="61" t="str">
        <f>IFERROR(Tabela4[[#This Row],[Nº Questões]]-Tabela4[[#This Row],[Corretas]], "")</f>
        <v/>
      </c>
      <c r="F436" s="62" t="str">
        <f>IFERROR(Tabela4[[#This Row],[Corretas]]/Tabela4[[#This Row],[Nº Questões]]," ")</f>
        <v xml:space="preserve"> </v>
      </c>
      <c r="G436" s="39"/>
      <c r="I436" s="29" t="s">
        <v>51</v>
      </c>
    </row>
    <row r="437" spans="3:9" x14ac:dyDescent="0.25">
      <c r="C437" s="56" t="s">
        <v>51</v>
      </c>
      <c r="D437" s="56" t="s">
        <v>51</v>
      </c>
      <c r="E437" s="61" t="str">
        <f>IFERROR(Tabela4[[#This Row],[Nº Questões]]-Tabela4[[#This Row],[Corretas]], "")</f>
        <v/>
      </c>
      <c r="F437" s="62" t="str">
        <f>IFERROR(Tabela4[[#This Row],[Corretas]]/Tabela4[[#This Row],[Nº Questões]]," ")</f>
        <v xml:space="preserve"> </v>
      </c>
      <c r="G437" s="39"/>
      <c r="I437" s="29" t="s">
        <v>51</v>
      </c>
    </row>
    <row r="438" spans="3:9" x14ac:dyDescent="0.25">
      <c r="C438" s="56" t="s">
        <v>51</v>
      </c>
      <c r="D438" s="56" t="s">
        <v>51</v>
      </c>
      <c r="E438" s="61" t="str">
        <f>IFERROR(Tabela4[[#This Row],[Nº Questões]]-Tabela4[[#This Row],[Corretas]], "")</f>
        <v/>
      </c>
      <c r="F438" s="62" t="str">
        <f>IFERROR(Tabela4[[#This Row],[Corretas]]/Tabela4[[#This Row],[Nº Questões]]," ")</f>
        <v xml:space="preserve"> </v>
      </c>
      <c r="G438" s="39"/>
      <c r="I438" s="29" t="s">
        <v>51</v>
      </c>
    </row>
    <row r="439" spans="3:9" x14ac:dyDescent="0.25">
      <c r="C439" s="56" t="s">
        <v>51</v>
      </c>
      <c r="D439" s="56" t="s">
        <v>51</v>
      </c>
      <c r="E439" s="61" t="str">
        <f>IFERROR(Tabela4[[#This Row],[Nº Questões]]-Tabela4[[#This Row],[Corretas]], "")</f>
        <v/>
      </c>
      <c r="F439" s="62" t="str">
        <f>IFERROR(Tabela4[[#This Row],[Corretas]]/Tabela4[[#This Row],[Nº Questões]]," ")</f>
        <v xml:space="preserve"> </v>
      </c>
      <c r="G439" s="39"/>
      <c r="I439" s="29" t="s">
        <v>51</v>
      </c>
    </row>
    <row r="440" spans="3:9" x14ac:dyDescent="0.25">
      <c r="C440" s="56" t="s">
        <v>51</v>
      </c>
      <c r="D440" s="56" t="s">
        <v>51</v>
      </c>
      <c r="E440" s="61" t="str">
        <f>IFERROR(Tabela4[[#This Row],[Nº Questões]]-Tabela4[[#This Row],[Corretas]], "")</f>
        <v/>
      </c>
      <c r="F440" s="62" t="str">
        <f>IFERROR(Tabela4[[#This Row],[Corretas]]/Tabela4[[#This Row],[Nº Questões]]," ")</f>
        <v xml:space="preserve"> </v>
      </c>
      <c r="G440" s="39"/>
      <c r="I440" s="29" t="s">
        <v>51</v>
      </c>
    </row>
    <row r="441" spans="3:9" x14ac:dyDescent="0.25">
      <c r="C441" s="56" t="s">
        <v>51</v>
      </c>
      <c r="D441" s="56" t="s">
        <v>51</v>
      </c>
      <c r="E441" s="61" t="str">
        <f>IFERROR(Tabela4[[#This Row],[Nº Questões]]-Tabela4[[#This Row],[Corretas]], "")</f>
        <v/>
      </c>
      <c r="F441" s="62" t="str">
        <f>IFERROR(Tabela4[[#This Row],[Corretas]]/Tabela4[[#This Row],[Nº Questões]]," ")</f>
        <v xml:space="preserve"> </v>
      </c>
      <c r="G441" s="39"/>
      <c r="I441" s="29" t="s">
        <v>51</v>
      </c>
    </row>
    <row r="442" spans="3:9" x14ac:dyDescent="0.25">
      <c r="C442" s="56" t="s">
        <v>51</v>
      </c>
      <c r="D442" s="56" t="s">
        <v>51</v>
      </c>
      <c r="E442" s="61" t="str">
        <f>IFERROR(Tabela4[[#This Row],[Nº Questões]]-Tabela4[[#This Row],[Corretas]], "")</f>
        <v/>
      </c>
      <c r="F442" s="62" t="str">
        <f>IFERROR(Tabela4[[#This Row],[Corretas]]/Tabela4[[#This Row],[Nº Questões]]," ")</f>
        <v xml:space="preserve"> </v>
      </c>
      <c r="G442" s="39"/>
      <c r="I442" s="29" t="s">
        <v>51</v>
      </c>
    </row>
    <row r="443" spans="3:9" x14ac:dyDescent="0.25">
      <c r="C443" s="56" t="s">
        <v>51</v>
      </c>
      <c r="D443" s="56" t="s">
        <v>51</v>
      </c>
      <c r="E443" s="61" t="str">
        <f>IFERROR(Tabela4[[#This Row],[Nº Questões]]-Tabela4[[#This Row],[Corretas]], "")</f>
        <v/>
      </c>
      <c r="F443" s="62" t="str">
        <f>IFERROR(Tabela4[[#This Row],[Corretas]]/Tabela4[[#This Row],[Nº Questões]]," ")</f>
        <v xml:space="preserve"> </v>
      </c>
      <c r="G443" s="39"/>
      <c r="I443" s="29" t="s">
        <v>51</v>
      </c>
    </row>
    <row r="444" spans="3:9" x14ac:dyDescent="0.25">
      <c r="C444" s="56" t="s">
        <v>51</v>
      </c>
      <c r="D444" s="56" t="s">
        <v>51</v>
      </c>
      <c r="E444" s="61" t="str">
        <f>IFERROR(Tabela4[[#This Row],[Nº Questões]]-Tabela4[[#This Row],[Corretas]], "")</f>
        <v/>
      </c>
      <c r="F444" s="62" t="str">
        <f>IFERROR(Tabela4[[#This Row],[Corretas]]/Tabela4[[#This Row],[Nº Questões]]," ")</f>
        <v xml:space="preserve"> </v>
      </c>
      <c r="G444" s="39"/>
      <c r="I444" s="29" t="s">
        <v>51</v>
      </c>
    </row>
    <row r="445" spans="3:9" x14ac:dyDescent="0.25">
      <c r="C445" s="56" t="s">
        <v>51</v>
      </c>
      <c r="D445" s="56" t="s">
        <v>51</v>
      </c>
      <c r="E445" s="61" t="str">
        <f>IFERROR(Tabela4[[#This Row],[Nº Questões]]-Tabela4[[#This Row],[Corretas]], "")</f>
        <v/>
      </c>
      <c r="F445" s="62" t="str">
        <f>IFERROR(Tabela4[[#This Row],[Corretas]]/Tabela4[[#This Row],[Nº Questões]]," ")</f>
        <v xml:space="preserve"> </v>
      </c>
      <c r="G445" s="39"/>
      <c r="I445" s="29" t="s">
        <v>51</v>
      </c>
    </row>
    <row r="446" spans="3:9" x14ac:dyDescent="0.25">
      <c r="C446" s="56" t="s">
        <v>51</v>
      </c>
      <c r="D446" s="56" t="s">
        <v>51</v>
      </c>
      <c r="E446" s="61" t="str">
        <f>IFERROR(Tabela4[[#This Row],[Nº Questões]]-Tabela4[[#This Row],[Corretas]], "")</f>
        <v/>
      </c>
      <c r="F446" s="62" t="str">
        <f>IFERROR(Tabela4[[#This Row],[Corretas]]/Tabela4[[#This Row],[Nº Questões]]," ")</f>
        <v xml:space="preserve"> </v>
      </c>
      <c r="G446" s="39"/>
      <c r="I446" s="29" t="s">
        <v>51</v>
      </c>
    </row>
    <row r="447" spans="3:9" x14ac:dyDescent="0.25">
      <c r="C447" s="56" t="s">
        <v>51</v>
      </c>
      <c r="D447" s="56" t="s">
        <v>51</v>
      </c>
      <c r="E447" s="61" t="str">
        <f>IFERROR(Tabela4[[#This Row],[Nº Questões]]-Tabela4[[#This Row],[Corretas]], "")</f>
        <v/>
      </c>
      <c r="F447" s="62" t="str">
        <f>IFERROR(Tabela4[[#This Row],[Corretas]]/Tabela4[[#This Row],[Nº Questões]]," ")</f>
        <v xml:space="preserve"> </v>
      </c>
      <c r="G447" s="39"/>
      <c r="I447" s="29" t="s">
        <v>51</v>
      </c>
    </row>
    <row r="448" spans="3:9" x14ac:dyDescent="0.25">
      <c r="C448" s="56" t="s">
        <v>51</v>
      </c>
      <c r="D448" s="56" t="s">
        <v>51</v>
      </c>
      <c r="E448" s="61" t="str">
        <f>IFERROR(Tabela4[[#This Row],[Nº Questões]]-Tabela4[[#This Row],[Corretas]], "")</f>
        <v/>
      </c>
      <c r="F448" s="62" t="str">
        <f>IFERROR(Tabela4[[#This Row],[Corretas]]/Tabela4[[#This Row],[Nº Questões]]," ")</f>
        <v xml:space="preserve"> </v>
      </c>
      <c r="G448" s="39"/>
      <c r="I448" s="29" t="s">
        <v>51</v>
      </c>
    </row>
    <row r="449" spans="3:9" x14ac:dyDescent="0.25">
      <c r="C449" s="56" t="s">
        <v>51</v>
      </c>
      <c r="D449" s="56" t="s">
        <v>51</v>
      </c>
      <c r="E449" s="61" t="str">
        <f>IFERROR(Tabela4[[#This Row],[Nº Questões]]-Tabela4[[#This Row],[Corretas]], "")</f>
        <v/>
      </c>
      <c r="F449" s="62" t="str">
        <f>IFERROR(Tabela4[[#This Row],[Corretas]]/Tabela4[[#This Row],[Nº Questões]]," ")</f>
        <v xml:space="preserve"> </v>
      </c>
      <c r="G449" s="39"/>
      <c r="I449" s="29" t="s">
        <v>51</v>
      </c>
    </row>
    <row r="450" spans="3:9" x14ac:dyDescent="0.25">
      <c r="C450" s="56" t="s">
        <v>51</v>
      </c>
      <c r="D450" s="56" t="s">
        <v>51</v>
      </c>
      <c r="E450" s="61" t="str">
        <f>IFERROR(Tabela4[[#This Row],[Nº Questões]]-Tabela4[[#This Row],[Corretas]], "")</f>
        <v/>
      </c>
      <c r="F450" s="62" t="str">
        <f>IFERROR(Tabela4[[#This Row],[Corretas]]/Tabela4[[#This Row],[Nº Questões]]," ")</f>
        <v xml:space="preserve"> </v>
      </c>
      <c r="G450" s="39"/>
      <c r="I450" s="29" t="s">
        <v>51</v>
      </c>
    </row>
    <row r="451" spans="3:9" x14ac:dyDescent="0.25">
      <c r="C451" s="56" t="s">
        <v>51</v>
      </c>
      <c r="D451" s="56" t="s">
        <v>51</v>
      </c>
      <c r="E451" s="61" t="str">
        <f>IFERROR(Tabela4[[#This Row],[Nº Questões]]-Tabela4[[#This Row],[Corretas]], "")</f>
        <v/>
      </c>
      <c r="F451" s="62" t="str">
        <f>IFERROR(Tabela4[[#This Row],[Corretas]]/Tabela4[[#This Row],[Nº Questões]]," ")</f>
        <v xml:space="preserve"> </v>
      </c>
      <c r="G451" s="39"/>
      <c r="I451" s="29" t="s">
        <v>51</v>
      </c>
    </row>
    <row r="452" spans="3:9" x14ac:dyDescent="0.25">
      <c r="C452" s="56" t="s">
        <v>51</v>
      </c>
      <c r="D452" s="56" t="s">
        <v>51</v>
      </c>
      <c r="E452" s="61" t="str">
        <f>IFERROR(Tabela4[[#This Row],[Nº Questões]]-Tabela4[[#This Row],[Corretas]], "")</f>
        <v/>
      </c>
      <c r="F452" s="62" t="str">
        <f>IFERROR(Tabela4[[#This Row],[Corretas]]/Tabela4[[#This Row],[Nº Questões]]," ")</f>
        <v xml:space="preserve"> </v>
      </c>
      <c r="G452" s="39"/>
      <c r="I452" s="29" t="s">
        <v>51</v>
      </c>
    </row>
    <row r="453" spans="3:9" x14ac:dyDescent="0.25">
      <c r="C453" s="56" t="s">
        <v>51</v>
      </c>
      <c r="D453" s="56" t="s">
        <v>51</v>
      </c>
      <c r="E453" s="61" t="str">
        <f>IFERROR(Tabela4[[#This Row],[Nº Questões]]-Tabela4[[#This Row],[Corretas]], "")</f>
        <v/>
      </c>
      <c r="F453" s="62" t="str">
        <f>IFERROR(Tabela4[[#This Row],[Corretas]]/Tabela4[[#This Row],[Nº Questões]]," ")</f>
        <v xml:space="preserve"> </v>
      </c>
      <c r="G453" s="39"/>
      <c r="I453" s="29" t="s">
        <v>51</v>
      </c>
    </row>
    <row r="454" spans="3:9" x14ac:dyDescent="0.25">
      <c r="C454" s="56" t="s">
        <v>51</v>
      </c>
      <c r="D454" s="56" t="s">
        <v>51</v>
      </c>
      <c r="E454" s="61" t="str">
        <f>IFERROR(Tabela4[[#This Row],[Nº Questões]]-Tabela4[[#This Row],[Corretas]], "")</f>
        <v/>
      </c>
      <c r="F454" s="62" t="str">
        <f>IFERROR(Tabela4[[#This Row],[Corretas]]/Tabela4[[#This Row],[Nº Questões]]," ")</f>
        <v xml:space="preserve"> </v>
      </c>
      <c r="G454" s="39"/>
      <c r="I454" s="29" t="s">
        <v>51</v>
      </c>
    </row>
    <row r="455" spans="3:9" x14ac:dyDescent="0.25">
      <c r="C455" s="56" t="s">
        <v>51</v>
      </c>
      <c r="D455" s="56" t="s">
        <v>51</v>
      </c>
      <c r="E455" s="61" t="str">
        <f>IFERROR(Tabela4[[#This Row],[Nº Questões]]-Tabela4[[#This Row],[Corretas]], "")</f>
        <v/>
      </c>
      <c r="F455" s="62" t="str">
        <f>IFERROR(Tabela4[[#This Row],[Corretas]]/Tabela4[[#This Row],[Nº Questões]]," ")</f>
        <v xml:space="preserve"> </v>
      </c>
      <c r="G455" s="39"/>
      <c r="I455" s="29" t="s">
        <v>51</v>
      </c>
    </row>
    <row r="456" spans="3:9" x14ac:dyDescent="0.25">
      <c r="C456" s="56" t="s">
        <v>51</v>
      </c>
      <c r="D456" s="56" t="s">
        <v>51</v>
      </c>
      <c r="E456" s="61" t="str">
        <f>IFERROR(Tabela4[[#This Row],[Nº Questões]]-Tabela4[[#This Row],[Corretas]], "")</f>
        <v/>
      </c>
      <c r="F456" s="62" t="str">
        <f>IFERROR(Tabela4[[#This Row],[Corretas]]/Tabela4[[#This Row],[Nº Questões]]," ")</f>
        <v xml:space="preserve"> </v>
      </c>
      <c r="G456" s="39"/>
      <c r="I456" s="29" t="s">
        <v>51</v>
      </c>
    </row>
    <row r="457" spans="3:9" x14ac:dyDescent="0.25">
      <c r="C457" s="56" t="s">
        <v>51</v>
      </c>
      <c r="D457" s="56" t="s">
        <v>51</v>
      </c>
      <c r="E457" s="61" t="str">
        <f>IFERROR(Tabela4[[#This Row],[Nº Questões]]-Tabela4[[#This Row],[Corretas]], "")</f>
        <v/>
      </c>
      <c r="F457" s="62" t="str">
        <f>IFERROR(Tabela4[[#This Row],[Corretas]]/Tabela4[[#This Row],[Nº Questões]]," ")</f>
        <v xml:space="preserve"> </v>
      </c>
      <c r="G457" s="39"/>
      <c r="I457" s="29" t="s">
        <v>51</v>
      </c>
    </row>
    <row r="458" spans="3:9" x14ac:dyDescent="0.25">
      <c r="C458" s="56" t="s">
        <v>51</v>
      </c>
      <c r="D458" s="56" t="s">
        <v>51</v>
      </c>
      <c r="E458" s="61" t="str">
        <f>IFERROR(Tabela4[[#This Row],[Nº Questões]]-Tabela4[[#This Row],[Corretas]], "")</f>
        <v/>
      </c>
      <c r="F458" s="62" t="str">
        <f>IFERROR(Tabela4[[#This Row],[Corretas]]/Tabela4[[#This Row],[Nº Questões]]," ")</f>
        <v xml:space="preserve"> </v>
      </c>
      <c r="G458" s="39"/>
      <c r="I458" s="29" t="s">
        <v>51</v>
      </c>
    </row>
    <row r="459" spans="3:9" x14ac:dyDescent="0.25">
      <c r="C459" s="56" t="s">
        <v>51</v>
      </c>
      <c r="D459" s="56" t="s">
        <v>51</v>
      </c>
      <c r="E459" s="61" t="str">
        <f>IFERROR(Tabela4[[#This Row],[Nº Questões]]-Tabela4[[#This Row],[Corretas]], "")</f>
        <v/>
      </c>
      <c r="F459" s="62" t="str">
        <f>IFERROR(Tabela4[[#This Row],[Corretas]]/Tabela4[[#This Row],[Nº Questões]]," ")</f>
        <v xml:space="preserve"> </v>
      </c>
      <c r="G459" s="39"/>
      <c r="I459" s="29" t="s">
        <v>51</v>
      </c>
    </row>
    <row r="460" spans="3:9" x14ac:dyDescent="0.25">
      <c r="C460" s="56" t="s">
        <v>51</v>
      </c>
      <c r="D460" s="56" t="s">
        <v>51</v>
      </c>
      <c r="E460" s="61" t="str">
        <f>IFERROR(Tabela4[[#This Row],[Nº Questões]]-Tabela4[[#This Row],[Corretas]], "")</f>
        <v/>
      </c>
      <c r="F460" s="62" t="str">
        <f>IFERROR(Tabela4[[#This Row],[Corretas]]/Tabela4[[#This Row],[Nº Questões]]," ")</f>
        <v xml:space="preserve"> </v>
      </c>
      <c r="G460" s="39"/>
      <c r="I460" s="29" t="s">
        <v>51</v>
      </c>
    </row>
    <row r="461" spans="3:9" x14ac:dyDescent="0.25">
      <c r="C461" s="56" t="s">
        <v>51</v>
      </c>
      <c r="D461" s="56" t="s">
        <v>51</v>
      </c>
      <c r="E461" s="61" t="str">
        <f>IFERROR(Tabela4[[#This Row],[Nº Questões]]-Tabela4[[#This Row],[Corretas]], "")</f>
        <v/>
      </c>
      <c r="F461" s="62" t="str">
        <f>IFERROR(Tabela4[[#This Row],[Corretas]]/Tabela4[[#This Row],[Nº Questões]]," ")</f>
        <v xml:space="preserve"> </v>
      </c>
      <c r="G461" s="39"/>
      <c r="I461" s="29" t="s">
        <v>51</v>
      </c>
    </row>
    <row r="462" spans="3:9" x14ac:dyDescent="0.25">
      <c r="C462" s="56" t="s">
        <v>51</v>
      </c>
      <c r="D462" s="56" t="s">
        <v>51</v>
      </c>
      <c r="E462" s="61" t="str">
        <f>IFERROR(Tabela4[[#This Row],[Nº Questões]]-Tabela4[[#This Row],[Corretas]], "")</f>
        <v/>
      </c>
      <c r="F462" s="62" t="str">
        <f>IFERROR(Tabela4[[#This Row],[Corretas]]/Tabela4[[#This Row],[Nº Questões]]," ")</f>
        <v xml:space="preserve"> </v>
      </c>
      <c r="G462" s="39"/>
      <c r="I462" s="29" t="s">
        <v>51</v>
      </c>
    </row>
    <row r="463" spans="3:9" x14ac:dyDescent="0.25">
      <c r="C463" s="56" t="s">
        <v>51</v>
      </c>
      <c r="D463" s="56" t="s">
        <v>51</v>
      </c>
      <c r="E463" s="61" t="str">
        <f>IFERROR(Tabela4[[#This Row],[Nº Questões]]-Tabela4[[#This Row],[Corretas]], "")</f>
        <v/>
      </c>
      <c r="F463" s="62" t="str">
        <f>IFERROR(Tabela4[[#This Row],[Corretas]]/Tabela4[[#This Row],[Nº Questões]]," ")</f>
        <v xml:space="preserve"> </v>
      </c>
      <c r="G463" s="39"/>
      <c r="I463" s="29" t="s">
        <v>51</v>
      </c>
    </row>
    <row r="464" spans="3:9" x14ac:dyDescent="0.25">
      <c r="C464" s="56" t="s">
        <v>51</v>
      </c>
      <c r="D464" s="56" t="s">
        <v>51</v>
      </c>
      <c r="E464" s="61" t="str">
        <f>IFERROR(Tabela4[[#This Row],[Nº Questões]]-Tabela4[[#This Row],[Corretas]], "")</f>
        <v/>
      </c>
      <c r="F464" s="62" t="str">
        <f>IFERROR(Tabela4[[#This Row],[Corretas]]/Tabela4[[#This Row],[Nº Questões]]," ")</f>
        <v xml:space="preserve"> </v>
      </c>
      <c r="G464" s="39"/>
      <c r="I464" s="29" t="s">
        <v>51</v>
      </c>
    </row>
    <row r="465" spans="3:9" x14ac:dyDescent="0.25">
      <c r="C465" s="56" t="s">
        <v>51</v>
      </c>
      <c r="D465" s="56" t="s">
        <v>51</v>
      </c>
      <c r="E465" s="61" t="str">
        <f>IFERROR(Tabela4[[#This Row],[Nº Questões]]-Tabela4[[#This Row],[Corretas]], "")</f>
        <v/>
      </c>
      <c r="F465" s="62" t="str">
        <f>IFERROR(Tabela4[[#This Row],[Corretas]]/Tabela4[[#This Row],[Nº Questões]]," ")</f>
        <v xml:space="preserve"> </v>
      </c>
      <c r="G465" s="39"/>
      <c r="I465" s="29" t="s">
        <v>51</v>
      </c>
    </row>
    <row r="466" spans="3:9" x14ac:dyDescent="0.25">
      <c r="C466" s="56" t="s">
        <v>51</v>
      </c>
      <c r="D466" s="56" t="s">
        <v>51</v>
      </c>
      <c r="E466" s="61" t="str">
        <f>IFERROR(Tabela4[[#This Row],[Nº Questões]]-Tabela4[[#This Row],[Corretas]], "")</f>
        <v/>
      </c>
      <c r="F466" s="62" t="str">
        <f>IFERROR(Tabela4[[#This Row],[Corretas]]/Tabela4[[#This Row],[Nº Questões]]," ")</f>
        <v xml:space="preserve"> </v>
      </c>
      <c r="G466" s="39"/>
      <c r="I466" s="29" t="s">
        <v>51</v>
      </c>
    </row>
    <row r="467" spans="3:9" x14ac:dyDescent="0.25">
      <c r="C467" s="56" t="s">
        <v>51</v>
      </c>
      <c r="D467" s="56" t="s">
        <v>51</v>
      </c>
      <c r="E467" s="61" t="str">
        <f>IFERROR(Tabela4[[#This Row],[Nº Questões]]-Tabela4[[#This Row],[Corretas]], "")</f>
        <v/>
      </c>
      <c r="F467" s="62" t="str">
        <f>IFERROR(Tabela4[[#This Row],[Corretas]]/Tabela4[[#This Row],[Nº Questões]]," ")</f>
        <v xml:space="preserve"> </v>
      </c>
      <c r="G467" s="39"/>
      <c r="I467" s="29" t="s">
        <v>51</v>
      </c>
    </row>
    <row r="468" spans="3:9" x14ac:dyDescent="0.25">
      <c r="C468" s="56" t="s">
        <v>51</v>
      </c>
      <c r="D468" s="56" t="s">
        <v>51</v>
      </c>
      <c r="E468" s="61" t="str">
        <f>IFERROR(Tabela4[[#This Row],[Nº Questões]]-Tabela4[[#This Row],[Corretas]], "")</f>
        <v/>
      </c>
      <c r="F468" s="62" t="str">
        <f>IFERROR(Tabela4[[#This Row],[Corretas]]/Tabela4[[#This Row],[Nº Questões]]," ")</f>
        <v xml:space="preserve"> </v>
      </c>
      <c r="G468" s="39"/>
      <c r="I468" s="29" t="s">
        <v>51</v>
      </c>
    </row>
    <row r="469" spans="3:9" x14ac:dyDescent="0.25">
      <c r="C469" s="56" t="s">
        <v>51</v>
      </c>
      <c r="D469" s="56" t="s">
        <v>51</v>
      </c>
      <c r="E469" s="61" t="str">
        <f>IFERROR(Tabela4[[#This Row],[Nº Questões]]-Tabela4[[#This Row],[Corretas]], "")</f>
        <v/>
      </c>
      <c r="F469" s="62" t="str">
        <f>IFERROR(Tabela4[[#This Row],[Corretas]]/Tabela4[[#This Row],[Nº Questões]]," ")</f>
        <v xml:space="preserve"> </v>
      </c>
      <c r="G469" s="39"/>
      <c r="I469" s="29" t="s">
        <v>51</v>
      </c>
    </row>
    <row r="470" spans="3:9" x14ac:dyDescent="0.25">
      <c r="C470" s="56" t="s">
        <v>51</v>
      </c>
      <c r="D470" s="56" t="s">
        <v>51</v>
      </c>
      <c r="E470" s="61" t="str">
        <f>IFERROR(Tabela4[[#This Row],[Nº Questões]]-Tabela4[[#This Row],[Corretas]], "")</f>
        <v/>
      </c>
      <c r="F470" s="62" t="str">
        <f>IFERROR(Tabela4[[#This Row],[Corretas]]/Tabela4[[#This Row],[Nº Questões]]," ")</f>
        <v xml:space="preserve"> </v>
      </c>
      <c r="G470" s="39"/>
      <c r="I470" s="29" t="s">
        <v>51</v>
      </c>
    </row>
    <row r="471" spans="3:9" x14ac:dyDescent="0.25">
      <c r="C471" s="56" t="s">
        <v>51</v>
      </c>
      <c r="D471" s="56" t="s">
        <v>51</v>
      </c>
      <c r="E471" s="61" t="str">
        <f>IFERROR(Tabela4[[#This Row],[Nº Questões]]-Tabela4[[#This Row],[Corretas]], "")</f>
        <v/>
      </c>
      <c r="F471" s="62" t="str">
        <f>IFERROR(Tabela4[[#This Row],[Corretas]]/Tabela4[[#This Row],[Nº Questões]]," ")</f>
        <v xml:space="preserve"> </v>
      </c>
      <c r="G471" s="39"/>
      <c r="I471" s="29" t="s">
        <v>51</v>
      </c>
    </row>
    <row r="472" spans="3:9" x14ac:dyDescent="0.25">
      <c r="C472" s="56" t="s">
        <v>51</v>
      </c>
      <c r="D472" s="56" t="s">
        <v>51</v>
      </c>
      <c r="E472" s="61" t="str">
        <f>IFERROR(Tabela4[[#This Row],[Nº Questões]]-Tabela4[[#This Row],[Corretas]], "")</f>
        <v/>
      </c>
      <c r="F472" s="62" t="str">
        <f>IFERROR(Tabela4[[#This Row],[Corretas]]/Tabela4[[#This Row],[Nº Questões]]," ")</f>
        <v xml:space="preserve"> </v>
      </c>
      <c r="G472" s="39"/>
      <c r="I472" s="29" t="s">
        <v>51</v>
      </c>
    </row>
    <row r="473" spans="3:9" x14ac:dyDescent="0.25">
      <c r="C473" s="56" t="s">
        <v>51</v>
      </c>
      <c r="D473" s="56" t="s">
        <v>51</v>
      </c>
      <c r="E473" s="61" t="str">
        <f>IFERROR(Tabela4[[#This Row],[Nº Questões]]-Tabela4[[#This Row],[Corretas]], "")</f>
        <v/>
      </c>
      <c r="F473" s="62" t="str">
        <f>IFERROR(Tabela4[[#This Row],[Corretas]]/Tabela4[[#This Row],[Nº Questões]]," ")</f>
        <v xml:space="preserve"> </v>
      </c>
      <c r="G473" s="39"/>
      <c r="I473" s="29" t="s">
        <v>51</v>
      </c>
    </row>
    <row r="474" spans="3:9" x14ac:dyDescent="0.25">
      <c r="C474" s="56" t="s">
        <v>51</v>
      </c>
      <c r="D474" s="56" t="s">
        <v>51</v>
      </c>
      <c r="E474" s="61" t="str">
        <f>IFERROR(Tabela4[[#This Row],[Nº Questões]]-Tabela4[[#This Row],[Corretas]], "")</f>
        <v/>
      </c>
      <c r="F474" s="62" t="str">
        <f>IFERROR(Tabela4[[#This Row],[Corretas]]/Tabela4[[#This Row],[Nº Questões]]," ")</f>
        <v xml:space="preserve"> </v>
      </c>
      <c r="G474" s="39"/>
      <c r="I474" s="29" t="s">
        <v>51</v>
      </c>
    </row>
    <row r="475" spans="3:9" x14ac:dyDescent="0.25">
      <c r="C475" s="56" t="s">
        <v>51</v>
      </c>
      <c r="D475" s="56" t="s">
        <v>51</v>
      </c>
      <c r="E475" s="61" t="str">
        <f>IFERROR(Tabela4[[#This Row],[Nº Questões]]-Tabela4[[#This Row],[Corretas]], "")</f>
        <v/>
      </c>
      <c r="F475" s="62" t="str">
        <f>IFERROR(Tabela4[[#This Row],[Corretas]]/Tabela4[[#This Row],[Nº Questões]]," ")</f>
        <v xml:space="preserve"> </v>
      </c>
      <c r="G475" s="39"/>
      <c r="I475" s="29" t="s">
        <v>51</v>
      </c>
    </row>
    <row r="476" spans="3:9" x14ac:dyDescent="0.25">
      <c r="C476" s="56" t="s">
        <v>51</v>
      </c>
      <c r="D476" s="56" t="s">
        <v>51</v>
      </c>
      <c r="E476" s="61" t="str">
        <f>IFERROR(Tabela4[[#This Row],[Nº Questões]]-Tabela4[[#This Row],[Corretas]], "")</f>
        <v/>
      </c>
      <c r="F476" s="62" t="str">
        <f>IFERROR(Tabela4[[#This Row],[Corretas]]/Tabela4[[#This Row],[Nº Questões]]," ")</f>
        <v xml:space="preserve"> </v>
      </c>
      <c r="G476" s="39"/>
      <c r="I476" s="29" t="s">
        <v>51</v>
      </c>
    </row>
    <row r="477" spans="3:9" x14ac:dyDescent="0.25">
      <c r="C477" s="56" t="s">
        <v>51</v>
      </c>
      <c r="D477" s="56" t="s">
        <v>51</v>
      </c>
      <c r="E477" s="61" t="str">
        <f>IFERROR(Tabela4[[#This Row],[Nº Questões]]-Tabela4[[#This Row],[Corretas]], "")</f>
        <v/>
      </c>
      <c r="F477" s="62" t="str">
        <f>IFERROR(Tabela4[[#This Row],[Corretas]]/Tabela4[[#This Row],[Nº Questões]]," ")</f>
        <v xml:space="preserve"> </v>
      </c>
      <c r="G477" s="39"/>
      <c r="I477" s="29" t="s">
        <v>51</v>
      </c>
    </row>
    <row r="478" spans="3:9" x14ac:dyDescent="0.25">
      <c r="C478" s="56" t="s">
        <v>51</v>
      </c>
      <c r="D478" s="56" t="s">
        <v>51</v>
      </c>
      <c r="E478" s="61" t="str">
        <f>IFERROR(Tabela4[[#This Row],[Nº Questões]]-Tabela4[[#This Row],[Corretas]], "")</f>
        <v/>
      </c>
      <c r="F478" s="62" t="str">
        <f>IFERROR(Tabela4[[#This Row],[Corretas]]/Tabela4[[#This Row],[Nº Questões]]," ")</f>
        <v xml:space="preserve"> </v>
      </c>
      <c r="G478" s="39"/>
      <c r="I478" s="29" t="s">
        <v>51</v>
      </c>
    </row>
    <row r="479" spans="3:9" x14ac:dyDescent="0.25">
      <c r="C479" s="56" t="s">
        <v>51</v>
      </c>
      <c r="D479" s="56" t="s">
        <v>51</v>
      </c>
      <c r="E479" s="61" t="str">
        <f>IFERROR(Tabela4[[#This Row],[Nº Questões]]-Tabela4[[#This Row],[Corretas]], "")</f>
        <v/>
      </c>
      <c r="F479" s="62" t="str">
        <f>IFERROR(Tabela4[[#This Row],[Corretas]]/Tabela4[[#This Row],[Nº Questões]]," ")</f>
        <v xml:space="preserve"> </v>
      </c>
      <c r="G479" s="39"/>
      <c r="I479" s="29" t="s">
        <v>51</v>
      </c>
    </row>
    <row r="480" spans="3:9" x14ac:dyDescent="0.25">
      <c r="C480" s="56" t="s">
        <v>51</v>
      </c>
      <c r="D480" s="56" t="s">
        <v>51</v>
      </c>
      <c r="E480" s="61" t="str">
        <f>IFERROR(Tabela4[[#This Row],[Nº Questões]]-Tabela4[[#This Row],[Corretas]], "")</f>
        <v/>
      </c>
      <c r="F480" s="62" t="str">
        <f>IFERROR(Tabela4[[#This Row],[Corretas]]/Tabela4[[#This Row],[Nº Questões]]," ")</f>
        <v xml:space="preserve"> </v>
      </c>
      <c r="G480" s="39"/>
      <c r="I480" s="29" t="s">
        <v>51</v>
      </c>
    </row>
    <row r="481" spans="3:9" x14ac:dyDescent="0.25">
      <c r="C481" s="56" t="s">
        <v>51</v>
      </c>
      <c r="D481" s="56" t="s">
        <v>51</v>
      </c>
      <c r="E481" s="61" t="str">
        <f>IFERROR(Tabela4[[#This Row],[Nº Questões]]-Tabela4[[#This Row],[Corretas]], "")</f>
        <v/>
      </c>
      <c r="F481" s="62" t="str">
        <f>IFERROR(Tabela4[[#This Row],[Corretas]]/Tabela4[[#This Row],[Nº Questões]]," ")</f>
        <v xml:space="preserve"> </v>
      </c>
      <c r="G481" s="39"/>
      <c r="I481" s="29" t="s">
        <v>51</v>
      </c>
    </row>
    <row r="482" spans="3:9" x14ac:dyDescent="0.25">
      <c r="C482" s="56" t="s">
        <v>51</v>
      </c>
      <c r="D482" s="56" t="s">
        <v>51</v>
      </c>
      <c r="E482" s="61" t="str">
        <f>IFERROR(Tabela4[[#This Row],[Nº Questões]]-Tabela4[[#This Row],[Corretas]], "")</f>
        <v/>
      </c>
      <c r="F482" s="62" t="str">
        <f>IFERROR(Tabela4[[#This Row],[Corretas]]/Tabela4[[#This Row],[Nº Questões]]," ")</f>
        <v xml:space="preserve"> </v>
      </c>
      <c r="G482" s="39"/>
      <c r="I482" s="29" t="s">
        <v>51</v>
      </c>
    </row>
    <row r="483" spans="3:9" x14ac:dyDescent="0.25">
      <c r="C483" s="56" t="s">
        <v>51</v>
      </c>
      <c r="D483" s="56" t="s">
        <v>51</v>
      </c>
      <c r="E483" s="61" t="str">
        <f>IFERROR(Tabela4[[#This Row],[Nº Questões]]-Tabela4[[#This Row],[Corretas]], "")</f>
        <v/>
      </c>
      <c r="F483" s="62" t="str">
        <f>IFERROR(Tabela4[[#This Row],[Corretas]]/Tabela4[[#This Row],[Nº Questões]]," ")</f>
        <v xml:space="preserve"> </v>
      </c>
      <c r="G483" s="39"/>
      <c r="I483" s="29" t="s">
        <v>51</v>
      </c>
    </row>
    <row r="484" spans="3:9" x14ac:dyDescent="0.25">
      <c r="C484" s="56" t="s">
        <v>51</v>
      </c>
      <c r="D484" s="56" t="s">
        <v>51</v>
      </c>
      <c r="E484" s="61" t="str">
        <f>IFERROR(Tabela4[[#This Row],[Nº Questões]]-Tabela4[[#This Row],[Corretas]], "")</f>
        <v/>
      </c>
      <c r="F484" s="62" t="str">
        <f>IFERROR(Tabela4[[#This Row],[Corretas]]/Tabela4[[#This Row],[Nº Questões]]," ")</f>
        <v xml:space="preserve"> </v>
      </c>
      <c r="G484" s="39"/>
      <c r="I484" s="29" t="s">
        <v>51</v>
      </c>
    </row>
    <row r="485" spans="3:9" x14ac:dyDescent="0.25">
      <c r="C485" s="56" t="s">
        <v>51</v>
      </c>
      <c r="D485" s="56" t="s">
        <v>51</v>
      </c>
      <c r="E485" s="61" t="str">
        <f>IFERROR(Tabela4[[#This Row],[Nº Questões]]-Tabela4[[#This Row],[Corretas]], "")</f>
        <v/>
      </c>
      <c r="F485" s="62" t="str">
        <f>IFERROR(Tabela4[[#This Row],[Corretas]]/Tabela4[[#This Row],[Nº Questões]]," ")</f>
        <v xml:space="preserve"> </v>
      </c>
      <c r="G485" s="39"/>
      <c r="I485" s="29" t="s">
        <v>51</v>
      </c>
    </row>
    <row r="486" spans="3:9" x14ac:dyDescent="0.25">
      <c r="C486" s="56" t="s">
        <v>51</v>
      </c>
      <c r="D486" s="56" t="s">
        <v>51</v>
      </c>
      <c r="E486" s="61" t="str">
        <f>IFERROR(Tabela4[[#This Row],[Nº Questões]]-Tabela4[[#This Row],[Corretas]], "")</f>
        <v/>
      </c>
      <c r="F486" s="62" t="str">
        <f>IFERROR(Tabela4[[#This Row],[Corretas]]/Tabela4[[#This Row],[Nº Questões]]," ")</f>
        <v xml:space="preserve"> </v>
      </c>
      <c r="G486" s="39"/>
      <c r="I486" s="29" t="s">
        <v>51</v>
      </c>
    </row>
    <row r="487" spans="3:9" x14ac:dyDescent="0.25">
      <c r="C487" s="56" t="s">
        <v>51</v>
      </c>
      <c r="D487" s="56" t="s">
        <v>51</v>
      </c>
      <c r="E487" s="61" t="str">
        <f>IFERROR(Tabela4[[#This Row],[Nº Questões]]-Tabela4[[#This Row],[Corretas]], "")</f>
        <v/>
      </c>
      <c r="F487" s="62" t="str">
        <f>IFERROR(Tabela4[[#This Row],[Corretas]]/Tabela4[[#This Row],[Nº Questões]]," ")</f>
        <v xml:space="preserve"> </v>
      </c>
      <c r="G487" s="39"/>
      <c r="I487" s="29" t="s">
        <v>51</v>
      </c>
    </row>
    <row r="488" spans="3:9" x14ac:dyDescent="0.25">
      <c r="C488" s="56" t="s">
        <v>51</v>
      </c>
      <c r="D488" s="56" t="s">
        <v>51</v>
      </c>
      <c r="E488" s="61" t="str">
        <f>IFERROR(Tabela4[[#This Row],[Nº Questões]]-Tabela4[[#This Row],[Corretas]], "")</f>
        <v/>
      </c>
      <c r="F488" s="62" t="str">
        <f>IFERROR(Tabela4[[#This Row],[Corretas]]/Tabela4[[#This Row],[Nº Questões]]," ")</f>
        <v xml:space="preserve"> </v>
      </c>
      <c r="G488" s="39"/>
      <c r="I488" s="29" t="s">
        <v>51</v>
      </c>
    </row>
    <row r="489" spans="3:9" x14ac:dyDescent="0.25">
      <c r="C489" s="56" t="s">
        <v>51</v>
      </c>
      <c r="D489" s="56" t="s">
        <v>51</v>
      </c>
      <c r="E489" s="61" t="str">
        <f>IFERROR(Tabela4[[#This Row],[Nº Questões]]-Tabela4[[#This Row],[Corretas]], "")</f>
        <v/>
      </c>
      <c r="F489" s="62" t="str">
        <f>IFERROR(Tabela4[[#This Row],[Corretas]]/Tabela4[[#This Row],[Nº Questões]]," ")</f>
        <v xml:space="preserve"> </v>
      </c>
      <c r="G489" s="39"/>
      <c r="I489" s="29" t="s">
        <v>51</v>
      </c>
    </row>
    <row r="490" spans="3:9" x14ac:dyDescent="0.25">
      <c r="C490" s="56" t="s">
        <v>51</v>
      </c>
      <c r="D490" s="56" t="s">
        <v>51</v>
      </c>
      <c r="E490" s="61" t="str">
        <f>IFERROR(Tabela4[[#This Row],[Nº Questões]]-Tabela4[[#This Row],[Corretas]], "")</f>
        <v/>
      </c>
      <c r="F490" s="62" t="str">
        <f>IFERROR(Tabela4[[#This Row],[Corretas]]/Tabela4[[#This Row],[Nº Questões]]," ")</f>
        <v xml:space="preserve"> </v>
      </c>
      <c r="G490" s="39"/>
      <c r="I490" s="29" t="s">
        <v>51</v>
      </c>
    </row>
    <row r="491" spans="3:9" x14ac:dyDescent="0.25">
      <c r="C491" s="56" t="s">
        <v>51</v>
      </c>
      <c r="D491" s="56" t="s">
        <v>51</v>
      </c>
      <c r="E491" s="61" t="str">
        <f>IFERROR(Tabela4[[#This Row],[Nº Questões]]-Tabela4[[#This Row],[Corretas]], "")</f>
        <v/>
      </c>
      <c r="F491" s="62" t="str">
        <f>IFERROR(Tabela4[[#This Row],[Corretas]]/Tabela4[[#This Row],[Nº Questões]]," ")</f>
        <v xml:space="preserve"> </v>
      </c>
      <c r="G491" s="39"/>
      <c r="I491" s="29" t="s">
        <v>51</v>
      </c>
    </row>
    <row r="492" spans="3:9" x14ac:dyDescent="0.25">
      <c r="C492" s="56" t="s">
        <v>51</v>
      </c>
      <c r="D492" s="56" t="s">
        <v>51</v>
      </c>
      <c r="E492" s="61" t="str">
        <f>IFERROR(Tabela4[[#This Row],[Nº Questões]]-Tabela4[[#This Row],[Corretas]], "")</f>
        <v/>
      </c>
      <c r="F492" s="62" t="str">
        <f>IFERROR(Tabela4[[#This Row],[Corretas]]/Tabela4[[#This Row],[Nº Questões]]," ")</f>
        <v xml:space="preserve"> </v>
      </c>
      <c r="G492" s="39"/>
      <c r="I492" s="29" t="s">
        <v>51</v>
      </c>
    </row>
    <row r="493" spans="3:9" x14ac:dyDescent="0.25">
      <c r="C493" s="56" t="s">
        <v>51</v>
      </c>
      <c r="D493" s="56" t="s">
        <v>51</v>
      </c>
      <c r="E493" s="61" t="str">
        <f>IFERROR(Tabela4[[#This Row],[Nº Questões]]-Tabela4[[#This Row],[Corretas]], "")</f>
        <v/>
      </c>
      <c r="F493" s="62" t="str">
        <f>IFERROR(Tabela4[[#This Row],[Corretas]]/Tabela4[[#This Row],[Nº Questões]]," ")</f>
        <v xml:space="preserve"> </v>
      </c>
      <c r="G493" s="39"/>
      <c r="I493" s="29" t="s">
        <v>51</v>
      </c>
    </row>
    <row r="494" spans="3:9" x14ac:dyDescent="0.25">
      <c r="C494" s="56" t="s">
        <v>51</v>
      </c>
      <c r="D494" s="56" t="s">
        <v>51</v>
      </c>
      <c r="E494" s="61" t="str">
        <f>IFERROR(Tabela4[[#This Row],[Nº Questões]]-Tabela4[[#This Row],[Corretas]], "")</f>
        <v/>
      </c>
      <c r="F494" s="62" t="str">
        <f>IFERROR(Tabela4[[#This Row],[Corretas]]/Tabela4[[#This Row],[Nº Questões]]," ")</f>
        <v xml:space="preserve"> </v>
      </c>
      <c r="G494" s="39"/>
      <c r="I494" s="29" t="s">
        <v>51</v>
      </c>
    </row>
    <row r="495" spans="3:9" x14ac:dyDescent="0.25">
      <c r="C495" s="56" t="s">
        <v>51</v>
      </c>
      <c r="D495" s="56" t="s">
        <v>51</v>
      </c>
      <c r="E495" s="61" t="str">
        <f>IFERROR(Tabela4[[#This Row],[Nº Questões]]-Tabela4[[#This Row],[Corretas]], "")</f>
        <v/>
      </c>
      <c r="F495" s="62" t="str">
        <f>IFERROR(Tabela4[[#This Row],[Corretas]]/Tabela4[[#This Row],[Nº Questões]]," ")</f>
        <v xml:space="preserve"> </v>
      </c>
      <c r="G495" s="39"/>
      <c r="I495" s="29" t="s">
        <v>51</v>
      </c>
    </row>
    <row r="496" spans="3:9" x14ac:dyDescent="0.25">
      <c r="C496" s="56" t="s">
        <v>51</v>
      </c>
      <c r="D496" s="56" t="s">
        <v>51</v>
      </c>
      <c r="E496" s="61" t="str">
        <f>IFERROR(Tabela4[[#This Row],[Nº Questões]]-Tabela4[[#This Row],[Corretas]], "")</f>
        <v/>
      </c>
      <c r="F496" s="62" t="str">
        <f>IFERROR(Tabela4[[#This Row],[Corretas]]/Tabela4[[#This Row],[Nº Questões]]," ")</f>
        <v xml:space="preserve"> </v>
      </c>
      <c r="G496" s="39"/>
      <c r="I496" s="29" t="s">
        <v>51</v>
      </c>
    </row>
    <row r="497" spans="3:9" x14ac:dyDescent="0.25">
      <c r="C497" s="56" t="s">
        <v>51</v>
      </c>
      <c r="D497" s="56" t="s">
        <v>51</v>
      </c>
      <c r="E497" s="61" t="str">
        <f>IFERROR(Tabela4[[#This Row],[Nº Questões]]-Tabela4[[#This Row],[Corretas]], "")</f>
        <v/>
      </c>
      <c r="F497" s="62" t="str">
        <f>IFERROR(Tabela4[[#This Row],[Corretas]]/Tabela4[[#This Row],[Nº Questões]]," ")</f>
        <v xml:space="preserve"> </v>
      </c>
      <c r="G497" s="39"/>
      <c r="I497" s="29" t="s">
        <v>51</v>
      </c>
    </row>
    <row r="498" spans="3:9" x14ac:dyDescent="0.25">
      <c r="C498" s="56" t="s">
        <v>51</v>
      </c>
      <c r="D498" s="56" t="s">
        <v>51</v>
      </c>
      <c r="E498" s="61" t="str">
        <f>IFERROR(Tabela4[[#This Row],[Nº Questões]]-Tabela4[[#This Row],[Corretas]], "")</f>
        <v/>
      </c>
      <c r="F498" s="62" t="str">
        <f>IFERROR(Tabela4[[#This Row],[Corretas]]/Tabela4[[#This Row],[Nº Questões]]," ")</f>
        <v xml:space="preserve"> </v>
      </c>
      <c r="G498" s="39"/>
      <c r="I498" s="29" t="s">
        <v>51</v>
      </c>
    </row>
    <row r="499" spans="3:9" x14ac:dyDescent="0.25">
      <c r="C499" s="56" t="s">
        <v>51</v>
      </c>
      <c r="D499" s="56" t="s">
        <v>51</v>
      </c>
      <c r="E499" s="61" t="str">
        <f>IFERROR(Tabela4[[#This Row],[Nº Questões]]-Tabela4[[#This Row],[Corretas]], "")</f>
        <v/>
      </c>
      <c r="F499" s="62" t="str">
        <f>IFERROR(Tabela4[[#This Row],[Corretas]]/Tabela4[[#This Row],[Nº Questões]]," ")</f>
        <v xml:space="preserve"> </v>
      </c>
      <c r="G499" s="39"/>
      <c r="I499" s="29" t="s">
        <v>51</v>
      </c>
    </row>
    <row r="500" spans="3:9" x14ac:dyDescent="0.25">
      <c r="C500" s="56" t="s">
        <v>51</v>
      </c>
      <c r="D500" s="56" t="s">
        <v>51</v>
      </c>
      <c r="E500" s="61" t="str">
        <f>IFERROR(Tabela4[[#This Row],[Nº Questões]]-Tabela4[[#This Row],[Corretas]], "")</f>
        <v/>
      </c>
      <c r="F500" s="62" t="str">
        <f>IFERROR(Tabela4[[#This Row],[Corretas]]/Tabela4[[#This Row],[Nº Questões]]," ")</f>
        <v xml:space="preserve"> </v>
      </c>
      <c r="G500" s="39"/>
      <c r="I500" s="29" t="s">
        <v>51</v>
      </c>
    </row>
    <row r="501" spans="3:9" x14ac:dyDescent="0.25">
      <c r="C501" s="56" t="s">
        <v>51</v>
      </c>
      <c r="D501" s="56" t="s">
        <v>51</v>
      </c>
      <c r="E501" s="61" t="str">
        <f>IFERROR(Tabela4[[#This Row],[Nº Questões]]-Tabela4[[#This Row],[Corretas]], "")</f>
        <v/>
      </c>
      <c r="F501" s="62" t="str">
        <f>IFERROR(Tabela4[[#This Row],[Corretas]]/Tabela4[[#This Row],[Nº Questões]]," ")</f>
        <v xml:space="preserve"> </v>
      </c>
      <c r="G501" s="39"/>
      <c r="I501" s="29" t="s">
        <v>51</v>
      </c>
    </row>
    <row r="502" spans="3:9" x14ac:dyDescent="0.25">
      <c r="C502" s="56" t="s">
        <v>51</v>
      </c>
      <c r="D502" s="56" t="s">
        <v>51</v>
      </c>
      <c r="E502" s="61" t="str">
        <f>IFERROR(Tabela4[[#This Row],[Nº Questões]]-Tabela4[[#This Row],[Corretas]], "")</f>
        <v/>
      </c>
      <c r="F502" s="62" t="str">
        <f>IFERROR(Tabela4[[#This Row],[Corretas]]/Tabela4[[#This Row],[Nº Questões]]," ")</f>
        <v xml:space="preserve"> </v>
      </c>
      <c r="G502" s="39"/>
      <c r="I502" s="29" t="s">
        <v>51</v>
      </c>
    </row>
    <row r="503" spans="3:9" x14ac:dyDescent="0.25">
      <c r="C503" s="56" t="s">
        <v>51</v>
      </c>
      <c r="D503" s="56" t="s">
        <v>51</v>
      </c>
      <c r="E503" s="61" t="str">
        <f>IFERROR(Tabela4[[#This Row],[Nº Questões]]-Tabela4[[#This Row],[Corretas]], "")</f>
        <v/>
      </c>
      <c r="F503" s="62" t="str">
        <f>IFERROR(Tabela4[[#This Row],[Corretas]]/Tabela4[[#This Row],[Nº Questões]]," ")</f>
        <v xml:space="preserve"> </v>
      </c>
      <c r="G503" s="39"/>
      <c r="I503" s="29" t="s">
        <v>51</v>
      </c>
    </row>
    <row r="504" spans="3:9" x14ac:dyDescent="0.25">
      <c r="C504" s="56" t="s">
        <v>51</v>
      </c>
      <c r="D504" s="56" t="s">
        <v>51</v>
      </c>
      <c r="E504" s="61" t="str">
        <f>IFERROR(Tabela4[[#This Row],[Nº Questões]]-Tabela4[[#This Row],[Corretas]], "")</f>
        <v/>
      </c>
      <c r="F504" s="62" t="str">
        <f>IFERROR(Tabela4[[#This Row],[Corretas]]/Tabela4[[#This Row],[Nº Questões]]," ")</f>
        <v xml:space="preserve"> </v>
      </c>
      <c r="G504" s="39"/>
      <c r="I504" s="29" t="s">
        <v>51</v>
      </c>
    </row>
    <row r="505" spans="3:9" x14ac:dyDescent="0.25">
      <c r="C505" s="56" t="s">
        <v>51</v>
      </c>
      <c r="D505" s="56" t="s">
        <v>51</v>
      </c>
      <c r="E505" s="61" t="str">
        <f>IFERROR(Tabela4[[#This Row],[Nº Questões]]-Tabela4[[#This Row],[Corretas]], "")</f>
        <v/>
      </c>
      <c r="F505" s="62" t="str">
        <f>IFERROR(Tabela4[[#This Row],[Corretas]]/Tabela4[[#This Row],[Nº Questões]]," ")</f>
        <v xml:space="preserve"> </v>
      </c>
      <c r="G505" s="39"/>
      <c r="I505" s="29" t="s">
        <v>51</v>
      </c>
    </row>
    <row r="506" spans="3:9" x14ac:dyDescent="0.25">
      <c r="C506" s="56" t="s">
        <v>51</v>
      </c>
      <c r="D506" s="56" t="s">
        <v>51</v>
      </c>
      <c r="E506" s="61" t="str">
        <f>IFERROR(Tabela4[[#This Row],[Nº Questões]]-Tabela4[[#This Row],[Corretas]], "")</f>
        <v/>
      </c>
      <c r="F506" s="62" t="str">
        <f>IFERROR(Tabela4[[#This Row],[Corretas]]/Tabela4[[#This Row],[Nº Questões]]," ")</f>
        <v xml:space="preserve"> </v>
      </c>
      <c r="G506" s="39"/>
      <c r="I506" s="29" t="s">
        <v>51</v>
      </c>
    </row>
    <row r="507" spans="3:9" x14ac:dyDescent="0.25">
      <c r="C507" s="56" t="s">
        <v>51</v>
      </c>
      <c r="D507" s="56" t="s">
        <v>51</v>
      </c>
      <c r="E507" s="61" t="str">
        <f>IFERROR(Tabela4[[#This Row],[Nº Questões]]-Tabela4[[#This Row],[Corretas]], "")</f>
        <v/>
      </c>
      <c r="F507" s="62" t="str">
        <f>IFERROR(Tabela4[[#This Row],[Corretas]]/Tabela4[[#This Row],[Nº Questões]]," ")</f>
        <v xml:space="preserve"> </v>
      </c>
      <c r="G507" s="39"/>
      <c r="I507" s="29" t="s">
        <v>51</v>
      </c>
    </row>
    <row r="508" spans="3:9" x14ac:dyDescent="0.25">
      <c r="C508" s="56" t="s">
        <v>51</v>
      </c>
      <c r="D508" s="56" t="s">
        <v>51</v>
      </c>
      <c r="E508" s="61" t="str">
        <f>IFERROR(Tabela4[[#This Row],[Nº Questões]]-Tabela4[[#This Row],[Corretas]], "")</f>
        <v/>
      </c>
      <c r="F508" s="62" t="str">
        <f>IFERROR(Tabela4[[#This Row],[Corretas]]/Tabela4[[#This Row],[Nº Questões]]," ")</f>
        <v xml:space="preserve"> </v>
      </c>
      <c r="G508" s="39"/>
      <c r="I508" s="29" t="s">
        <v>51</v>
      </c>
    </row>
    <row r="509" spans="3:9" x14ac:dyDescent="0.25">
      <c r="C509" s="56" t="s">
        <v>51</v>
      </c>
      <c r="D509" s="56" t="s">
        <v>51</v>
      </c>
      <c r="E509" s="61" t="str">
        <f>IFERROR(Tabela4[[#This Row],[Nº Questões]]-Tabela4[[#This Row],[Corretas]], "")</f>
        <v/>
      </c>
      <c r="F509" s="62" t="str">
        <f>IFERROR(Tabela4[[#This Row],[Corretas]]/Tabela4[[#This Row],[Nº Questões]]," ")</f>
        <v xml:space="preserve"> </v>
      </c>
      <c r="G509" s="39"/>
      <c r="I509" s="29" t="s">
        <v>51</v>
      </c>
    </row>
    <row r="510" spans="3:9" x14ac:dyDescent="0.25">
      <c r="C510" s="56" t="s">
        <v>51</v>
      </c>
      <c r="D510" s="56" t="s">
        <v>51</v>
      </c>
      <c r="E510" s="61" t="str">
        <f>IFERROR(Tabela4[[#This Row],[Nº Questões]]-Tabela4[[#This Row],[Corretas]], "")</f>
        <v/>
      </c>
      <c r="F510" s="62" t="str">
        <f>IFERROR(Tabela4[[#This Row],[Corretas]]/Tabela4[[#This Row],[Nº Questões]]," ")</f>
        <v xml:space="preserve"> </v>
      </c>
      <c r="G510" s="39"/>
      <c r="I510" s="29" t="s">
        <v>51</v>
      </c>
    </row>
    <row r="511" spans="3:9" x14ac:dyDescent="0.25">
      <c r="C511" s="56" t="s">
        <v>51</v>
      </c>
      <c r="D511" s="56" t="s">
        <v>51</v>
      </c>
      <c r="E511" s="61" t="str">
        <f>IFERROR(Tabela4[[#This Row],[Nº Questões]]-Tabela4[[#This Row],[Corretas]], "")</f>
        <v/>
      </c>
      <c r="F511" s="62" t="str">
        <f>IFERROR(Tabela4[[#This Row],[Corretas]]/Tabela4[[#This Row],[Nº Questões]]," ")</f>
        <v xml:space="preserve"> </v>
      </c>
      <c r="G511" s="39"/>
      <c r="I511" s="29" t="s">
        <v>51</v>
      </c>
    </row>
    <row r="512" spans="3:9" x14ac:dyDescent="0.25">
      <c r="C512" s="56" t="s">
        <v>51</v>
      </c>
      <c r="D512" s="56" t="s">
        <v>51</v>
      </c>
      <c r="E512" s="61" t="str">
        <f>IFERROR(Tabela4[[#This Row],[Nº Questões]]-Tabela4[[#This Row],[Corretas]], "")</f>
        <v/>
      </c>
      <c r="F512" s="62" t="str">
        <f>IFERROR(Tabela4[[#This Row],[Corretas]]/Tabela4[[#This Row],[Nº Questões]]," ")</f>
        <v xml:space="preserve"> </v>
      </c>
      <c r="G512" s="39"/>
      <c r="I512" s="29" t="s">
        <v>51</v>
      </c>
    </row>
    <row r="513" spans="3:9" x14ac:dyDescent="0.25">
      <c r="C513" s="56" t="s">
        <v>51</v>
      </c>
      <c r="D513" s="56" t="s">
        <v>51</v>
      </c>
      <c r="E513" s="61" t="str">
        <f>IFERROR(Tabela4[[#This Row],[Nº Questões]]-Tabela4[[#This Row],[Corretas]], "")</f>
        <v/>
      </c>
      <c r="F513" s="62" t="str">
        <f>IFERROR(Tabela4[[#This Row],[Corretas]]/Tabela4[[#This Row],[Nº Questões]]," ")</f>
        <v xml:space="preserve"> </v>
      </c>
      <c r="G513" s="39"/>
      <c r="I513" s="29" t="s">
        <v>51</v>
      </c>
    </row>
    <row r="514" spans="3:9" x14ac:dyDescent="0.25">
      <c r="C514" s="56" t="s">
        <v>51</v>
      </c>
      <c r="D514" s="56" t="s">
        <v>51</v>
      </c>
      <c r="E514" s="61" t="str">
        <f>IFERROR(Tabela4[[#This Row],[Nº Questões]]-Tabela4[[#This Row],[Corretas]], "")</f>
        <v/>
      </c>
      <c r="F514" s="62" t="str">
        <f>IFERROR(Tabela4[[#This Row],[Corretas]]/Tabela4[[#This Row],[Nº Questões]]," ")</f>
        <v xml:space="preserve"> </v>
      </c>
      <c r="G514" s="39"/>
      <c r="I514" s="29" t="s">
        <v>51</v>
      </c>
    </row>
    <row r="515" spans="3:9" x14ac:dyDescent="0.25">
      <c r="C515" s="56" t="s">
        <v>51</v>
      </c>
      <c r="D515" s="56" t="s">
        <v>51</v>
      </c>
      <c r="E515" s="61" t="str">
        <f>IFERROR(Tabela4[[#This Row],[Nº Questões]]-Tabela4[[#This Row],[Corretas]], "")</f>
        <v/>
      </c>
      <c r="F515" s="62" t="str">
        <f>IFERROR(Tabela4[[#This Row],[Corretas]]/Tabela4[[#This Row],[Nº Questões]]," ")</f>
        <v xml:space="preserve"> </v>
      </c>
      <c r="G515" s="39"/>
      <c r="I515" s="29" t="s">
        <v>51</v>
      </c>
    </row>
    <row r="516" spans="3:9" x14ac:dyDescent="0.25">
      <c r="C516" s="56" t="s">
        <v>51</v>
      </c>
      <c r="D516" s="56" t="s">
        <v>51</v>
      </c>
      <c r="E516" s="61" t="str">
        <f>IFERROR(Tabela4[[#This Row],[Nº Questões]]-Tabela4[[#This Row],[Corretas]], "")</f>
        <v/>
      </c>
      <c r="F516" s="62" t="str">
        <f>IFERROR(Tabela4[[#This Row],[Corretas]]/Tabela4[[#This Row],[Nº Questões]]," ")</f>
        <v xml:space="preserve"> </v>
      </c>
      <c r="G516" s="39"/>
      <c r="I516" s="29" t="s">
        <v>51</v>
      </c>
    </row>
    <row r="517" spans="3:9" x14ac:dyDescent="0.25">
      <c r="C517" s="56" t="s">
        <v>51</v>
      </c>
      <c r="D517" s="56" t="s">
        <v>51</v>
      </c>
      <c r="E517" s="61" t="str">
        <f>IFERROR(Tabela4[[#This Row],[Nº Questões]]-Tabela4[[#This Row],[Corretas]], "")</f>
        <v/>
      </c>
      <c r="F517" s="62" t="str">
        <f>IFERROR(Tabela4[[#This Row],[Corretas]]/Tabela4[[#This Row],[Nº Questões]]," ")</f>
        <v xml:space="preserve"> </v>
      </c>
      <c r="G517" s="39"/>
      <c r="I517" s="29" t="s">
        <v>51</v>
      </c>
    </row>
    <row r="518" spans="3:9" x14ac:dyDescent="0.25">
      <c r="C518" s="56" t="s">
        <v>51</v>
      </c>
      <c r="D518" s="56" t="s">
        <v>51</v>
      </c>
      <c r="E518" s="61" t="str">
        <f>IFERROR(Tabela4[[#This Row],[Nº Questões]]-Tabela4[[#This Row],[Corretas]], "")</f>
        <v/>
      </c>
      <c r="F518" s="62" t="str">
        <f>IFERROR(Tabela4[[#This Row],[Corretas]]/Tabela4[[#This Row],[Nº Questões]]," ")</f>
        <v xml:space="preserve"> </v>
      </c>
      <c r="G518" s="39"/>
      <c r="I518" s="29" t="s">
        <v>51</v>
      </c>
    </row>
    <row r="519" spans="3:9" x14ac:dyDescent="0.25">
      <c r="C519" s="56" t="s">
        <v>51</v>
      </c>
      <c r="D519" s="56" t="s">
        <v>51</v>
      </c>
      <c r="E519" s="61" t="str">
        <f>IFERROR(Tabela4[[#This Row],[Nº Questões]]-Tabela4[[#This Row],[Corretas]], "")</f>
        <v/>
      </c>
      <c r="F519" s="62" t="str">
        <f>IFERROR(Tabela4[[#This Row],[Corretas]]/Tabela4[[#This Row],[Nº Questões]]," ")</f>
        <v xml:space="preserve"> </v>
      </c>
      <c r="G519" s="39"/>
      <c r="I519" s="29" t="s">
        <v>51</v>
      </c>
    </row>
    <row r="520" spans="3:9" x14ac:dyDescent="0.25">
      <c r="C520" s="56" t="s">
        <v>51</v>
      </c>
      <c r="D520" s="56" t="s">
        <v>51</v>
      </c>
      <c r="E520" s="61" t="str">
        <f>IFERROR(Tabela4[[#This Row],[Nº Questões]]-Tabela4[[#This Row],[Corretas]], "")</f>
        <v/>
      </c>
      <c r="F520" s="62" t="str">
        <f>IFERROR(Tabela4[[#This Row],[Corretas]]/Tabela4[[#This Row],[Nº Questões]]," ")</f>
        <v xml:space="preserve"> </v>
      </c>
      <c r="G520" s="39"/>
      <c r="I520" s="29" t="s">
        <v>51</v>
      </c>
    </row>
    <row r="521" spans="3:9" x14ac:dyDescent="0.25">
      <c r="C521" s="56" t="s">
        <v>51</v>
      </c>
      <c r="D521" s="56" t="s">
        <v>51</v>
      </c>
      <c r="E521" s="61" t="str">
        <f>IFERROR(Tabela4[[#This Row],[Nº Questões]]-Tabela4[[#This Row],[Corretas]], "")</f>
        <v/>
      </c>
      <c r="F521" s="62" t="str">
        <f>IFERROR(Tabela4[[#This Row],[Corretas]]/Tabela4[[#This Row],[Nº Questões]]," ")</f>
        <v xml:space="preserve"> </v>
      </c>
      <c r="G521" s="39"/>
      <c r="I521" s="29" t="s">
        <v>51</v>
      </c>
    </row>
    <row r="522" spans="3:9" x14ac:dyDescent="0.25">
      <c r="C522" s="56" t="s">
        <v>51</v>
      </c>
      <c r="D522" s="56" t="s">
        <v>51</v>
      </c>
      <c r="E522" s="61" t="str">
        <f>IFERROR(Tabela4[[#This Row],[Nº Questões]]-Tabela4[[#This Row],[Corretas]], "")</f>
        <v/>
      </c>
      <c r="F522" s="62" t="str">
        <f>IFERROR(Tabela4[[#This Row],[Corretas]]/Tabela4[[#This Row],[Nº Questões]]," ")</f>
        <v xml:space="preserve"> </v>
      </c>
      <c r="G522" s="39"/>
      <c r="I522" s="29" t="s">
        <v>51</v>
      </c>
    </row>
    <row r="523" spans="3:9" x14ac:dyDescent="0.25">
      <c r="C523" s="56" t="s">
        <v>51</v>
      </c>
      <c r="D523" s="56" t="s">
        <v>51</v>
      </c>
      <c r="E523" s="61" t="str">
        <f>IFERROR(Tabela4[[#This Row],[Nº Questões]]-Tabela4[[#This Row],[Corretas]], "")</f>
        <v/>
      </c>
      <c r="F523" s="62" t="str">
        <f>IFERROR(Tabela4[[#This Row],[Corretas]]/Tabela4[[#This Row],[Nº Questões]]," ")</f>
        <v xml:space="preserve"> </v>
      </c>
      <c r="G523" s="39"/>
      <c r="I523" s="29" t="s">
        <v>51</v>
      </c>
    </row>
    <row r="524" spans="3:9" x14ac:dyDescent="0.25">
      <c r="C524" s="56" t="s">
        <v>51</v>
      </c>
      <c r="D524" s="56" t="s">
        <v>51</v>
      </c>
      <c r="E524" s="61" t="str">
        <f>IFERROR(Tabela4[[#This Row],[Nº Questões]]-Tabela4[[#This Row],[Corretas]], "")</f>
        <v/>
      </c>
      <c r="F524" s="62" t="str">
        <f>IFERROR(Tabela4[[#This Row],[Corretas]]/Tabela4[[#This Row],[Nº Questões]]," ")</f>
        <v xml:space="preserve"> </v>
      </c>
      <c r="G524" s="39"/>
      <c r="I524" s="29" t="s">
        <v>51</v>
      </c>
    </row>
    <row r="525" spans="3:9" x14ac:dyDescent="0.25">
      <c r="C525" s="56" t="s">
        <v>51</v>
      </c>
      <c r="D525" s="56" t="s">
        <v>51</v>
      </c>
      <c r="E525" s="61" t="str">
        <f>IFERROR(Tabela4[[#This Row],[Nº Questões]]-Tabela4[[#This Row],[Corretas]], "")</f>
        <v/>
      </c>
      <c r="F525" s="62" t="str">
        <f>IFERROR(Tabela4[[#This Row],[Corretas]]/Tabela4[[#This Row],[Nº Questões]]," ")</f>
        <v xml:space="preserve"> </v>
      </c>
      <c r="G525" s="39"/>
      <c r="I525" s="29" t="s">
        <v>51</v>
      </c>
    </row>
    <row r="526" spans="3:9" x14ac:dyDescent="0.25">
      <c r="C526" s="56" t="s">
        <v>51</v>
      </c>
      <c r="D526" s="56" t="s">
        <v>51</v>
      </c>
      <c r="E526" s="61" t="str">
        <f>IFERROR(Tabela4[[#This Row],[Nº Questões]]-Tabela4[[#This Row],[Corretas]], "")</f>
        <v/>
      </c>
      <c r="F526" s="62" t="str">
        <f>IFERROR(Tabela4[[#This Row],[Corretas]]/Tabela4[[#This Row],[Nº Questões]]," ")</f>
        <v xml:space="preserve"> </v>
      </c>
      <c r="G526" s="39"/>
      <c r="I526" s="29" t="s">
        <v>51</v>
      </c>
    </row>
    <row r="527" spans="3:9" x14ac:dyDescent="0.25">
      <c r="C527" s="56" t="s">
        <v>51</v>
      </c>
      <c r="D527" s="56" t="s">
        <v>51</v>
      </c>
      <c r="E527" s="61" t="str">
        <f>IFERROR(Tabela4[[#This Row],[Nº Questões]]-Tabela4[[#This Row],[Corretas]], "")</f>
        <v/>
      </c>
      <c r="F527" s="62" t="str">
        <f>IFERROR(Tabela4[[#This Row],[Corretas]]/Tabela4[[#This Row],[Nº Questões]]," ")</f>
        <v xml:space="preserve"> </v>
      </c>
      <c r="G527" s="39"/>
      <c r="I527" s="29" t="s">
        <v>51</v>
      </c>
    </row>
    <row r="528" spans="3:9" x14ac:dyDescent="0.25">
      <c r="C528" s="56" t="s">
        <v>51</v>
      </c>
      <c r="D528" s="56" t="s">
        <v>51</v>
      </c>
      <c r="E528" s="61" t="str">
        <f>IFERROR(Tabela4[[#This Row],[Nº Questões]]-Tabela4[[#This Row],[Corretas]], "")</f>
        <v/>
      </c>
      <c r="F528" s="62" t="str">
        <f>IFERROR(Tabela4[[#This Row],[Corretas]]/Tabela4[[#This Row],[Nº Questões]]," ")</f>
        <v xml:space="preserve"> </v>
      </c>
      <c r="G528" s="39"/>
      <c r="I528" s="29" t="s">
        <v>51</v>
      </c>
    </row>
    <row r="529" spans="3:9" x14ac:dyDescent="0.25">
      <c r="C529" s="56" t="s">
        <v>51</v>
      </c>
      <c r="D529" s="56" t="s">
        <v>51</v>
      </c>
      <c r="E529" s="61" t="str">
        <f>IFERROR(Tabela4[[#This Row],[Nº Questões]]-Tabela4[[#This Row],[Corretas]], "")</f>
        <v/>
      </c>
      <c r="F529" s="62" t="str">
        <f>IFERROR(Tabela4[[#This Row],[Corretas]]/Tabela4[[#This Row],[Nº Questões]]," ")</f>
        <v xml:space="preserve"> </v>
      </c>
      <c r="G529" s="39"/>
      <c r="I529" s="29" t="s">
        <v>51</v>
      </c>
    </row>
    <row r="530" spans="3:9" x14ac:dyDescent="0.25">
      <c r="C530" s="56" t="s">
        <v>51</v>
      </c>
      <c r="D530" s="56" t="s">
        <v>51</v>
      </c>
      <c r="E530" s="61" t="str">
        <f>IFERROR(Tabela4[[#This Row],[Nº Questões]]-Tabela4[[#This Row],[Corretas]], "")</f>
        <v/>
      </c>
      <c r="F530" s="62" t="str">
        <f>IFERROR(Tabela4[[#This Row],[Corretas]]/Tabela4[[#This Row],[Nº Questões]]," ")</f>
        <v xml:space="preserve"> </v>
      </c>
      <c r="G530" s="39"/>
      <c r="I530" s="29" t="s">
        <v>51</v>
      </c>
    </row>
    <row r="531" spans="3:9" x14ac:dyDescent="0.25">
      <c r="C531" s="56" t="s">
        <v>51</v>
      </c>
      <c r="D531" s="56" t="s">
        <v>51</v>
      </c>
      <c r="E531" s="61" t="str">
        <f>IFERROR(Tabela4[[#This Row],[Nº Questões]]-Tabela4[[#This Row],[Corretas]], "")</f>
        <v/>
      </c>
      <c r="F531" s="62" t="str">
        <f>IFERROR(Tabela4[[#This Row],[Corretas]]/Tabela4[[#This Row],[Nº Questões]]," ")</f>
        <v xml:space="preserve"> </v>
      </c>
      <c r="G531" s="39"/>
      <c r="I531" s="29" t="s">
        <v>51</v>
      </c>
    </row>
    <row r="532" spans="3:9" x14ac:dyDescent="0.25">
      <c r="C532" s="56" t="s">
        <v>51</v>
      </c>
      <c r="D532" s="56" t="s">
        <v>51</v>
      </c>
      <c r="E532" s="61" t="str">
        <f>IFERROR(Tabela4[[#This Row],[Nº Questões]]-Tabela4[[#This Row],[Corretas]], "")</f>
        <v/>
      </c>
      <c r="F532" s="62" t="str">
        <f>IFERROR(Tabela4[[#This Row],[Corretas]]/Tabela4[[#This Row],[Nº Questões]]," ")</f>
        <v xml:space="preserve"> </v>
      </c>
      <c r="G532" s="39"/>
      <c r="I532" s="29" t="s">
        <v>51</v>
      </c>
    </row>
    <row r="533" spans="3:9" x14ac:dyDescent="0.25">
      <c r="C533" s="56" t="s">
        <v>51</v>
      </c>
      <c r="D533" s="56" t="s">
        <v>51</v>
      </c>
      <c r="E533" s="61" t="str">
        <f>IFERROR(Tabela4[[#This Row],[Nº Questões]]-Tabela4[[#This Row],[Corretas]], "")</f>
        <v/>
      </c>
      <c r="F533" s="62" t="str">
        <f>IFERROR(Tabela4[[#This Row],[Corretas]]/Tabela4[[#This Row],[Nº Questões]]," ")</f>
        <v xml:space="preserve"> </v>
      </c>
      <c r="G533" s="39"/>
      <c r="I533" s="29" t="s">
        <v>51</v>
      </c>
    </row>
    <row r="534" spans="3:9" x14ac:dyDescent="0.25">
      <c r="C534" s="56" t="s">
        <v>51</v>
      </c>
      <c r="D534" s="56" t="s">
        <v>51</v>
      </c>
      <c r="E534" s="61" t="str">
        <f>IFERROR(Tabela4[[#This Row],[Nº Questões]]-Tabela4[[#This Row],[Corretas]], "")</f>
        <v/>
      </c>
      <c r="F534" s="62" t="str">
        <f>IFERROR(Tabela4[[#This Row],[Corretas]]/Tabela4[[#This Row],[Nº Questões]]," ")</f>
        <v xml:space="preserve"> </v>
      </c>
      <c r="G534" s="39"/>
      <c r="I534" s="29" t="s">
        <v>51</v>
      </c>
    </row>
    <row r="535" spans="3:9" x14ac:dyDescent="0.25">
      <c r="C535" s="56" t="s">
        <v>51</v>
      </c>
      <c r="D535" s="56" t="s">
        <v>51</v>
      </c>
      <c r="E535" s="61" t="str">
        <f>IFERROR(Tabela4[[#This Row],[Nº Questões]]-Tabela4[[#This Row],[Corretas]], "")</f>
        <v/>
      </c>
      <c r="F535" s="62" t="str">
        <f>IFERROR(Tabela4[[#This Row],[Corretas]]/Tabela4[[#This Row],[Nº Questões]]," ")</f>
        <v xml:space="preserve"> </v>
      </c>
      <c r="G535" s="39"/>
      <c r="I535" s="29" t="s">
        <v>51</v>
      </c>
    </row>
    <row r="536" spans="3:9" x14ac:dyDescent="0.25">
      <c r="C536" s="56" t="s">
        <v>51</v>
      </c>
      <c r="D536" s="56" t="s">
        <v>51</v>
      </c>
      <c r="E536" s="61" t="str">
        <f>IFERROR(Tabela4[[#This Row],[Nº Questões]]-Tabela4[[#This Row],[Corretas]], "")</f>
        <v/>
      </c>
      <c r="F536" s="62" t="str">
        <f>IFERROR(Tabela4[[#This Row],[Corretas]]/Tabela4[[#This Row],[Nº Questões]]," ")</f>
        <v xml:space="preserve"> </v>
      </c>
      <c r="G536" s="39"/>
      <c r="I536" s="29" t="s">
        <v>51</v>
      </c>
    </row>
    <row r="537" spans="3:9" x14ac:dyDescent="0.25">
      <c r="C537" s="56" t="s">
        <v>51</v>
      </c>
      <c r="D537" s="56" t="s">
        <v>51</v>
      </c>
      <c r="E537" s="61" t="str">
        <f>IFERROR(Tabela4[[#This Row],[Nº Questões]]-Tabela4[[#This Row],[Corretas]], "")</f>
        <v/>
      </c>
      <c r="F537" s="62" t="str">
        <f>IFERROR(Tabela4[[#This Row],[Corretas]]/Tabela4[[#This Row],[Nº Questões]]," ")</f>
        <v xml:space="preserve"> </v>
      </c>
      <c r="G537" s="39"/>
      <c r="I537" s="29" t="s">
        <v>51</v>
      </c>
    </row>
    <row r="538" spans="3:9" x14ac:dyDescent="0.25">
      <c r="C538" s="56" t="s">
        <v>51</v>
      </c>
      <c r="D538" s="56" t="s">
        <v>51</v>
      </c>
      <c r="E538" s="61" t="str">
        <f>IFERROR(Tabela4[[#This Row],[Nº Questões]]-Tabela4[[#This Row],[Corretas]], "")</f>
        <v/>
      </c>
      <c r="F538" s="62" t="str">
        <f>IFERROR(Tabela4[[#This Row],[Corretas]]/Tabela4[[#This Row],[Nº Questões]]," ")</f>
        <v xml:space="preserve"> </v>
      </c>
      <c r="G538" s="39"/>
      <c r="I538" s="29" t="s">
        <v>51</v>
      </c>
    </row>
    <row r="539" spans="3:9" x14ac:dyDescent="0.25">
      <c r="C539" s="56" t="s">
        <v>51</v>
      </c>
      <c r="D539" s="56" t="s">
        <v>51</v>
      </c>
      <c r="E539" s="61" t="str">
        <f>IFERROR(Tabela4[[#This Row],[Nº Questões]]-Tabela4[[#This Row],[Corretas]], "")</f>
        <v/>
      </c>
      <c r="F539" s="62" t="str">
        <f>IFERROR(Tabela4[[#This Row],[Corretas]]/Tabela4[[#This Row],[Nº Questões]]," ")</f>
        <v xml:space="preserve"> </v>
      </c>
      <c r="G539" s="39"/>
      <c r="I539" s="29" t="s">
        <v>51</v>
      </c>
    </row>
    <row r="540" spans="3:9" x14ac:dyDescent="0.25">
      <c r="C540" s="56" t="s">
        <v>51</v>
      </c>
      <c r="D540" s="56" t="s">
        <v>51</v>
      </c>
      <c r="E540" s="61" t="str">
        <f>IFERROR(Tabela4[[#This Row],[Nº Questões]]-Tabela4[[#This Row],[Corretas]], "")</f>
        <v/>
      </c>
      <c r="F540" s="62" t="str">
        <f>IFERROR(Tabela4[[#This Row],[Corretas]]/Tabela4[[#This Row],[Nº Questões]]," ")</f>
        <v xml:space="preserve"> </v>
      </c>
      <c r="G540" s="39"/>
      <c r="I540" s="29" t="s">
        <v>51</v>
      </c>
    </row>
    <row r="541" spans="3:9" x14ac:dyDescent="0.25">
      <c r="C541" s="56" t="s">
        <v>51</v>
      </c>
      <c r="D541" s="56" t="s">
        <v>51</v>
      </c>
      <c r="E541" s="61" t="str">
        <f>IFERROR(Tabela4[[#This Row],[Nº Questões]]-Tabela4[[#This Row],[Corretas]], "")</f>
        <v/>
      </c>
      <c r="F541" s="62" t="str">
        <f>IFERROR(Tabela4[[#This Row],[Corretas]]/Tabela4[[#This Row],[Nº Questões]]," ")</f>
        <v xml:space="preserve"> </v>
      </c>
      <c r="G541" s="39"/>
      <c r="I541" s="29" t="s">
        <v>51</v>
      </c>
    </row>
    <row r="542" spans="3:9" x14ac:dyDescent="0.25">
      <c r="C542" s="56" t="s">
        <v>51</v>
      </c>
      <c r="D542" s="56" t="s">
        <v>51</v>
      </c>
      <c r="E542" s="61" t="str">
        <f>IFERROR(Tabela4[[#This Row],[Nº Questões]]-Tabela4[[#This Row],[Corretas]], "")</f>
        <v/>
      </c>
      <c r="F542" s="62" t="str">
        <f>IFERROR(Tabela4[[#This Row],[Corretas]]/Tabela4[[#This Row],[Nº Questões]]," ")</f>
        <v xml:space="preserve"> </v>
      </c>
      <c r="G542" s="39"/>
      <c r="I542" s="29" t="s">
        <v>51</v>
      </c>
    </row>
    <row r="543" spans="3:9" x14ac:dyDescent="0.25">
      <c r="C543" s="56" t="s">
        <v>51</v>
      </c>
      <c r="D543" s="56" t="s">
        <v>51</v>
      </c>
      <c r="E543" s="61" t="str">
        <f>IFERROR(Tabela4[[#This Row],[Nº Questões]]-Tabela4[[#This Row],[Corretas]], "")</f>
        <v/>
      </c>
      <c r="F543" s="62" t="str">
        <f>IFERROR(Tabela4[[#This Row],[Corretas]]/Tabela4[[#This Row],[Nº Questões]]," ")</f>
        <v xml:space="preserve"> </v>
      </c>
      <c r="G543" s="39"/>
      <c r="I543" s="29" t="s">
        <v>51</v>
      </c>
    </row>
    <row r="544" spans="3:9" x14ac:dyDescent="0.25">
      <c r="C544" s="56" t="s">
        <v>51</v>
      </c>
      <c r="D544" s="56" t="s">
        <v>51</v>
      </c>
      <c r="E544" s="61" t="str">
        <f>IFERROR(Tabela4[[#This Row],[Nº Questões]]-Tabela4[[#This Row],[Corretas]], "")</f>
        <v/>
      </c>
      <c r="F544" s="62" t="str">
        <f>IFERROR(Tabela4[[#This Row],[Corretas]]/Tabela4[[#This Row],[Nº Questões]]," ")</f>
        <v xml:space="preserve"> </v>
      </c>
      <c r="G544" s="39"/>
      <c r="I544" s="29" t="s">
        <v>51</v>
      </c>
    </row>
    <row r="545" spans="3:9" x14ac:dyDescent="0.25">
      <c r="C545" s="56" t="s">
        <v>51</v>
      </c>
      <c r="D545" s="56" t="s">
        <v>51</v>
      </c>
      <c r="E545" s="61" t="str">
        <f>IFERROR(Tabela4[[#This Row],[Nº Questões]]-Tabela4[[#This Row],[Corretas]], "")</f>
        <v/>
      </c>
      <c r="F545" s="62" t="str">
        <f>IFERROR(Tabela4[[#This Row],[Corretas]]/Tabela4[[#This Row],[Nº Questões]]," ")</f>
        <v xml:space="preserve"> </v>
      </c>
      <c r="G545" s="39"/>
      <c r="I545" s="29" t="s">
        <v>51</v>
      </c>
    </row>
    <row r="546" spans="3:9" x14ac:dyDescent="0.25">
      <c r="C546" s="56" t="s">
        <v>51</v>
      </c>
      <c r="D546" s="56" t="s">
        <v>51</v>
      </c>
      <c r="E546" s="61" t="str">
        <f>IFERROR(Tabela4[[#This Row],[Nº Questões]]-Tabela4[[#This Row],[Corretas]], "")</f>
        <v/>
      </c>
      <c r="F546" s="62" t="str">
        <f>IFERROR(Tabela4[[#This Row],[Corretas]]/Tabela4[[#This Row],[Nº Questões]]," ")</f>
        <v xml:space="preserve"> </v>
      </c>
      <c r="G546" s="39"/>
      <c r="I546" s="29" t="s">
        <v>51</v>
      </c>
    </row>
    <row r="547" spans="3:9" x14ac:dyDescent="0.25">
      <c r="C547" s="56" t="s">
        <v>51</v>
      </c>
      <c r="D547" s="56" t="s">
        <v>51</v>
      </c>
      <c r="E547" s="61" t="str">
        <f>IFERROR(Tabela4[[#This Row],[Nº Questões]]-Tabela4[[#This Row],[Corretas]], "")</f>
        <v/>
      </c>
      <c r="F547" s="62" t="str">
        <f>IFERROR(Tabela4[[#This Row],[Corretas]]/Tabela4[[#This Row],[Nº Questões]]," ")</f>
        <v xml:space="preserve"> </v>
      </c>
      <c r="G547" s="39"/>
      <c r="I547" s="29" t="s">
        <v>51</v>
      </c>
    </row>
    <row r="548" spans="3:9" x14ac:dyDescent="0.25">
      <c r="C548" s="56" t="s">
        <v>51</v>
      </c>
      <c r="D548" s="56" t="s">
        <v>51</v>
      </c>
      <c r="E548" s="61" t="str">
        <f>IFERROR(Tabela4[[#This Row],[Nº Questões]]-Tabela4[[#This Row],[Corretas]], "")</f>
        <v/>
      </c>
      <c r="F548" s="62" t="str">
        <f>IFERROR(Tabela4[[#This Row],[Corretas]]/Tabela4[[#This Row],[Nº Questões]]," ")</f>
        <v xml:space="preserve"> </v>
      </c>
      <c r="G548" s="39"/>
      <c r="I548" s="29" t="s">
        <v>51</v>
      </c>
    </row>
    <row r="549" spans="3:9" x14ac:dyDescent="0.25">
      <c r="C549" s="56" t="s">
        <v>51</v>
      </c>
      <c r="D549" s="56" t="s">
        <v>51</v>
      </c>
      <c r="E549" s="61" t="str">
        <f>IFERROR(Tabela4[[#This Row],[Nº Questões]]-Tabela4[[#This Row],[Corretas]], "")</f>
        <v/>
      </c>
      <c r="F549" s="62" t="str">
        <f>IFERROR(Tabela4[[#This Row],[Corretas]]/Tabela4[[#This Row],[Nº Questões]]," ")</f>
        <v xml:space="preserve"> </v>
      </c>
      <c r="G549" s="39"/>
      <c r="I549" s="29" t="s">
        <v>51</v>
      </c>
    </row>
    <row r="550" spans="3:9" x14ac:dyDescent="0.25">
      <c r="C550" s="56" t="s">
        <v>51</v>
      </c>
      <c r="D550" s="56" t="s">
        <v>51</v>
      </c>
      <c r="E550" s="61" t="str">
        <f>IFERROR(Tabela4[[#This Row],[Nº Questões]]-Tabela4[[#This Row],[Corretas]], "")</f>
        <v/>
      </c>
      <c r="F550" s="62" t="str">
        <f>IFERROR(Tabela4[[#This Row],[Corretas]]/Tabela4[[#This Row],[Nº Questões]]," ")</f>
        <v xml:space="preserve"> </v>
      </c>
      <c r="G550" s="39"/>
      <c r="I550" s="29" t="s">
        <v>51</v>
      </c>
    </row>
    <row r="551" spans="3:9" x14ac:dyDescent="0.25">
      <c r="C551" s="56" t="s">
        <v>51</v>
      </c>
      <c r="D551" s="56" t="s">
        <v>51</v>
      </c>
      <c r="E551" s="61" t="str">
        <f>IFERROR(Tabela4[[#This Row],[Nº Questões]]-Tabela4[[#This Row],[Corretas]], "")</f>
        <v/>
      </c>
      <c r="F551" s="62" t="str">
        <f>IFERROR(Tabela4[[#This Row],[Corretas]]/Tabela4[[#This Row],[Nº Questões]]," ")</f>
        <v xml:space="preserve"> </v>
      </c>
      <c r="G551" s="39"/>
      <c r="I551" s="29" t="s">
        <v>51</v>
      </c>
    </row>
    <row r="552" spans="3:9" x14ac:dyDescent="0.25">
      <c r="C552" s="56" t="s">
        <v>51</v>
      </c>
      <c r="D552" s="56" t="s">
        <v>51</v>
      </c>
      <c r="E552" s="61" t="str">
        <f>IFERROR(Tabela4[[#This Row],[Nº Questões]]-Tabela4[[#This Row],[Corretas]], "")</f>
        <v/>
      </c>
      <c r="F552" s="62" t="str">
        <f>IFERROR(Tabela4[[#This Row],[Corretas]]/Tabela4[[#This Row],[Nº Questões]]," ")</f>
        <v xml:space="preserve"> </v>
      </c>
      <c r="G552" s="39"/>
      <c r="I552" s="29" t="s">
        <v>51</v>
      </c>
    </row>
    <row r="553" spans="3:9" x14ac:dyDescent="0.25">
      <c r="C553" s="56" t="s">
        <v>51</v>
      </c>
      <c r="D553" s="56" t="s">
        <v>51</v>
      </c>
      <c r="E553" s="61" t="str">
        <f>IFERROR(Tabela4[[#This Row],[Nº Questões]]-Tabela4[[#This Row],[Corretas]], "")</f>
        <v/>
      </c>
      <c r="F553" s="62" t="str">
        <f>IFERROR(Tabela4[[#This Row],[Corretas]]/Tabela4[[#This Row],[Nº Questões]]," ")</f>
        <v xml:space="preserve"> </v>
      </c>
      <c r="G553" s="39"/>
      <c r="I553" s="29" t="s">
        <v>51</v>
      </c>
    </row>
    <row r="554" spans="3:9" x14ac:dyDescent="0.25">
      <c r="C554" s="56" t="s">
        <v>51</v>
      </c>
      <c r="D554" s="56" t="s">
        <v>51</v>
      </c>
      <c r="E554" s="61" t="str">
        <f>IFERROR(Tabela4[[#This Row],[Nº Questões]]-Tabela4[[#This Row],[Corretas]], "")</f>
        <v/>
      </c>
      <c r="F554" s="62" t="str">
        <f>IFERROR(Tabela4[[#This Row],[Corretas]]/Tabela4[[#This Row],[Nº Questões]]," ")</f>
        <v xml:space="preserve"> </v>
      </c>
      <c r="G554" s="39"/>
      <c r="I554" s="29" t="s">
        <v>51</v>
      </c>
    </row>
    <row r="555" spans="3:9" x14ac:dyDescent="0.25">
      <c r="C555" s="56" t="s">
        <v>51</v>
      </c>
      <c r="D555" s="56" t="s">
        <v>51</v>
      </c>
      <c r="E555" s="61" t="str">
        <f>IFERROR(Tabela4[[#This Row],[Nº Questões]]-Tabela4[[#This Row],[Corretas]], "")</f>
        <v/>
      </c>
      <c r="F555" s="62" t="str">
        <f>IFERROR(Tabela4[[#This Row],[Corretas]]/Tabela4[[#This Row],[Nº Questões]]," ")</f>
        <v xml:space="preserve"> </v>
      </c>
      <c r="G555" s="39"/>
      <c r="I555" s="29" t="s">
        <v>51</v>
      </c>
    </row>
    <row r="556" spans="3:9" x14ac:dyDescent="0.25">
      <c r="C556" s="56" t="s">
        <v>51</v>
      </c>
      <c r="D556" s="56" t="s">
        <v>51</v>
      </c>
      <c r="E556" s="61" t="str">
        <f>IFERROR(Tabela4[[#This Row],[Nº Questões]]-Tabela4[[#This Row],[Corretas]], "")</f>
        <v/>
      </c>
      <c r="F556" s="62" t="str">
        <f>IFERROR(Tabela4[[#This Row],[Corretas]]/Tabela4[[#This Row],[Nº Questões]]," ")</f>
        <v xml:space="preserve"> </v>
      </c>
      <c r="G556" s="39"/>
      <c r="I556" s="29" t="s">
        <v>51</v>
      </c>
    </row>
    <row r="557" spans="3:9" x14ac:dyDescent="0.25">
      <c r="C557" s="56" t="s">
        <v>51</v>
      </c>
      <c r="D557" s="56" t="s">
        <v>51</v>
      </c>
      <c r="E557" s="61" t="str">
        <f>IFERROR(Tabela4[[#This Row],[Nº Questões]]-Tabela4[[#This Row],[Corretas]], "")</f>
        <v/>
      </c>
      <c r="F557" s="62" t="str">
        <f>IFERROR(Tabela4[[#This Row],[Corretas]]/Tabela4[[#This Row],[Nº Questões]]," ")</f>
        <v xml:space="preserve"> </v>
      </c>
      <c r="G557" s="39"/>
      <c r="I557" s="29" t="s">
        <v>51</v>
      </c>
    </row>
    <row r="558" spans="3:9" x14ac:dyDescent="0.25">
      <c r="C558" s="56" t="s">
        <v>51</v>
      </c>
      <c r="D558" s="56" t="s">
        <v>51</v>
      </c>
      <c r="E558" s="61" t="str">
        <f>IFERROR(Tabela4[[#This Row],[Nº Questões]]-Tabela4[[#This Row],[Corretas]], "")</f>
        <v/>
      </c>
      <c r="F558" s="62" t="str">
        <f>IFERROR(Tabela4[[#This Row],[Corretas]]/Tabela4[[#This Row],[Nº Questões]]," ")</f>
        <v xml:space="preserve"> </v>
      </c>
      <c r="G558" s="39"/>
      <c r="I558" s="29" t="s">
        <v>51</v>
      </c>
    </row>
    <row r="559" spans="3:9" x14ac:dyDescent="0.25">
      <c r="C559" s="56" t="s">
        <v>51</v>
      </c>
      <c r="D559" s="56" t="s">
        <v>51</v>
      </c>
      <c r="E559" s="61" t="str">
        <f>IFERROR(Tabela4[[#This Row],[Nº Questões]]-Tabela4[[#This Row],[Corretas]], "")</f>
        <v/>
      </c>
      <c r="F559" s="62" t="str">
        <f>IFERROR(Tabela4[[#This Row],[Corretas]]/Tabela4[[#This Row],[Nº Questões]]," ")</f>
        <v xml:space="preserve"> </v>
      </c>
      <c r="G559" s="39"/>
      <c r="I559" s="29" t="s">
        <v>51</v>
      </c>
    </row>
    <row r="560" spans="3:9" x14ac:dyDescent="0.25">
      <c r="C560" s="56" t="s">
        <v>51</v>
      </c>
      <c r="D560" s="56" t="s">
        <v>51</v>
      </c>
      <c r="E560" s="61" t="str">
        <f>IFERROR(Tabela4[[#This Row],[Nº Questões]]-Tabela4[[#This Row],[Corretas]], "")</f>
        <v/>
      </c>
      <c r="F560" s="62" t="str">
        <f>IFERROR(Tabela4[[#This Row],[Corretas]]/Tabela4[[#This Row],[Nº Questões]]," ")</f>
        <v xml:space="preserve"> </v>
      </c>
      <c r="G560" s="39"/>
      <c r="I560" s="29" t="s">
        <v>51</v>
      </c>
    </row>
    <row r="561" spans="3:9" x14ac:dyDescent="0.25">
      <c r="C561" s="56" t="s">
        <v>51</v>
      </c>
      <c r="D561" s="56" t="s">
        <v>51</v>
      </c>
      <c r="E561" s="61" t="str">
        <f>IFERROR(Tabela4[[#This Row],[Nº Questões]]-Tabela4[[#This Row],[Corretas]], "")</f>
        <v/>
      </c>
      <c r="F561" s="62" t="str">
        <f>IFERROR(Tabela4[[#This Row],[Corretas]]/Tabela4[[#This Row],[Nº Questões]]," ")</f>
        <v xml:space="preserve"> </v>
      </c>
      <c r="G561" s="39"/>
      <c r="I561" s="29" t="s">
        <v>51</v>
      </c>
    </row>
    <row r="562" spans="3:9" x14ac:dyDescent="0.25">
      <c r="C562" s="56" t="s">
        <v>51</v>
      </c>
      <c r="D562" s="56" t="s">
        <v>51</v>
      </c>
      <c r="E562" s="61" t="str">
        <f>IFERROR(Tabela4[[#This Row],[Nº Questões]]-Tabela4[[#This Row],[Corretas]], "")</f>
        <v/>
      </c>
      <c r="F562" s="62" t="str">
        <f>IFERROR(Tabela4[[#This Row],[Corretas]]/Tabela4[[#This Row],[Nº Questões]]," ")</f>
        <v xml:space="preserve"> </v>
      </c>
      <c r="G562" s="39"/>
      <c r="I562" s="29" t="s">
        <v>51</v>
      </c>
    </row>
    <row r="563" spans="3:9" x14ac:dyDescent="0.25">
      <c r="C563" s="56" t="s">
        <v>51</v>
      </c>
      <c r="D563" s="56" t="s">
        <v>51</v>
      </c>
      <c r="E563" s="61" t="str">
        <f>IFERROR(Tabela4[[#This Row],[Nº Questões]]-Tabela4[[#This Row],[Corretas]], "")</f>
        <v/>
      </c>
      <c r="F563" s="62" t="str">
        <f>IFERROR(Tabela4[[#This Row],[Corretas]]/Tabela4[[#This Row],[Nº Questões]]," ")</f>
        <v xml:space="preserve"> </v>
      </c>
      <c r="G563" s="39"/>
      <c r="I563" s="29" t="s">
        <v>51</v>
      </c>
    </row>
    <row r="564" spans="3:9" x14ac:dyDescent="0.25">
      <c r="C564" s="56" t="s">
        <v>51</v>
      </c>
      <c r="D564" s="56" t="s">
        <v>51</v>
      </c>
      <c r="E564" s="61" t="str">
        <f>IFERROR(Tabela4[[#This Row],[Nº Questões]]-Tabela4[[#This Row],[Corretas]], "")</f>
        <v/>
      </c>
      <c r="F564" s="62" t="str">
        <f>IFERROR(Tabela4[[#This Row],[Corretas]]/Tabela4[[#This Row],[Nº Questões]]," ")</f>
        <v xml:space="preserve"> </v>
      </c>
      <c r="G564" s="39"/>
      <c r="I564" s="29" t="s">
        <v>51</v>
      </c>
    </row>
    <row r="565" spans="3:9" x14ac:dyDescent="0.25">
      <c r="C565" s="56" t="s">
        <v>51</v>
      </c>
      <c r="D565" s="56" t="s">
        <v>51</v>
      </c>
      <c r="E565" s="61" t="str">
        <f>IFERROR(Tabela4[[#This Row],[Nº Questões]]-Tabela4[[#This Row],[Corretas]], "")</f>
        <v/>
      </c>
      <c r="F565" s="62" t="str">
        <f>IFERROR(Tabela4[[#This Row],[Corretas]]/Tabela4[[#This Row],[Nº Questões]]," ")</f>
        <v xml:space="preserve"> </v>
      </c>
      <c r="G565" s="39"/>
      <c r="I565" s="29" t="s">
        <v>51</v>
      </c>
    </row>
    <row r="566" spans="3:9" x14ac:dyDescent="0.25">
      <c r="C566" s="56" t="s">
        <v>51</v>
      </c>
      <c r="D566" s="56" t="s">
        <v>51</v>
      </c>
      <c r="E566" s="61" t="str">
        <f>IFERROR(Tabela4[[#This Row],[Nº Questões]]-Tabela4[[#This Row],[Corretas]], "")</f>
        <v/>
      </c>
      <c r="F566" s="62" t="str">
        <f>IFERROR(Tabela4[[#This Row],[Corretas]]/Tabela4[[#This Row],[Nº Questões]]," ")</f>
        <v xml:space="preserve"> </v>
      </c>
      <c r="G566" s="39"/>
      <c r="I566" s="29" t="s">
        <v>51</v>
      </c>
    </row>
    <row r="567" spans="3:9" x14ac:dyDescent="0.25">
      <c r="C567" s="56" t="s">
        <v>51</v>
      </c>
      <c r="D567" s="56" t="s">
        <v>51</v>
      </c>
      <c r="E567" s="61" t="str">
        <f>IFERROR(Tabela4[[#This Row],[Nº Questões]]-Tabela4[[#This Row],[Corretas]], "")</f>
        <v/>
      </c>
      <c r="F567" s="62" t="str">
        <f>IFERROR(Tabela4[[#This Row],[Corretas]]/Tabela4[[#This Row],[Nº Questões]]," ")</f>
        <v xml:space="preserve"> </v>
      </c>
      <c r="G567" s="39"/>
      <c r="I567" s="29" t="s">
        <v>51</v>
      </c>
    </row>
    <row r="568" spans="3:9" x14ac:dyDescent="0.25">
      <c r="C568" s="56" t="s">
        <v>51</v>
      </c>
      <c r="D568" s="56" t="s">
        <v>51</v>
      </c>
      <c r="E568" s="61" t="str">
        <f>IFERROR(Tabela4[[#This Row],[Nº Questões]]-Tabela4[[#This Row],[Corretas]], "")</f>
        <v/>
      </c>
      <c r="F568" s="62" t="str">
        <f>IFERROR(Tabela4[[#This Row],[Corretas]]/Tabela4[[#This Row],[Nº Questões]]," ")</f>
        <v xml:space="preserve"> </v>
      </c>
      <c r="G568" s="39"/>
      <c r="I568" s="29" t="s">
        <v>51</v>
      </c>
    </row>
    <row r="569" spans="3:9" x14ac:dyDescent="0.25">
      <c r="C569" s="56" t="s">
        <v>51</v>
      </c>
      <c r="D569" s="56" t="s">
        <v>51</v>
      </c>
      <c r="E569" s="61" t="str">
        <f>IFERROR(Tabela4[[#This Row],[Nº Questões]]-Tabela4[[#This Row],[Corretas]], "")</f>
        <v/>
      </c>
      <c r="F569" s="62" t="str">
        <f>IFERROR(Tabela4[[#This Row],[Corretas]]/Tabela4[[#This Row],[Nº Questões]]," ")</f>
        <v xml:space="preserve"> </v>
      </c>
      <c r="G569" s="39"/>
      <c r="I569" s="29" t="s">
        <v>51</v>
      </c>
    </row>
    <row r="570" spans="3:9" x14ac:dyDescent="0.25">
      <c r="C570" s="56" t="s">
        <v>51</v>
      </c>
      <c r="D570" s="56" t="s">
        <v>51</v>
      </c>
      <c r="E570" s="61" t="str">
        <f>IFERROR(Tabela4[[#This Row],[Nº Questões]]-Tabela4[[#This Row],[Corretas]], "")</f>
        <v/>
      </c>
      <c r="F570" s="62" t="str">
        <f>IFERROR(Tabela4[[#This Row],[Corretas]]/Tabela4[[#This Row],[Nº Questões]]," ")</f>
        <v xml:space="preserve"> </v>
      </c>
      <c r="G570" s="39"/>
      <c r="I570" s="29" t="s">
        <v>51</v>
      </c>
    </row>
    <row r="571" spans="3:9" x14ac:dyDescent="0.25">
      <c r="C571" s="56" t="s">
        <v>51</v>
      </c>
      <c r="D571" s="56" t="s">
        <v>51</v>
      </c>
      <c r="E571" s="61" t="str">
        <f>IFERROR(Tabela4[[#This Row],[Nº Questões]]-Tabela4[[#This Row],[Corretas]], "")</f>
        <v/>
      </c>
      <c r="F571" s="62" t="str">
        <f>IFERROR(Tabela4[[#This Row],[Corretas]]/Tabela4[[#This Row],[Nº Questões]]," ")</f>
        <v xml:space="preserve"> </v>
      </c>
      <c r="G571" s="39"/>
      <c r="I571" s="29" t="s">
        <v>51</v>
      </c>
    </row>
    <row r="572" spans="3:9" x14ac:dyDescent="0.25">
      <c r="C572" s="56" t="s">
        <v>51</v>
      </c>
      <c r="D572" s="56" t="s">
        <v>51</v>
      </c>
      <c r="E572" s="61" t="str">
        <f>IFERROR(Tabela4[[#This Row],[Nº Questões]]-Tabela4[[#This Row],[Corretas]], "")</f>
        <v/>
      </c>
      <c r="F572" s="62" t="str">
        <f>IFERROR(Tabela4[[#This Row],[Corretas]]/Tabela4[[#This Row],[Nº Questões]]," ")</f>
        <v xml:space="preserve"> </v>
      </c>
      <c r="G572" s="39"/>
      <c r="I572" s="29" t="s">
        <v>51</v>
      </c>
    </row>
    <row r="573" spans="3:9" x14ac:dyDescent="0.25">
      <c r="C573" s="56" t="s">
        <v>51</v>
      </c>
      <c r="D573" s="56" t="s">
        <v>51</v>
      </c>
      <c r="E573" s="61" t="str">
        <f>IFERROR(Tabela4[[#This Row],[Nº Questões]]-Tabela4[[#This Row],[Corretas]], "")</f>
        <v/>
      </c>
      <c r="F573" s="62" t="str">
        <f>IFERROR(Tabela4[[#This Row],[Corretas]]/Tabela4[[#This Row],[Nº Questões]]," ")</f>
        <v xml:space="preserve"> </v>
      </c>
      <c r="G573" s="39"/>
      <c r="I573" s="29" t="s">
        <v>51</v>
      </c>
    </row>
    <row r="574" spans="3:9" x14ac:dyDescent="0.25">
      <c r="C574" s="56" t="s">
        <v>51</v>
      </c>
      <c r="D574" s="56" t="s">
        <v>51</v>
      </c>
      <c r="E574" s="61" t="str">
        <f>IFERROR(Tabela4[[#This Row],[Nº Questões]]-Tabela4[[#This Row],[Corretas]], "")</f>
        <v/>
      </c>
      <c r="F574" s="62" t="str">
        <f>IFERROR(Tabela4[[#This Row],[Corretas]]/Tabela4[[#This Row],[Nº Questões]]," ")</f>
        <v xml:space="preserve"> </v>
      </c>
      <c r="G574" s="39"/>
      <c r="I574" s="29" t="s">
        <v>51</v>
      </c>
    </row>
    <row r="575" spans="3:9" x14ac:dyDescent="0.25">
      <c r="C575" s="56" t="s">
        <v>51</v>
      </c>
      <c r="D575" s="56" t="s">
        <v>51</v>
      </c>
      <c r="E575" s="61" t="str">
        <f>IFERROR(Tabela4[[#This Row],[Nº Questões]]-Tabela4[[#This Row],[Corretas]], "")</f>
        <v/>
      </c>
      <c r="F575" s="62" t="str">
        <f>IFERROR(Tabela4[[#This Row],[Corretas]]/Tabela4[[#This Row],[Nº Questões]]," ")</f>
        <v xml:space="preserve"> </v>
      </c>
      <c r="G575" s="39"/>
      <c r="I575" s="29" t="s">
        <v>51</v>
      </c>
    </row>
    <row r="576" spans="3:9" x14ac:dyDescent="0.25">
      <c r="C576" s="56" t="s">
        <v>51</v>
      </c>
      <c r="D576" s="56" t="s">
        <v>51</v>
      </c>
      <c r="E576" s="61" t="str">
        <f>IFERROR(Tabela4[[#This Row],[Nº Questões]]-Tabela4[[#This Row],[Corretas]], "")</f>
        <v/>
      </c>
      <c r="F576" s="62" t="str">
        <f>IFERROR(Tabela4[[#This Row],[Corretas]]/Tabela4[[#This Row],[Nº Questões]]," ")</f>
        <v xml:space="preserve"> </v>
      </c>
      <c r="G576" s="39"/>
      <c r="I576" s="29" t="s">
        <v>51</v>
      </c>
    </row>
    <row r="577" spans="3:9" x14ac:dyDescent="0.25">
      <c r="C577" s="56" t="s">
        <v>51</v>
      </c>
      <c r="D577" s="56" t="s">
        <v>51</v>
      </c>
      <c r="E577" s="61" t="str">
        <f>IFERROR(Tabela4[[#This Row],[Nº Questões]]-Tabela4[[#This Row],[Corretas]], "")</f>
        <v/>
      </c>
      <c r="F577" s="62" t="str">
        <f>IFERROR(Tabela4[[#This Row],[Corretas]]/Tabela4[[#This Row],[Nº Questões]]," ")</f>
        <v xml:space="preserve"> </v>
      </c>
      <c r="G577" s="39"/>
      <c r="I577" s="29" t="s">
        <v>51</v>
      </c>
    </row>
    <row r="578" spans="3:9" x14ac:dyDescent="0.25">
      <c r="C578" s="56" t="s">
        <v>51</v>
      </c>
      <c r="D578" s="56" t="s">
        <v>51</v>
      </c>
      <c r="E578" s="61" t="str">
        <f>IFERROR(Tabela4[[#This Row],[Nº Questões]]-Tabela4[[#This Row],[Corretas]], "")</f>
        <v/>
      </c>
      <c r="F578" s="62" t="str">
        <f>IFERROR(Tabela4[[#This Row],[Corretas]]/Tabela4[[#This Row],[Nº Questões]]," ")</f>
        <v xml:space="preserve"> </v>
      </c>
      <c r="G578" s="39"/>
      <c r="I578" s="29" t="s">
        <v>51</v>
      </c>
    </row>
    <row r="579" spans="3:9" x14ac:dyDescent="0.25">
      <c r="C579" s="56" t="s">
        <v>51</v>
      </c>
      <c r="D579" s="56" t="s">
        <v>51</v>
      </c>
      <c r="E579" s="61" t="str">
        <f>IFERROR(Tabela4[[#This Row],[Nº Questões]]-Tabela4[[#This Row],[Corretas]], "")</f>
        <v/>
      </c>
      <c r="F579" s="62" t="str">
        <f>IFERROR(Tabela4[[#This Row],[Corretas]]/Tabela4[[#This Row],[Nº Questões]]," ")</f>
        <v xml:space="preserve"> </v>
      </c>
      <c r="G579" s="39"/>
      <c r="I579" s="29" t="s">
        <v>51</v>
      </c>
    </row>
    <row r="580" spans="3:9" x14ac:dyDescent="0.25">
      <c r="C580" s="56" t="s">
        <v>51</v>
      </c>
      <c r="D580" s="56" t="s">
        <v>51</v>
      </c>
      <c r="E580" s="61" t="str">
        <f>IFERROR(Tabela4[[#This Row],[Nº Questões]]-Tabela4[[#This Row],[Corretas]], "")</f>
        <v/>
      </c>
      <c r="F580" s="62" t="str">
        <f>IFERROR(Tabela4[[#This Row],[Corretas]]/Tabela4[[#This Row],[Nº Questões]]," ")</f>
        <v xml:space="preserve"> </v>
      </c>
      <c r="G580" s="39"/>
      <c r="I580" s="29" t="s">
        <v>51</v>
      </c>
    </row>
    <row r="581" spans="3:9" x14ac:dyDescent="0.25">
      <c r="C581" s="56" t="s">
        <v>51</v>
      </c>
      <c r="D581" s="56" t="s">
        <v>51</v>
      </c>
      <c r="E581" s="61" t="str">
        <f>IFERROR(Tabela4[[#This Row],[Nº Questões]]-Tabela4[[#This Row],[Corretas]], "")</f>
        <v/>
      </c>
      <c r="F581" s="62" t="str">
        <f>IFERROR(Tabela4[[#This Row],[Corretas]]/Tabela4[[#This Row],[Nº Questões]]," ")</f>
        <v xml:space="preserve"> </v>
      </c>
      <c r="G581" s="39"/>
      <c r="I581" s="29" t="s">
        <v>51</v>
      </c>
    </row>
    <row r="582" spans="3:9" x14ac:dyDescent="0.25">
      <c r="C582" s="56" t="s">
        <v>51</v>
      </c>
      <c r="D582" s="56" t="s">
        <v>51</v>
      </c>
      <c r="E582" s="61" t="str">
        <f>IFERROR(Tabela4[[#This Row],[Nº Questões]]-Tabela4[[#This Row],[Corretas]], "")</f>
        <v/>
      </c>
      <c r="F582" s="62" t="str">
        <f>IFERROR(Tabela4[[#This Row],[Corretas]]/Tabela4[[#This Row],[Nº Questões]]," ")</f>
        <v xml:space="preserve"> </v>
      </c>
      <c r="G582" s="39"/>
      <c r="I582" s="29" t="s">
        <v>51</v>
      </c>
    </row>
    <row r="583" spans="3:9" x14ac:dyDescent="0.25">
      <c r="C583" s="56" t="s">
        <v>51</v>
      </c>
      <c r="D583" s="56" t="s">
        <v>51</v>
      </c>
      <c r="E583" s="61" t="str">
        <f>IFERROR(Tabela4[[#This Row],[Nº Questões]]-Tabela4[[#This Row],[Corretas]], "")</f>
        <v/>
      </c>
      <c r="F583" s="62" t="str">
        <f>IFERROR(Tabela4[[#This Row],[Corretas]]/Tabela4[[#This Row],[Nº Questões]]," ")</f>
        <v xml:space="preserve"> </v>
      </c>
      <c r="G583" s="39"/>
      <c r="I583" s="29" t="s">
        <v>51</v>
      </c>
    </row>
    <row r="584" spans="3:9" x14ac:dyDescent="0.25">
      <c r="C584" s="56" t="s">
        <v>51</v>
      </c>
      <c r="D584" s="56" t="s">
        <v>51</v>
      </c>
      <c r="E584" s="61" t="str">
        <f>IFERROR(Tabela4[[#This Row],[Nº Questões]]-Tabela4[[#This Row],[Corretas]], "")</f>
        <v/>
      </c>
      <c r="F584" s="62" t="str">
        <f>IFERROR(Tabela4[[#This Row],[Corretas]]/Tabela4[[#This Row],[Nº Questões]]," ")</f>
        <v xml:space="preserve"> </v>
      </c>
      <c r="G584" s="39"/>
      <c r="I584" s="29" t="s">
        <v>51</v>
      </c>
    </row>
    <row r="585" spans="3:9" x14ac:dyDescent="0.25">
      <c r="C585" s="56" t="s">
        <v>51</v>
      </c>
      <c r="D585" s="56" t="s">
        <v>51</v>
      </c>
      <c r="E585" s="61" t="str">
        <f>IFERROR(Tabela4[[#This Row],[Nº Questões]]-Tabela4[[#This Row],[Corretas]], "")</f>
        <v/>
      </c>
      <c r="F585" s="62" t="str">
        <f>IFERROR(Tabela4[[#This Row],[Corretas]]/Tabela4[[#This Row],[Nº Questões]]," ")</f>
        <v xml:space="preserve"> </v>
      </c>
      <c r="G585" s="39"/>
      <c r="I585" s="29" t="s">
        <v>51</v>
      </c>
    </row>
    <row r="586" spans="3:9" x14ac:dyDescent="0.25">
      <c r="C586" s="56" t="s">
        <v>51</v>
      </c>
      <c r="D586" s="56" t="s">
        <v>51</v>
      </c>
      <c r="E586" s="61" t="str">
        <f>IFERROR(Tabela4[[#This Row],[Nº Questões]]-Tabela4[[#This Row],[Corretas]], "")</f>
        <v/>
      </c>
      <c r="F586" s="62" t="str">
        <f>IFERROR(Tabela4[[#This Row],[Corretas]]/Tabela4[[#This Row],[Nº Questões]]," ")</f>
        <v xml:space="preserve"> </v>
      </c>
      <c r="G586" s="39"/>
      <c r="I586" s="29" t="s">
        <v>51</v>
      </c>
    </row>
    <row r="587" spans="3:9" x14ac:dyDescent="0.25">
      <c r="C587" s="56" t="s">
        <v>51</v>
      </c>
      <c r="D587" s="56" t="s">
        <v>51</v>
      </c>
      <c r="E587" s="61" t="str">
        <f>IFERROR(Tabela4[[#This Row],[Nº Questões]]-Tabela4[[#This Row],[Corretas]], "")</f>
        <v/>
      </c>
      <c r="F587" s="62" t="str">
        <f>IFERROR(Tabela4[[#This Row],[Corretas]]/Tabela4[[#This Row],[Nº Questões]]," ")</f>
        <v xml:space="preserve"> </v>
      </c>
      <c r="G587" s="39"/>
      <c r="I587" s="29" t="s">
        <v>51</v>
      </c>
    </row>
    <row r="588" spans="3:9" x14ac:dyDescent="0.25">
      <c r="C588" s="56" t="s">
        <v>51</v>
      </c>
      <c r="D588" s="56" t="s">
        <v>51</v>
      </c>
      <c r="E588" s="61" t="str">
        <f>IFERROR(Tabela4[[#This Row],[Nº Questões]]-Tabela4[[#This Row],[Corretas]], "")</f>
        <v/>
      </c>
      <c r="F588" s="62" t="str">
        <f>IFERROR(Tabela4[[#This Row],[Corretas]]/Tabela4[[#This Row],[Nº Questões]]," ")</f>
        <v xml:space="preserve"> </v>
      </c>
      <c r="G588" s="39"/>
      <c r="I588" s="29" t="s">
        <v>51</v>
      </c>
    </row>
    <row r="589" spans="3:9" x14ac:dyDescent="0.25">
      <c r="C589" s="56" t="s">
        <v>51</v>
      </c>
      <c r="D589" s="56" t="s">
        <v>51</v>
      </c>
      <c r="E589" s="61" t="str">
        <f>IFERROR(Tabela4[[#This Row],[Nº Questões]]-Tabela4[[#This Row],[Corretas]], "")</f>
        <v/>
      </c>
      <c r="F589" s="62" t="str">
        <f>IFERROR(Tabela4[[#This Row],[Corretas]]/Tabela4[[#This Row],[Nº Questões]]," ")</f>
        <v xml:space="preserve"> </v>
      </c>
      <c r="G589" s="39"/>
      <c r="I589" s="29" t="s">
        <v>51</v>
      </c>
    </row>
    <row r="590" spans="3:9" x14ac:dyDescent="0.25">
      <c r="C590" s="56" t="s">
        <v>51</v>
      </c>
      <c r="D590" s="56" t="s">
        <v>51</v>
      </c>
      <c r="E590" s="61" t="str">
        <f>IFERROR(Tabela4[[#This Row],[Nº Questões]]-Tabela4[[#This Row],[Corretas]], "")</f>
        <v/>
      </c>
      <c r="F590" s="62" t="str">
        <f>IFERROR(Tabela4[[#This Row],[Corretas]]/Tabela4[[#This Row],[Nº Questões]]," ")</f>
        <v xml:space="preserve"> </v>
      </c>
      <c r="G590" s="39"/>
      <c r="I590" s="29" t="s">
        <v>51</v>
      </c>
    </row>
    <row r="591" spans="3:9" x14ac:dyDescent="0.25">
      <c r="C591" s="56" t="s">
        <v>51</v>
      </c>
      <c r="D591" s="56" t="s">
        <v>51</v>
      </c>
      <c r="E591" s="61" t="str">
        <f>IFERROR(Tabela4[[#This Row],[Nº Questões]]-Tabela4[[#This Row],[Corretas]], "")</f>
        <v/>
      </c>
      <c r="F591" s="62" t="str">
        <f>IFERROR(Tabela4[[#This Row],[Corretas]]/Tabela4[[#This Row],[Nº Questões]]," ")</f>
        <v xml:space="preserve"> </v>
      </c>
      <c r="G591" s="39"/>
      <c r="I591" s="29" t="s">
        <v>51</v>
      </c>
    </row>
    <row r="592" spans="3:9" x14ac:dyDescent="0.25">
      <c r="C592" s="56" t="s">
        <v>51</v>
      </c>
      <c r="D592" s="56" t="s">
        <v>51</v>
      </c>
      <c r="E592" s="61" t="str">
        <f>IFERROR(Tabela4[[#This Row],[Nº Questões]]-Tabela4[[#This Row],[Corretas]], "")</f>
        <v/>
      </c>
      <c r="F592" s="62" t="str">
        <f>IFERROR(Tabela4[[#This Row],[Corretas]]/Tabela4[[#This Row],[Nº Questões]]," ")</f>
        <v xml:space="preserve"> </v>
      </c>
      <c r="G592" s="39"/>
      <c r="I592" s="29" t="s">
        <v>51</v>
      </c>
    </row>
    <row r="593" spans="3:9" x14ac:dyDescent="0.25">
      <c r="C593" s="56" t="s">
        <v>51</v>
      </c>
      <c r="D593" s="56" t="s">
        <v>51</v>
      </c>
      <c r="E593" s="61" t="str">
        <f>IFERROR(Tabela4[[#This Row],[Nº Questões]]-Tabela4[[#This Row],[Corretas]], "")</f>
        <v/>
      </c>
      <c r="F593" s="62" t="str">
        <f>IFERROR(Tabela4[[#This Row],[Corretas]]/Tabela4[[#This Row],[Nº Questões]]," ")</f>
        <v xml:space="preserve"> </v>
      </c>
      <c r="G593" s="39"/>
      <c r="I593" s="29" t="s">
        <v>51</v>
      </c>
    </row>
    <row r="594" spans="3:9" x14ac:dyDescent="0.25">
      <c r="C594" s="56" t="s">
        <v>51</v>
      </c>
      <c r="D594" s="56" t="s">
        <v>51</v>
      </c>
      <c r="E594" s="61" t="str">
        <f>IFERROR(Tabela4[[#This Row],[Nº Questões]]-Tabela4[[#This Row],[Corretas]], "")</f>
        <v/>
      </c>
      <c r="F594" s="62" t="str">
        <f>IFERROR(Tabela4[[#This Row],[Corretas]]/Tabela4[[#This Row],[Nº Questões]]," ")</f>
        <v xml:space="preserve"> </v>
      </c>
      <c r="G594" s="39"/>
      <c r="I594" s="29" t="s">
        <v>51</v>
      </c>
    </row>
    <row r="595" spans="3:9" x14ac:dyDescent="0.25">
      <c r="C595" s="56" t="s">
        <v>51</v>
      </c>
      <c r="D595" s="56" t="s">
        <v>51</v>
      </c>
      <c r="E595" s="61" t="str">
        <f>IFERROR(Tabela4[[#This Row],[Nº Questões]]-Tabela4[[#This Row],[Corretas]], "")</f>
        <v/>
      </c>
      <c r="F595" s="62" t="str">
        <f>IFERROR(Tabela4[[#This Row],[Corretas]]/Tabela4[[#This Row],[Nº Questões]]," ")</f>
        <v xml:space="preserve"> </v>
      </c>
      <c r="G595" s="39"/>
      <c r="I595" s="29" t="s">
        <v>51</v>
      </c>
    </row>
    <row r="596" spans="3:9" x14ac:dyDescent="0.25">
      <c r="C596" s="56" t="s">
        <v>51</v>
      </c>
      <c r="D596" s="56" t="s">
        <v>51</v>
      </c>
      <c r="E596" s="61" t="str">
        <f>IFERROR(Tabela4[[#This Row],[Nº Questões]]-Tabela4[[#This Row],[Corretas]], "")</f>
        <v/>
      </c>
      <c r="F596" s="62" t="str">
        <f>IFERROR(Tabela4[[#This Row],[Corretas]]/Tabela4[[#This Row],[Nº Questões]]," ")</f>
        <v xml:space="preserve"> </v>
      </c>
      <c r="G596" s="39"/>
      <c r="I596" s="29" t="s">
        <v>51</v>
      </c>
    </row>
    <row r="597" spans="3:9" x14ac:dyDescent="0.25">
      <c r="C597" s="56" t="s">
        <v>51</v>
      </c>
      <c r="D597" s="56" t="s">
        <v>51</v>
      </c>
      <c r="E597" s="61" t="str">
        <f>IFERROR(Tabela4[[#This Row],[Nº Questões]]-Tabela4[[#This Row],[Corretas]], "")</f>
        <v/>
      </c>
      <c r="F597" s="62" t="str">
        <f>IFERROR(Tabela4[[#This Row],[Corretas]]/Tabela4[[#This Row],[Nº Questões]]," ")</f>
        <v xml:space="preserve"> </v>
      </c>
      <c r="G597" s="39"/>
      <c r="I597" s="29" t="s">
        <v>51</v>
      </c>
    </row>
    <row r="598" spans="3:9" x14ac:dyDescent="0.25">
      <c r="C598" s="56" t="s">
        <v>51</v>
      </c>
      <c r="D598" s="56" t="s">
        <v>51</v>
      </c>
      <c r="E598" s="61" t="str">
        <f>IFERROR(Tabela4[[#This Row],[Nº Questões]]-Tabela4[[#This Row],[Corretas]], "")</f>
        <v/>
      </c>
      <c r="F598" s="62" t="str">
        <f>IFERROR(Tabela4[[#This Row],[Corretas]]/Tabela4[[#This Row],[Nº Questões]]," ")</f>
        <v xml:space="preserve"> </v>
      </c>
      <c r="G598" s="39"/>
      <c r="I598" s="29" t="s">
        <v>51</v>
      </c>
    </row>
    <row r="599" spans="3:9" x14ac:dyDescent="0.25">
      <c r="C599" s="56" t="s">
        <v>51</v>
      </c>
      <c r="D599" s="56" t="s">
        <v>51</v>
      </c>
      <c r="E599" s="61" t="str">
        <f>IFERROR(Tabela4[[#This Row],[Nº Questões]]-Tabela4[[#This Row],[Corretas]], "")</f>
        <v/>
      </c>
      <c r="F599" s="62" t="str">
        <f>IFERROR(Tabela4[[#This Row],[Corretas]]/Tabela4[[#This Row],[Nº Questões]]," ")</f>
        <v xml:space="preserve"> </v>
      </c>
      <c r="G599" s="39"/>
      <c r="I599" s="29" t="s">
        <v>51</v>
      </c>
    </row>
    <row r="600" spans="3:9" x14ac:dyDescent="0.25">
      <c r="C600" s="56" t="s">
        <v>51</v>
      </c>
      <c r="D600" s="56" t="s">
        <v>51</v>
      </c>
      <c r="E600" s="61" t="str">
        <f>IFERROR(Tabela4[[#This Row],[Nº Questões]]-Tabela4[[#This Row],[Corretas]], "")</f>
        <v/>
      </c>
      <c r="F600" s="62" t="str">
        <f>IFERROR(Tabela4[[#This Row],[Corretas]]/Tabela4[[#This Row],[Nº Questões]]," ")</f>
        <v xml:space="preserve"> </v>
      </c>
      <c r="G600" s="39"/>
      <c r="I600" s="29" t="s">
        <v>51</v>
      </c>
    </row>
    <row r="601" spans="3:9" x14ac:dyDescent="0.25">
      <c r="C601" s="56" t="s">
        <v>51</v>
      </c>
      <c r="D601" s="56" t="s">
        <v>51</v>
      </c>
      <c r="E601" s="61" t="str">
        <f>IFERROR(Tabela4[[#This Row],[Nº Questões]]-Tabela4[[#This Row],[Corretas]], "")</f>
        <v/>
      </c>
      <c r="F601" s="62" t="str">
        <f>IFERROR(Tabela4[[#This Row],[Corretas]]/Tabela4[[#This Row],[Nº Questões]]," ")</f>
        <v xml:space="preserve"> </v>
      </c>
      <c r="G601" s="39"/>
      <c r="I601" s="29" t="s">
        <v>51</v>
      </c>
    </row>
    <row r="602" spans="3:9" x14ac:dyDescent="0.25">
      <c r="C602" s="56" t="s">
        <v>51</v>
      </c>
      <c r="D602" s="56" t="s">
        <v>51</v>
      </c>
      <c r="E602" s="61" t="str">
        <f>IFERROR(Tabela4[[#This Row],[Nº Questões]]-Tabela4[[#This Row],[Corretas]], "")</f>
        <v/>
      </c>
      <c r="F602" s="62" t="str">
        <f>IFERROR(Tabela4[[#This Row],[Corretas]]/Tabela4[[#This Row],[Nº Questões]]," ")</f>
        <v xml:space="preserve"> </v>
      </c>
      <c r="G602" s="39"/>
      <c r="I602" s="29" t="s">
        <v>51</v>
      </c>
    </row>
    <row r="603" spans="3:9" x14ac:dyDescent="0.25">
      <c r="C603" s="56" t="s">
        <v>51</v>
      </c>
      <c r="D603" s="56" t="s">
        <v>51</v>
      </c>
      <c r="E603" s="61" t="str">
        <f>IFERROR(Tabela4[[#This Row],[Nº Questões]]-Tabela4[[#This Row],[Corretas]], "")</f>
        <v/>
      </c>
      <c r="F603" s="62" t="str">
        <f>IFERROR(Tabela4[[#This Row],[Corretas]]/Tabela4[[#This Row],[Nº Questões]]," ")</f>
        <v xml:space="preserve"> </v>
      </c>
      <c r="G603" s="39"/>
      <c r="I603" s="29" t="s">
        <v>51</v>
      </c>
    </row>
    <row r="604" spans="3:9" x14ac:dyDescent="0.25">
      <c r="C604" s="56" t="s">
        <v>51</v>
      </c>
      <c r="D604" s="56" t="s">
        <v>51</v>
      </c>
      <c r="E604" s="61" t="str">
        <f>IFERROR(Tabela4[[#This Row],[Nº Questões]]-Tabela4[[#This Row],[Corretas]], "")</f>
        <v/>
      </c>
      <c r="F604" s="62" t="str">
        <f>IFERROR(Tabela4[[#This Row],[Corretas]]/Tabela4[[#This Row],[Nº Questões]]," ")</f>
        <v xml:space="preserve"> </v>
      </c>
      <c r="G604" s="39"/>
      <c r="I604" s="29" t="s">
        <v>51</v>
      </c>
    </row>
    <row r="605" spans="3:9" x14ac:dyDescent="0.25">
      <c r="C605" s="56" t="s">
        <v>51</v>
      </c>
      <c r="D605" s="56" t="s">
        <v>51</v>
      </c>
      <c r="E605" s="61" t="str">
        <f>IFERROR(Tabela4[[#This Row],[Nº Questões]]-Tabela4[[#This Row],[Corretas]], "")</f>
        <v/>
      </c>
      <c r="F605" s="62" t="str">
        <f>IFERROR(Tabela4[[#This Row],[Corretas]]/Tabela4[[#This Row],[Nº Questões]]," ")</f>
        <v xml:space="preserve"> </v>
      </c>
      <c r="G605" s="39"/>
      <c r="I605" s="29" t="s">
        <v>51</v>
      </c>
    </row>
    <row r="606" spans="3:9" x14ac:dyDescent="0.25">
      <c r="C606" s="56" t="s">
        <v>51</v>
      </c>
      <c r="D606" s="56" t="s">
        <v>51</v>
      </c>
      <c r="E606" s="61" t="str">
        <f>IFERROR(Tabela4[[#This Row],[Nº Questões]]-Tabela4[[#This Row],[Corretas]], "")</f>
        <v/>
      </c>
      <c r="F606" s="62" t="str">
        <f>IFERROR(Tabela4[[#This Row],[Corretas]]/Tabela4[[#This Row],[Nº Questões]]," ")</f>
        <v xml:space="preserve"> </v>
      </c>
      <c r="G606" s="39"/>
      <c r="I606" s="29" t="s">
        <v>51</v>
      </c>
    </row>
    <row r="607" spans="3:9" x14ac:dyDescent="0.25">
      <c r="C607" s="56" t="s">
        <v>51</v>
      </c>
      <c r="D607" s="56" t="s">
        <v>51</v>
      </c>
      <c r="E607" s="61" t="str">
        <f>IFERROR(Tabela4[[#This Row],[Nº Questões]]-Tabela4[[#This Row],[Corretas]], "")</f>
        <v/>
      </c>
      <c r="F607" s="62" t="str">
        <f>IFERROR(Tabela4[[#This Row],[Corretas]]/Tabela4[[#This Row],[Nº Questões]]," ")</f>
        <v xml:space="preserve"> </v>
      </c>
      <c r="G607" s="39"/>
      <c r="I607" s="29" t="s">
        <v>51</v>
      </c>
    </row>
    <row r="608" spans="3:9" x14ac:dyDescent="0.25">
      <c r="C608" s="56" t="s">
        <v>51</v>
      </c>
      <c r="D608" s="56" t="s">
        <v>51</v>
      </c>
      <c r="E608" s="61" t="str">
        <f>IFERROR(Tabela4[[#This Row],[Nº Questões]]-Tabela4[[#This Row],[Corretas]], "")</f>
        <v/>
      </c>
      <c r="F608" s="62" t="str">
        <f>IFERROR(Tabela4[[#This Row],[Corretas]]/Tabela4[[#This Row],[Nº Questões]]," ")</f>
        <v xml:space="preserve"> </v>
      </c>
      <c r="G608" s="39"/>
      <c r="I608" s="29" t="s">
        <v>51</v>
      </c>
    </row>
    <row r="609" spans="3:9" x14ac:dyDescent="0.25">
      <c r="C609" s="56" t="s">
        <v>51</v>
      </c>
      <c r="D609" s="56" t="s">
        <v>51</v>
      </c>
      <c r="E609" s="61" t="str">
        <f>IFERROR(Tabela4[[#This Row],[Nº Questões]]-Tabela4[[#This Row],[Corretas]], "")</f>
        <v/>
      </c>
      <c r="F609" s="62" t="str">
        <f>IFERROR(Tabela4[[#This Row],[Corretas]]/Tabela4[[#This Row],[Nº Questões]]," ")</f>
        <v xml:space="preserve"> </v>
      </c>
      <c r="G609" s="39"/>
      <c r="I609" s="29" t="s">
        <v>51</v>
      </c>
    </row>
    <row r="610" spans="3:9" x14ac:dyDescent="0.25">
      <c r="C610" s="56" t="s">
        <v>51</v>
      </c>
      <c r="D610" s="56" t="s">
        <v>51</v>
      </c>
      <c r="E610" s="61" t="str">
        <f>IFERROR(Tabela4[[#This Row],[Nº Questões]]-Tabela4[[#This Row],[Corretas]], "")</f>
        <v/>
      </c>
      <c r="F610" s="62" t="str">
        <f>IFERROR(Tabela4[[#This Row],[Corretas]]/Tabela4[[#This Row],[Nº Questões]]," ")</f>
        <v xml:space="preserve"> </v>
      </c>
      <c r="G610" s="39"/>
      <c r="I610" s="29" t="s">
        <v>51</v>
      </c>
    </row>
    <row r="611" spans="3:9" x14ac:dyDescent="0.25">
      <c r="C611" s="56" t="s">
        <v>51</v>
      </c>
      <c r="D611" s="56" t="s">
        <v>51</v>
      </c>
      <c r="E611" s="61" t="str">
        <f>IFERROR(Tabela4[[#This Row],[Nº Questões]]-Tabela4[[#This Row],[Corretas]], "")</f>
        <v/>
      </c>
      <c r="F611" s="62" t="str">
        <f>IFERROR(Tabela4[[#This Row],[Corretas]]/Tabela4[[#This Row],[Nº Questões]]," ")</f>
        <v xml:space="preserve"> </v>
      </c>
      <c r="G611" s="39"/>
      <c r="I611" s="29" t="s">
        <v>51</v>
      </c>
    </row>
    <row r="612" spans="3:9" x14ac:dyDescent="0.25">
      <c r="C612" s="56" t="s">
        <v>51</v>
      </c>
      <c r="D612" s="56" t="s">
        <v>51</v>
      </c>
      <c r="E612" s="61" t="str">
        <f>IFERROR(Tabela4[[#This Row],[Nº Questões]]-Tabela4[[#This Row],[Corretas]], "")</f>
        <v/>
      </c>
      <c r="F612" s="62" t="str">
        <f>IFERROR(Tabela4[[#This Row],[Corretas]]/Tabela4[[#This Row],[Nº Questões]]," ")</f>
        <v xml:space="preserve"> </v>
      </c>
      <c r="G612" s="39"/>
      <c r="I612" s="29" t="s">
        <v>51</v>
      </c>
    </row>
    <row r="613" spans="3:9" x14ac:dyDescent="0.25">
      <c r="C613" s="56" t="s">
        <v>51</v>
      </c>
      <c r="D613" s="56" t="s">
        <v>51</v>
      </c>
      <c r="E613" s="61" t="str">
        <f>IFERROR(Tabela4[[#This Row],[Nº Questões]]-Tabela4[[#This Row],[Corretas]], "")</f>
        <v/>
      </c>
      <c r="F613" s="62" t="str">
        <f>IFERROR(Tabela4[[#This Row],[Corretas]]/Tabela4[[#This Row],[Nº Questões]]," ")</f>
        <v xml:space="preserve"> </v>
      </c>
      <c r="G613" s="39"/>
      <c r="I613" s="29" t="s">
        <v>51</v>
      </c>
    </row>
    <row r="614" spans="3:9" x14ac:dyDescent="0.25">
      <c r="C614" s="56" t="s">
        <v>51</v>
      </c>
      <c r="D614" s="56" t="s">
        <v>51</v>
      </c>
      <c r="E614" s="61" t="str">
        <f>IFERROR(Tabela4[[#This Row],[Nº Questões]]-Tabela4[[#This Row],[Corretas]], "")</f>
        <v/>
      </c>
      <c r="F614" s="62" t="str">
        <f>IFERROR(Tabela4[[#This Row],[Corretas]]/Tabela4[[#This Row],[Nº Questões]]," ")</f>
        <v xml:space="preserve"> </v>
      </c>
      <c r="G614" s="39"/>
      <c r="I614" s="29" t="s">
        <v>51</v>
      </c>
    </row>
    <row r="615" spans="3:9" x14ac:dyDescent="0.25">
      <c r="C615" s="56" t="s">
        <v>51</v>
      </c>
      <c r="D615" s="56" t="s">
        <v>51</v>
      </c>
      <c r="E615" s="61" t="str">
        <f>IFERROR(Tabela4[[#This Row],[Nº Questões]]-Tabela4[[#This Row],[Corretas]], "")</f>
        <v/>
      </c>
      <c r="F615" s="62" t="str">
        <f>IFERROR(Tabela4[[#This Row],[Corretas]]/Tabela4[[#This Row],[Nº Questões]]," ")</f>
        <v xml:space="preserve"> </v>
      </c>
      <c r="G615" s="39"/>
      <c r="I615" s="29" t="s">
        <v>51</v>
      </c>
    </row>
    <row r="616" spans="3:9" x14ac:dyDescent="0.25">
      <c r="C616" s="56" t="s">
        <v>51</v>
      </c>
      <c r="D616" s="56" t="s">
        <v>51</v>
      </c>
      <c r="E616" s="61" t="str">
        <f>IFERROR(Tabela4[[#This Row],[Nº Questões]]-Tabela4[[#This Row],[Corretas]], "")</f>
        <v/>
      </c>
      <c r="F616" s="62" t="str">
        <f>IFERROR(Tabela4[[#This Row],[Corretas]]/Tabela4[[#This Row],[Nº Questões]]," ")</f>
        <v xml:space="preserve"> </v>
      </c>
      <c r="G616" s="39"/>
      <c r="I616" s="29" t="s">
        <v>51</v>
      </c>
    </row>
    <row r="617" spans="3:9" x14ac:dyDescent="0.25">
      <c r="C617" s="56" t="s">
        <v>51</v>
      </c>
      <c r="D617" s="56" t="s">
        <v>51</v>
      </c>
      <c r="E617" s="61" t="str">
        <f>IFERROR(Tabela4[[#This Row],[Nº Questões]]-Tabela4[[#This Row],[Corretas]], "")</f>
        <v/>
      </c>
      <c r="F617" s="62" t="str">
        <f>IFERROR(Tabela4[[#This Row],[Corretas]]/Tabela4[[#This Row],[Nº Questões]]," ")</f>
        <v xml:space="preserve"> </v>
      </c>
      <c r="G617" s="39"/>
      <c r="I617" s="29" t="s">
        <v>51</v>
      </c>
    </row>
    <row r="618" spans="3:9" x14ac:dyDescent="0.25">
      <c r="C618" s="56" t="s">
        <v>51</v>
      </c>
      <c r="D618" s="56" t="s">
        <v>51</v>
      </c>
      <c r="E618" s="61" t="str">
        <f>IFERROR(Tabela4[[#This Row],[Nº Questões]]-Tabela4[[#This Row],[Corretas]], "")</f>
        <v/>
      </c>
      <c r="F618" s="62" t="str">
        <f>IFERROR(Tabela4[[#This Row],[Corretas]]/Tabela4[[#This Row],[Nº Questões]]," ")</f>
        <v xml:space="preserve"> </v>
      </c>
      <c r="G618" s="39"/>
      <c r="I618" s="29" t="s">
        <v>51</v>
      </c>
    </row>
    <row r="619" spans="3:9" x14ac:dyDescent="0.25">
      <c r="C619" s="56" t="s">
        <v>51</v>
      </c>
      <c r="D619" s="56" t="s">
        <v>51</v>
      </c>
      <c r="E619" s="61" t="str">
        <f>IFERROR(Tabela4[[#This Row],[Nº Questões]]-Tabela4[[#This Row],[Corretas]], "")</f>
        <v/>
      </c>
      <c r="F619" s="62" t="str">
        <f>IFERROR(Tabela4[[#This Row],[Corretas]]/Tabela4[[#This Row],[Nº Questões]]," ")</f>
        <v xml:space="preserve"> </v>
      </c>
      <c r="G619" s="39"/>
      <c r="I619" s="29" t="s">
        <v>51</v>
      </c>
    </row>
    <row r="620" spans="3:9" x14ac:dyDescent="0.25">
      <c r="C620" s="56" t="s">
        <v>51</v>
      </c>
      <c r="D620" s="56" t="s">
        <v>51</v>
      </c>
      <c r="E620" s="61" t="str">
        <f>IFERROR(Tabela4[[#This Row],[Nº Questões]]-Tabela4[[#This Row],[Corretas]], "")</f>
        <v/>
      </c>
      <c r="F620" s="62" t="str">
        <f>IFERROR(Tabela4[[#This Row],[Corretas]]/Tabela4[[#This Row],[Nº Questões]]," ")</f>
        <v xml:space="preserve"> </v>
      </c>
      <c r="G620" s="39"/>
      <c r="I620" s="29" t="s">
        <v>51</v>
      </c>
    </row>
    <row r="621" spans="3:9" x14ac:dyDescent="0.25">
      <c r="C621" s="56" t="s">
        <v>51</v>
      </c>
      <c r="D621" s="56" t="s">
        <v>51</v>
      </c>
      <c r="E621" s="61" t="str">
        <f>IFERROR(Tabela4[[#This Row],[Nº Questões]]-Tabela4[[#This Row],[Corretas]], "")</f>
        <v/>
      </c>
      <c r="F621" s="62" t="str">
        <f>IFERROR(Tabela4[[#This Row],[Corretas]]/Tabela4[[#This Row],[Nº Questões]]," ")</f>
        <v xml:space="preserve"> </v>
      </c>
      <c r="G621" s="39"/>
      <c r="I621" s="29" t="s">
        <v>51</v>
      </c>
    </row>
    <row r="622" spans="3:9" x14ac:dyDescent="0.25">
      <c r="C622" s="56" t="s">
        <v>51</v>
      </c>
      <c r="D622" s="56" t="s">
        <v>51</v>
      </c>
      <c r="E622" s="61" t="str">
        <f>IFERROR(Tabela4[[#This Row],[Nº Questões]]-Tabela4[[#This Row],[Corretas]], "")</f>
        <v/>
      </c>
      <c r="F622" s="62" t="str">
        <f>IFERROR(Tabela4[[#This Row],[Corretas]]/Tabela4[[#This Row],[Nº Questões]]," ")</f>
        <v xml:space="preserve"> </v>
      </c>
      <c r="G622" s="39"/>
      <c r="I622" s="29" t="s">
        <v>51</v>
      </c>
    </row>
    <row r="623" spans="3:9" x14ac:dyDescent="0.25">
      <c r="C623" s="56" t="s">
        <v>51</v>
      </c>
      <c r="D623" s="56" t="s">
        <v>51</v>
      </c>
      <c r="E623" s="61" t="str">
        <f>IFERROR(Tabela4[[#This Row],[Nº Questões]]-Tabela4[[#This Row],[Corretas]], "")</f>
        <v/>
      </c>
      <c r="F623" s="62" t="str">
        <f>IFERROR(Tabela4[[#This Row],[Corretas]]/Tabela4[[#This Row],[Nº Questões]]," ")</f>
        <v xml:space="preserve"> </v>
      </c>
      <c r="G623" s="39"/>
      <c r="I623" s="29" t="s">
        <v>51</v>
      </c>
    </row>
    <row r="624" spans="3:9" x14ac:dyDescent="0.25">
      <c r="C624" s="56" t="s">
        <v>51</v>
      </c>
      <c r="D624" s="56" t="s">
        <v>51</v>
      </c>
      <c r="E624" s="61" t="str">
        <f>IFERROR(Tabela4[[#This Row],[Nº Questões]]-Tabela4[[#This Row],[Corretas]], "")</f>
        <v/>
      </c>
      <c r="F624" s="62" t="str">
        <f>IFERROR(Tabela4[[#This Row],[Corretas]]/Tabela4[[#This Row],[Nº Questões]]," ")</f>
        <v xml:space="preserve"> </v>
      </c>
      <c r="G624" s="39"/>
      <c r="I624" s="29" t="s">
        <v>51</v>
      </c>
    </row>
    <row r="625" spans="3:9" x14ac:dyDescent="0.25">
      <c r="C625" s="56" t="s">
        <v>51</v>
      </c>
      <c r="D625" s="56" t="s">
        <v>51</v>
      </c>
      <c r="E625" s="61" t="str">
        <f>IFERROR(Tabela4[[#This Row],[Nº Questões]]-Tabela4[[#This Row],[Corretas]], "")</f>
        <v/>
      </c>
      <c r="F625" s="62" t="str">
        <f>IFERROR(Tabela4[[#This Row],[Corretas]]/Tabela4[[#This Row],[Nº Questões]]," ")</f>
        <v xml:space="preserve"> </v>
      </c>
      <c r="G625" s="39"/>
      <c r="I625" s="29" t="s">
        <v>51</v>
      </c>
    </row>
    <row r="626" spans="3:9" x14ac:dyDescent="0.25">
      <c r="C626" s="56" t="s">
        <v>51</v>
      </c>
      <c r="D626" s="56" t="s">
        <v>51</v>
      </c>
      <c r="E626" s="61" t="str">
        <f>IFERROR(Tabela4[[#This Row],[Nº Questões]]-Tabela4[[#This Row],[Corretas]], "")</f>
        <v/>
      </c>
      <c r="F626" s="62" t="str">
        <f>IFERROR(Tabela4[[#This Row],[Corretas]]/Tabela4[[#This Row],[Nº Questões]]," ")</f>
        <v xml:space="preserve"> </v>
      </c>
      <c r="G626" s="39"/>
      <c r="I626" s="29" t="s">
        <v>51</v>
      </c>
    </row>
    <row r="627" spans="3:9" x14ac:dyDescent="0.25">
      <c r="C627" s="56" t="s">
        <v>51</v>
      </c>
      <c r="D627" s="56" t="s">
        <v>51</v>
      </c>
      <c r="E627" s="61" t="str">
        <f>IFERROR(Tabela4[[#This Row],[Nº Questões]]-Tabela4[[#This Row],[Corretas]], "")</f>
        <v/>
      </c>
      <c r="F627" s="62" t="str">
        <f>IFERROR(Tabela4[[#This Row],[Corretas]]/Tabela4[[#This Row],[Nº Questões]]," ")</f>
        <v xml:space="preserve"> </v>
      </c>
      <c r="G627" s="39"/>
      <c r="I627" s="29" t="s">
        <v>51</v>
      </c>
    </row>
    <row r="628" spans="3:9" x14ac:dyDescent="0.25">
      <c r="C628" s="56" t="s">
        <v>51</v>
      </c>
      <c r="D628" s="56" t="s">
        <v>51</v>
      </c>
      <c r="E628" s="61" t="str">
        <f>IFERROR(Tabela4[[#This Row],[Nº Questões]]-Tabela4[[#This Row],[Corretas]], "")</f>
        <v/>
      </c>
      <c r="F628" s="62" t="str">
        <f>IFERROR(Tabela4[[#This Row],[Corretas]]/Tabela4[[#This Row],[Nº Questões]]," ")</f>
        <v xml:space="preserve"> </v>
      </c>
      <c r="G628" s="39"/>
      <c r="I628" s="29" t="s">
        <v>51</v>
      </c>
    </row>
    <row r="629" spans="3:9" x14ac:dyDescent="0.25">
      <c r="C629" s="56" t="s">
        <v>51</v>
      </c>
      <c r="D629" s="56" t="s">
        <v>51</v>
      </c>
      <c r="E629" s="61" t="str">
        <f>IFERROR(Tabela4[[#This Row],[Nº Questões]]-Tabela4[[#This Row],[Corretas]], "")</f>
        <v/>
      </c>
      <c r="F629" s="62" t="str">
        <f>IFERROR(Tabela4[[#This Row],[Corretas]]/Tabela4[[#This Row],[Nº Questões]]," ")</f>
        <v xml:space="preserve"> </v>
      </c>
      <c r="G629" s="39"/>
      <c r="I629" s="29" t="s">
        <v>51</v>
      </c>
    </row>
    <row r="630" spans="3:9" x14ac:dyDescent="0.25">
      <c r="C630" s="56" t="s">
        <v>51</v>
      </c>
      <c r="D630" s="56" t="s">
        <v>51</v>
      </c>
      <c r="E630" s="61" t="str">
        <f>IFERROR(Tabela4[[#This Row],[Nº Questões]]-Tabela4[[#This Row],[Corretas]], "")</f>
        <v/>
      </c>
      <c r="F630" s="62" t="str">
        <f>IFERROR(Tabela4[[#This Row],[Corretas]]/Tabela4[[#This Row],[Nº Questões]]," ")</f>
        <v xml:space="preserve"> </v>
      </c>
      <c r="G630" s="39"/>
      <c r="I630" s="29" t="s">
        <v>51</v>
      </c>
    </row>
    <row r="631" spans="3:9" x14ac:dyDescent="0.25">
      <c r="C631" s="56" t="s">
        <v>51</v>
      </c>
      <c r="D631" s="56" t="s">
        <v>51</v>
      </c>
      <c r="E631" s="61" t="str">
        <f>IFERROR(Tabela4[[#This Row],[Nº Questões]]-Tabela4[[#This Row],[Corretas]], "")</f>
        <v/>
      </c>
      <c r="F631" s="62" t="str">
        <f>IFERROR(Tabela4[[#This Row],[Corretas]]/Tabela4[[#This Row],[Nº Questões]]," ")</f>
        <v xml:space="preserve"> </v>
      </c>
      <c r="G631" s="39"/>
      <c r="I631" s="29" t="s">
        <v>51</v>
      </c>
    </row>
    <row r="632" spans="3:9" x14ac:dyDescent="0.25">
      <c r="C632" s="56" t="s">
        <v>51</v>
      </c>
      <c r="D632" s="56" t="s">
        <v>51</v>
      </c>
      <c r="E632" s="61" t="str">
        <f>IFERROR(Tabela4[[#This Row],[Nº Questões]]-Tabela4[[#This Row],[Corretas]], "")</f>
        <v/>
      </c>
      <c r="F632" s="62" t="str">
        <f>IFERROR(Tabela4[[#This Row],[Corretas]]/Tabela4[[#This Row],[Nº Questões]]," ")</f>
        <v xml:space="preserve"> </v>
      </c>
      <c r="G632" s="39"/>
      <c r="I632" s="29" t="s">
        <v>51</v>
      </c>
    </row>
    <row r="633" spans="3:9" x14ac:dyDescent="0.25">
      <c r="C633" s="56" t="s">
        <v>51</v>
      </c>
      <c r="D633" s="56" t="s">
        <v>51</v>
      </c>
      <c r="E633" s="61" t="str">
        <f>IFERROR(Tabela4[[#This Row],[Nº Questões]]-Tabela4[[#This Row],[Corretas]], "")</f>
        <v/>
      </c>
      <c r="F633" s="62" t="str">
        <f>IFERROR(Tabela4[[#This Row],[Corretas]]/Tabela4[[#This Row],[Nº Questões]]," ")</f>
        <v xml:space="preserve"> </v>
      </c>
      <c r="G633" s="39"/>
      <c r="I633" s="29" t="s">
        <v>51</v>
      </c>
    </row>
    <row r="634" spans="3:9" x14ac:dyDescent="0.25">
      <c r="C634" s="56" t="s">
        <v>51</v>
      </c>
      <c r="D634" s="56" t="s">
        <v>51</v>
      </c>
      <c r="E634" s="61" t="str">
        <f>IFERROR(Tabela4[[#This Row],[Nº Questões]]-Tabela4[[#This Row],[Corretas]], "")</f>
        <v/>
      </c>
      <c r="F634" s="62" t="str">
        <f>IFERROR(Tabela4[[#This Row],[Corretas]]/Tabela4[[#This Row],[Nº Questões]]," ")</f>
        <v xml:space="preserve"> </v>
      </c>
      <c r="G634" s="39"/>
      <c r="I634" s="29" t="s">
        <v>51</v>
      </c>
    </row>
    <row r="635" spans="3:9" x14ac:dyDescent="0.25">
      <c r="C635" s="56" t="s">
        <v>51</v>
      </c>
      <c r="D635" s="56" t="s">
        <v>51</v>
      </c>
      <c r="E635" s="61" t="str">
        <f>IFERROR(Tabela4[[#This Row],[Nº Questões]]-Tabela4[[#This Row],[Corretas]], "")</f>
        <v/>
      </c>
      <c r="F635" s="62" t="str">
        <f>IFERROR(Tabela4[[#This Row],[Corretas]]/Tabela4[[#This Row],[Nº Questões]]," ")</f>
        <v xml:space="preserve"> </v>
      </c>
      <c r="G635" s="39"/>
      <c r="I635" s="29" t="s">
        <v>51</v>
      </c>
    </row>
    <row r="636" spans="3:9" x14ac:dyDescent="0.25">
      <c r="C636" s="56" t="s">
        <v>51</v>
      </c>
      <c r="D636" s="56" t="s">
        <v>51</v>
      </c>
      <c r="E636" s="61" t="str">
        <f>IFERROR(Tabela4[[#This Row],[Nº Questões]]-Tabela4[[#This Row],[Corretas]], "")</f>
        <v/>
      </c>
      <c r="F636" s="62" t="str">
        <f>IFERROR(Tabela4[[#This Row],[Corretas]]/Tabela4[[#This Row],[Nº Questões]]," ")</f>
        <v xml:space="preserve"> </v>
      </c>
      <c r="G636" s="39"/>
      <c r="I636" s="29" t="s">
        <v>51</v>
      </c>
    </row>
    <row r="637" spans="3:9" x14ac:dyDescent="0.25">
      <c r="C637" s="56" t="s">
        <v>51</v>
      </c>
      <c r="D637" s="56" t="s">
        <v>51</v>
      </c>
      <c r="E637" s="61" t="str">
        <f>IFERROR(Tabela4[[#This Row],[Nº Questões]]-Tabela4[[#This Row],[Corretas]], "")</f>
        <v/>
      </c>
      <c r="F637" s="62" t="str">
        <f>IFERROR(Tabela4[[#This Row],[Corretas]]/Tabela4[[#This Row],[Nº Questões]]," ")</f>
        <v xml:space="preserve"> </v>
      </c>
      <c r="G637" s="39"/>
      <c r="I637" s="29" t="s">
        <v>51</v>
      </c>
    </row>
    <row r="638" spans="3:9" x14ac:dyDescent="0.25">
      <c r="C638" s="56" t="s">
        <v>51</v>
      </c>
      <c r="D638" s="56" t="s">
        <v>51</v>
      </c>
      <c r="E638" s="61" t="str">
        <f>IFERROR(Tabela4[[#This Row],[Nº Questões]]-Tabela4[[#This Row],[Corretas]], "")</f>
        <v/>
      </c>
      <c r="F638" s="62" t="str">
        <f>IFERROR(Tabela4[[#This Row],[Corretas]]/Tabela4[[#This Row],[Nº Questões]]," ")</f>
        <v xml:space="preserve"> </v>
      </c>
      <c r="G638" s="39"/>
      <c r="I638" s="29" t="s">
        <v>51</v>
      </c>
    </row>
    <row r="639" spans="3:9" x14ac:dyDescent="0.25">
      <c r="C639" s="56" t="s">
        <v>51</v>
      </c>
      <c r="D639" s="56" t="s">
        <v>51</v>
      </c>
      <c r="E639" s="61" t="str">
        <f>IFERROR(Tabela4[[#This Row],[Nº Questões]]-Tabela4[[#This Row],[Corretas]], "")</f>
        <v/>
      </c>
      <c r="F639" s="62" t="str">
        <f>IFERROR(Tabela4[[#This Row],[Corretas]]/Tabela4[[#This Row],[Nº Questões]]," ")</f>
        <v xml:space="preserve"> </v>
      </c>
      <c r="G639" s="39"/>
      <c r="I639" s="29" t="s">
        <v>51</v>
      </c>
    </row>
    <row r="640" spans="3:9" x14ac:dyDescent="0.25">
      <c r="C640" s="56" t="s">
        <v>51</v>
      </c>
      <c r="D640" s="56" t="s">
        <v>51</v>
      </c>
      <c r="E640" s="61" t="str">
        <f>IFERROR(Tabela4[[#This Row],[Nº Questões]]-Tabela4[[#This Row],[Corretas]], "")</f>
        <v/>
      </c>
      <c r="F640" s="62" t="str">
        <f>IFERROR(Tabela4[[#This Row],[Corretas]]/Tabela4[[#This Row],[Nº Questões]]," ")</f>
        <v xml:space="preserve"> </v>
      </c>
      <c r="G640" s="39"/>
      <c r="I640" s="29" t="s">
        <v>51</v>
      </c>
    </row>
    <row r="641" spans="3:9" x14ac:dyDescent="0.25">
      <c r="C641" s="56" t="s">
        <v>51</v>
      </c>
      <c r="D641" s="56" t="s">
        <v>51</v>
      </c>
      <c r="E641" s="61" t="str">
        <f>IFERROR(Tabela4[[#This Row],[Nº Questões]]-Tabela4[[#This Row],[Corretas]], "")</f>
        <v/>
      </c>
      <c r="F641" s="62" t="str">
        <f>IFERROR(Tabela4[[#This Row],[Corretas]]/Tabela4[[#This Row],[Nº Questões]]," ")</f>
        <v xml:space="preserve"> </v>
      </c>
      <c r="G641" s="39"/>
      <c r="I641" s="29" t="s">
        <v>51</v>
      </c>
    </row>
    <row r="642" spans="3:9" x14ac:dyDescent="0.25">
      <c r="C642" s="56" t="s">
        <v>51</v>
      </c>
      <c r="D642" s="56" t="s">
        <v>51</v>
      </c>
      <c r="E642" s="61" t="str">
        <f>IFERROR(Tabela4[[#This Row],[Nº Questões]]-Tabela4[[#This Row],[Corretas]], "")</f>
        <v/>
      </c>
      <c r="F642" s="62" t="str">
        <f>IFERROR(Tabela4[[#This Row],[Corretas]]/Tabela4[[#This Row],[Nº Questões]]," ")</f>
        <v xml:space="preserve"> </v>
      </c>
      <c r="G642" s="39"/>
      <c r="I642" s="29" t="s">
        <v>51</v>
      </c>
    </row>
    <row r="643" spans="3:9" x14ac:dyDescent="0.25">
      <c r="C643" s="56" t="s">
        <v>51</v>
      </c>
      <c r="D643" s="56" t="s">
        <v>51</v>
      </c>
      <c r="E643" s="61" t="str">
        <f>IFERROR(Tabela4[[#This Row],[Nº Questões]]-Tabela4[[#This Row],[Corretas]], "")</f>
        <v/>
      </c>
      <c r="F643" s="62" t="str">
        <f>IFERROR(Tabela4[[#This Row],[Corretas]]/Tabela4[[#This Row],[Nº Questões]]," ")</f>
        <v xml:space="preserve"> </v>
      </c>
      <c r="G643" s="39"/>
      <c r="I643" s="29" t="s">
        <v>51</v>
      </c>
    </row>
    <row r="644" spans="3:9" x14ac:dyDescent="0.25">
      <c r="C644" s="56" t="s">
        <v>51</v>
      </c>
      <c r="D644" s="56" t="s">
        <v>51</v>
      </c>
      <c r="E644" s="61" t="str">
        <f>IFERROR(Tabela4[[#This Row],[Nº Questões]]-Tabela4[[#This Row],[Corretas]], "")</f>
        <v/>
      </c>
      <c r="F644" s="62" t="str">
        <f>IFERROR(Tabela4[[#This Row],[Corretas]]/Tabela4[[#This Row],[Nº Questões]]," ")</f>
        <v xml:space="preserve"> </v>
      </c>
      <c r="G644" s="39"/>
      <c r="I644" s="29" t="s">
        <v>51</v>
      </c>
    </row>
    <row r="645" spans="3:9" x14ac:dyDescent="0.25">
      <c r="C645" s="56" t="s">
        <v>51</v>
      </c>
      <c r="D645" s="56" t="s">
        <v>51</v>
      </c>
      <c r="E645" s="61" t="str">
        <f>IFERROR(Tabela4[[#This Row],[Nº Questões]]-Tabela4[[#This Row],[Corretas]], "")</f>
        <v/>
      </c>
      <c r="F645" s="62" t="str">
        <f>IFERROR(Tabela4[[#This Row],[Corretas]]/Tabela4[[#This Row],[Nº Questões]]," ")</f>
        <v xml:space="preserve"> </v>
      </c>
      <c r="G645" s="39"/>
      <c r="I645" s="29" t="s">
        <v>51</v>
      </c>
    </row>
    <row r="646" spans="3:9" x14ac:dyDescent="0.25">
      <c r="C646" s="56" t="s">
        <v>51</v>
      </c>
      <c r="D646" s="56" t="s">
        <v>51</v>
      </c>
      <c r="E646" s="61" t="str">
        <f>IFERROR(Tabela4[[#This Row],[Nº Questões]]-Tabela4[[#This Row],[Corretas]], "")</f>
        <v/>
      </c>
      <c r="F646" s="62" t="str">
        <f>IFERROR(Tabela4[[#This Row],[Corretas]]/Tabela4[[#This Row],[Nº Questões]]," ")</f>
        <v xml:space="preserve"> </v>
      </c>
      <c r="G646" s="39"/>
      <c r="I646" s="29" t="s">
        <v>51</v>
      </c>
    </row>
    <row r="647" spans="3:9" x14ac:dyDescent="0.25">
      <c r="C647" s="56" t="s">
        <v>51</v>
      </c>
      <c r="D647" s="56" t="s">
        <v>51</v>
      </c>
      <c r="E647" s="61" t="str">
        <f>IFERROR(Tabela4[[#This Row],[Nº Questões]]-Tabela4[[#This Row],[Corretas]], "")</f>
        <v/>
      </c>
      <c r="F647" s="62" t="str">
        <f>IFERROR(Tabela4[[#This Row],[Corretas]]/Tabela4[[#This Row],[Nº Questões]]," ")</f>
        <v xml:space="preserve"> </v>
      </c>
      <c r="G647" s="39"/>
      <c r="I647" s="29" t="s">
        <v>51</v>
      </c>
    </row>
    <row r="648" spans="3:9" x14ac:dyDescent="0.25">
      <c r="C648" s="56" t="s">
        <v>51</v>
      </c>
      <c r="D648" s="56" t="s">
        <v>51</v>
      </c>
      <c r="E648" s="61" t="str">
        <f>IFERROR(Tabela4[[#This Row],[Nº Questões]]-Tabela4[[#This Row],[Corretas]], "")</f>
        <v/>
      </c>
      <c r="F648" s="62" t="str">
        <f>IFERROR(Tabela4[[#This Row],[Corretas]]/Tabela4[[#This Row],[Nº Questões]]," ")</f>
        <v xml:space="preserve"> </v>
      </c>
      <c r="G648" s="39"/>
      <c r="I648" s="29" t="s">
        <v>51</v>
      </c>
    </row>
    <row r="649" spans="3:9" x14ac:dyDescent="0.25">
      <c r="C649" s="56" t="s">
        <v>51</v>
      </c>
      <c r="D649" s="56" t="s">
        <v>51</v>
      </c>
      <c r="E649" s="61" t="str">
        <f>IFERROR(Tabela4[[#This Row],[Nº Questões]]-Tabela4[[#This Row],[Corretas]], "")</f>
        <v/>
      </c>
      <c r="F649" s="62" t="str">
        <f>IFERROR(Tabela4[[#This Row],[Corretas]]/Tabela4[[#This Row],[Nº Questões]]," ")</f>
        <v xml:space="preserve"> </v>
      </c>
      <c r="G649" s="39"/>
      <c r="I649" s="29" t="s">
        <v>51</v>
      </c>
    </row>
    <row r="650" spans="3:9" x14ac:dyDescent="0.25">
      <c r="C650" s="56" t="s">
        <v>51</v>
      </c>
      <c r="D650" s="56" t="s">
        <v>51</v>
      </c>
      <c r="E650" s="61" t="str">
        <f>IFERROR(Tabela4[[#This Row],[Nº Questões]]-Tabela4[[#This Row],[Corretas]], "")</f>
        <v/>
      </c>
      <c r="F650" s="62" t="str">
        <f>IFERROR(Tabela4[[#This Row],[Corretas]]/Tabela4[[#This Row],[Nº Questões]]," ")</f>
        <v xml:space="preserve"> </v>
      </c>
      <c r="G650" s="39"/>
      <c r="I650" s="29" t="s">
        <v>51</v>
      </c>
    </row>
    <row r="651" spans="3:9" x14ac:dyDescent="0.25">
      <c r="C651" s="56" t="s">
        <v>51</v>
      </c>
      <c r="D651" s="56" t="s">
        <v>51</v>
      </c>
      <c r="E651" s="61" t="str">
        <f>IFERROR(Tabela4[[#This Row],[Nº Questões]]-Tabela4[[#This Row],[Corretas]], "")</f>
        <v/>
      </c>
      <c r="F651" s="62" t="str">
        <f>IFERROR(Tabela4[[#This Row],[Corretas]]/Tabela4[[#This Row],[Nº Questões]]," ")</f>
        <v xml:space="preserve"> </v>
      </c>
      <c r="G651" s="39"/>
      <c r="I651" s="29" t="s">
        <v>51</v>
      </c>
    </row>
    <row r="652" spans="3:9" x14ac:dyDescent="0.25">
      <c r="C652" s="56" t="s">
        <v>51</v>
      </c>
      <c r="D652" s="56" t="s">
        <v>51</v>
      </c>
      <c r="E652" s="61" t="str">
        <f>IFERROR(Tabela4[[#This Row],[Nº Questões]]-Tabela4[[#This Row],[Corretas]], "")</f>
        <v/>
      </c>
      <c r="F652" s="62" t="str">
        <f>IFERROR(Tabela4[[#This Row],[Corretas]]/Tabela4[[#This Row],[Nº Questões]]," ")</f>
        <v xml:space="preserve"> </v>
      </c>
      <c r="G652" s="39"/>
      <c r="I652" s="29" t="s">
        <v>51</v>
      </c>
    </row>
    <row r="653" spans="3:9" x14ac:dyDescent="0.25">
      <c r="C653" s="56" t="s">
        <v>51</v>
      </c>
      <c r="D653" s="56" t="s">
        <v>51</v>
      </c>
      <c r="E653" s="61" t="str">
        <f>IFERROR(Tabela4[[#This Row],[Nº Questões]]-Tabela4[[#This Row],[Corretas]], "")</f>
        <v/>
      </c>
      <c r="F653" s="62" t="str">
        <f>IFERROR(Tabela4[[#This Row],[Corretas]]/Tabela4[[#This Row],[Nº Questões]]," ")</f>
        <v xml:space="preserve"> </v>
      </c>
      <c r="G653" s="39"/>
      <c r="I653" s="29" t="s">
        <v>51</v>
      </c>
    </row>
    <row r="654" spans="3:9" x14ac:dyDescent="0.25">
      <c r="C654" s="56" t="s">
        <v>51</v>
      </c>
      <c r="D654" s="56" t="s">
        <v>51</v>
      </c>
      <c r="E654" s="61" t="str">
        <f>IFERROR(Tabela4[[#This Row],[Nº Questões]]-Tabela4[[#This Row],[Corretas]], "")</f>
        <v/>
      </c>
      <c r="F654" s="62" t="str">
        <f>IFERROR(Tabela4[[#This Row],[Corretas]]/Tabela4[[#This Row],[Nº Questões]]," ")</f>
        <v xml:space="preserve"> </v>
      </c>
      <c r="G654" s="39"/>
      <c r="I654" s="29" t="s">
        <v>51</v>
      </c>
    </row>
    <row r="655" spans="3:9" x14ac:dyDescent="0.25">
      <c r="C655" s="56" t="s">
        <v>51</v>
      </c>
      <c r="D655" s="56" t="s">
        <v>51</v>
      </c>
      <c r="E655" s="61" t="str">
        <f>IFERROR(Tabela4[[#This Row],[Nº Questões]]-Tabela4[[#This Row],[Corretas]], "")</f>
        <v/>
      </c>
      <c r="F655" s="62" t="str">
        <f>IFERROR(Tabela4[[#This Row],[Corretas]]/Tabela4[[#This Row],[Nº Questões]]," ")</f>
        <v xml:space="preserve"> </v>
      </c>
      <c r="G655" s="39"/>
      <c r="I655" s="29" t="s">
        <v>51</v>
      </c>
    </row>
    <row r="656" spans="3:9" x14ac:dyDescent="0.25">
      <c r="C656" s="56" t="s">
        <v>51</v>
      </c>
      <c r="D656" s="56" t="s">
        <v>51</v>
      </c>
      <c r="E656" s="61" t="str">
        <f>IFERROR(Tabela4[[#This Row],[Nº Questões]]-Tabela4[[#This Row],[Corretas]], "")</f>
        <v/>
      </c>
      <c r="F656" s="62" t="str">
        <f>IFERROR(Tabela4[[#This Row],[Corretas]]/Tabela4[[#This Row],[Nº Questões]]," ")</f>
        <v xml:space="preserve"> </v>
      </c>
      <c r="G656" s="39"/>
      <c r="I656" s="29" t="s">
        <v>51</v>
      </c>
    </row>
    <row r="657" spans="3:9" x14ac:dyDescent="0.25">
      <c r="C657" s="56" t="s">
        <v>51</v>
      </c>
      <c r="D657" s="56" t="s">
        <v>51</v>
      </c>
      <c r="E657" s="61" t="str">
        <f>IFERROR(Tabela4[[#This Row],[Nº Questões]]-Tabela4[[#This Row],[Corretas]], "")</f>
        <v/>
      </c>
      <c r="F657" s="62" t="str">
        <f>IFERROR(Tabela4[[#This Row],[Corretas]]/Tabela4[[#This Row],[Nº Questões]]," ")</f>
        <v xml:space="preserve"> </v>
      </c>
      <c r="G657" s="39"/>
      <c r="I657" s="29" t="s">
        <v>51</v>
      </c>
    </row>
    <row r="658" spans="3:9" x14ac:dyDescent="0.25">
      <c r="C658" s="56" t="s">
        <v>51</v>
      </c>
      <c r="D658" s="56" t="s">
        <v>51</v>
      </c>
      <c r="E658" s="61" t="str">
        <f>IFERROR(Tabela4[[#This Row],[Nº Questões]]-Tabela4[[#This Row],[Corretas]], "")</f>
        <v/>
      </c>
      <c r="F658" s="62" t="str">
        <f>IFERROR(Tabela4[[#This Row],[Corretas]]/Tabela4[[#This Row],[Nº Questões]]," ")</f>
        <v xml:space="preserve"> </v>
      </c>
      <c r="G658" s="39"/>
      <c r="I658" s="29" t="s">
        <v>51</v>
      </c>
    </row>
    <row r="659" spans="3:9" x14ac:dyDescent="0.25">
      <c r="C659" s="56" t="s">
        <v>51</v>
      </c>
      <c r="D659" s="56" t="s">
        <v>51</v>
      </c>
      <c r="E659" s="61" t="str">
        <f>IFERROR(Tabela4[[#This Row],[Nº Questões]]-Tabela4[[#This Row],[Corretas]], "")</f>
        <v/>
      </c>
      <c r="F659" s="62" t="str">
        <f>IFERROR(Tabela4[[#This Row],[Corretas]]/Tabela4[[#This Row],[Nº Questões]]," ")</f>
        <v xml:space="preserve"> </v>
      </c>
      <c r="G659" s="39"/>
      <c r="I659" s="29" t="s">
        <v>51</v>
      </c>
    </row>
    <row r="660" spans="3:9" x14ac:dyDescent="0.25">
      <c r="C660" s="56" t="s">
        <v>51</v>
      </c>
      <c r="D660" s="56" t="s">
        <v>51</v>
      </c>
      <c r="E660" s="61" t="str">
        <f>IFERROR(Tabela4[[#This Row],[Nº Questões]]-Tabela4[[#This Row],[Corretas]], "")</f>
        <v/>
      </c>
      <c r="F660" s="62" t="str">
        <f>IFERROR(Tabela4[[#This Row],[Corretas]]/Tabela4[[#This Row],[Nº Questões]]," ")</f>
        <v xml:space="preserve"> </v>
      </c>
      <c r="G660" s="39"/>
      <c r="I660" s="29" t="s">
        <v>51</v>
      </c>
    </row>
    <row r="661" spans="3:9" x14ac:dyDescent="0.25">
      <c r="C661" s="56" t="s">
        <v>51</v>
      </c>
      <c r="D661" s="56" t="s">
        <v>51</v>
      </c>
      <c r="E661" s="61" t="str">
        <f>IFERROR(Tabela4[[#This Row],[Nº Questões]]-Tabela4[[#This Row],[Corretas]], "")</f>
        <v/>
      </c>
      <c r="F661" s="62" t="str">
        <f>IFERROR(Tabela4[[#This Row],[Corretas]]/Tabela4[[#This Row],[Nº Questões]]," ")</f>
        <v xml:space="preserve"> </v>
      </c>
      <c r="G661" s="39"/>
      <c r="I661" s="29" t="s">
        <v>51</v>
      </c>
    </row>
    <row r="662" spans="3:9" x14ac:dyDescent="0.25">
      <c r="C662" s="56" t="s">
        <v>51</v>
      </c>
      <c r="D662" s="56" t="s">
        <v>51</v>
      </c>
      <c r="E662" s="61" t="str">
        <f>IFERROR(Tabela4[[#This Row],[Nº Questões]]-Tabela4[[#This Row],[Corretas]], "")</f>
        <v/>
      </c>
      <c r="F662" s="62" t="str">
        <f>IFERROR(Tabela4[[#This Row],[Corretas]]/Tabela4[[#This Row],[Nº Questões]]," ")</f>
        <v xml:space="preserve"> </v>
      </c>
      <c r="G662" s="39"/>
      <c r="I662" s="29" t="s">
        <v>51</v>
      </c>
    </row>
    <row r="663" spans="3:9" x14ac:dyDescent="0.25">
      <c r="C663" s="56" t="s">
        <v>51</v>
      </c>
      <c r="D663" s="56" t="s">
        <v>51</v>
      </c>
      <c r="E663" s="61" t="str">
        <f>IFERROR(Tabela4[[#This Row],[Nº Questões]]-Tabela4[[#This Row],[Corretas]], "")</f>
        <v/>
      </c>
      <c r="F663" s="62" t="str">
        <f>IFERROR(Tabela4[[#This Row],[Corretas]]/Tabela4[[#This Row],[Nº Questões]]," ")</f>
        <v xml:space="preserve"> </v>
      </c>
      <c r="G663" s="39"/>
      <c r="I663" s="29" t="s">
        <v>51</v>
      </c>
    </row>
    <row r="664" spans="3:9" x14ac:dyDescent="0.25">
      <c r="C664" s="56" t="s">
        <v>51</v>
      </c>
      <c r="D664" s="56" t="s">
        <v>51</v>
      </c>
      <c r="E664" s="61" t="str">
        <f>IFERROR(Tabela4[[#This Row],[Nº Questões]]-Tabela4[[#This Row],[Corretas]], "")</f>
        <v/>
      </c>
      <c r="F664" s="62" t="str">
        <f>IFERROR(Tabela4[[#This Row],[Corretas]]/Tabela4[[#This Row],[Nº Questões]]," ")</f>
        <v xml:space="preserve"> </v>
      </c>
      <c r="G664" s="39"/>
      <c r="I664" s="29" t="s">
        <v>51</v>
      </c>
    </row>
    <row r="665" spans="3:9" x14ac:dyDescent="0.25">
      <c r="C665" s="56" t="s">
        <v>51</v>
      </c>
      <c r="D665" s="56" t="s">
        <v>51</v>
      </c>
      <c r="E665" s="61" t="str">
        <f>IFERROR(Tabela4[[#This Row],[Nº Questões]]-Tabela4[[#This Row],[Corretas]], "")</f>
        <v/>
      </c>
      <c r="F665" s="62" t="str">
        <f>IFERROR(Tabela4[[#This Row],[Corretas]]/Tabela4[[#This Row],[Nº Questões]]," ")</f>
        <v xml:space="preserve"> </v>
      </c>
      <c r="G665" s="39"/>
      <c r="I665" s="29" t="s">
        <v>51</v>
      </c>
    </row>
    <row r="666" spans="3:9" x14ac:dyDescent="0.25">
      <c r="C666" s="56" t="s">
        <v>51</v>
      </c>
      <c r="D666" s="56" t="s">
        <v>51</v>
      </c>
      <c r="E666" s="61" t="str">
        <f>IFERROR(Tabela4[[#This Row],[Nº Questões]]-Tabela4[[#This Row],[Corretas]], "")</f>
        <v/>
      </c>
      <c r="F666" s="62" t="str">
        <f>IFERROR(Tabela4[[#This Row],[Corretas]]/Tabela4[[#This Row],[Nº Questões]]," ")</f>
        <v xml:space="preserve"> </v>
      </c>
      <c r="G666" s="39"/>
      <c r="I666" s="29" t="s">
        <v>51</v>
      </c>
    </row>
    <row r="667" spans="3:9" x14ac:dyDescent="0.25">
      <c r="C667" s="56" t="s">
        <v>51</v>
      </c>
      <c r="D667" s="56" t="s">
        <v>51</v>
      </c>
      <c r="E667" s="61" t="str">
        <f>IFERROR(Tabela4[[#This Row],[Nº Questões]]-Tabela4[[#This Row],[Corretas]], "")</f>
        <v/>
      </c>
      <c r="F667" s="62" t="str">
        <f>IFERROR(Tabela4[[#This Row],[Corretas]]/Tabela4[[#This Row],[Nº Questões]]," ")</f>
        <v xml:space="preserve"> </v>
      </c>
      <c r="G667" s="39"/>
      <c r="I667" s="29" t="s">
        <v>51</v>
      </c>
    </row>
    <row r="668" spans="3:9" x14ac:dyDescent="0.25">
      <c r="C668" s="56" t="s">
        <v>51</v>
      </c>
      <c r="D668" s="56" t="s">
        <v>51</v>
      </c>
      <c r="E668" s="61" t="str">
        <f>IFERROR(Tabela4[[#This Row],[Nº Questões]]-Tabela4[[#This Row],[Corretas]], "")</f>
        <v/>
      </c>
      <c r="F668" s="62" t="str">
        <f>IFERROR(Tabela4[[#This Row],[Corretas]]/Tabela4[[#This Row],[Nº Questões]]," ")</f>
        <v xml:space="preserve"> </v>
      </c>
      <c r="G668" s="39"/>
      <c r="I668" s="29" t="s">
        <v>51</v>
      </c>
    </row>
    <row r="669" spans="3:9" x14ac:dyDescent="0.25">
      <c r="C669" s="56" t="s">
        <v>51</v>
      </c>
      <c r="D669" s="56" t="s">
        <v>51</v>
      </c>
      <c r="E669" s="61" t="str">
        <f>IFERROR(Tabela4[[#This Row],[Nº Questões]]-Tabela4[[#This Row],[Corretas]], "")</f>
        <v/>
      </c>
      <c r="F669" s="62" t="str">
        <f>IFERROR(Tabela4[[#This Row],[Corretas]]/Tabela4[[#This Row],[Nº Questões]]," ")</f>
        <v xml:space="preserve"> </v>
      </c>
      <c r="G669" s="39"/>
      <c r="I669" s="29" t="s">
        <v>51</v>
      </c>
    </row>
    <row r="670" spans="3:9" x14ac:dyDescent="0.25">
      <c r="C670" s="56" t="s">
        <v>51</v>
      </c>
      <c r="D670" s="56" t="s">
        <v>51</v>
      </c>
      <c r="E670" s="61" t="str">
        <f>IFERROR(Tabela4[[#This Row],[Nº Questões]]-Tabela4[[#This Row],[Corretas]], "")</f>
        <v/>
      </c>
      <c r="F670" s="62" t="str">
        <f>IFERROR(Tabela4[[#This Row],[Corretas]]/Tabela4[[#This Row],[Nº Questões]]," ")</f>
        <v xml:space="preserve"> </v>
      </c>
      <c r="G670" s="39"/>
      <c r="I670" s="29" t="s">
        <v>51</v>
      </c>
    </row>
    <row r="671" spans="3:9" x14ac:dyDescent="0.25">
      <c r="C671" s="56" t="s">
        <v>51</v>
      </c>
      <c r="D671" s="56" t="s">
        <v>51</v>
      </c>
      <c r="E671" s="61" t="str">
        <f>IFERROR(Tabela4[[#This Row],[Nº Questões]]-Tabela4[[#This Row],[Corretas]], "")</f>
        <v/>
      </c>
      <c r="F671" s="62" t="str">
        <f>IFERROR(Tabela4[[#This Row],[Corretas]]/Tabela4[[#This Row],[Nº Questões]]," ")</f>
        <v xml:space="preserve"> </v>
      </c>
      <c r="G671" s="39"/>
      <c r="I671" s="29" t="s">
        <v>51</v>
      </c>
    </row>
    <row r="672" spans="3:9" x14ac:dyDescent="0.25">
      <c r="C672" s="56" t="s">
        <v>51</v>
      </c>
      <c r="D672" s="56" t="s">
        <v>51</v>
      </c>
      <c r="E672" s="61" t="str">
        <f>IFERROR(Tabela4[[#This Row],[Nº Questões]]-Tabela4[[#This Row],[Corretas]], "")</f>
        <v/>
      </c>
      <c r="F672" s="62" t="str">
        <f>IFERROR(Tabela4[[#This Row],[Corretas]]/Tabela4[[#This Row],[Nº Questões]]," ")</f>
        <v xml:space="preserve"> </v>
      </c>
      <c r="G672" s="39"/>
      <c r="I672" s="29" t="s">
        <v>51</v>
      </c>
    </row>
    <row r="673" spans="3:9" x14ac:dyDescent="0.25">
      <c r="C673" s="56" t="s">
        <v>51</v>
      </c>
      <c r="D673" s="56" t="s">
        <v>51</v>
      </c>
      <c r="E673" s="61" t="str">
        <f>IFERROR(Tabela4[[#This Row],[Nº Questões]]-Tabela4[[#This Row],[Corretas]], "")</f>
        <v/>
      </c>
      <c r="F673" s="62" t="str">
        <f>IFERROR(Tabela4[[#This Row],[Corretas]]/Tabela4[[#This Row],[Nº Questões]]," ")</f>
        <v xml:space="preserve"> </v>
      </c>
      <c r="G673" s="39"/>
      <c r="I673" s="29" t="s">
        <v>51</v>
      </c>
    </row>
    <row r="674" spans="3:9" x14ac:dyDescent="0.25">
      <c r="C674" s="56" t="s">
        <v>51</v>
      </c>
      <c r="D674" s="56" t="s">
        <v>51</v>
      </c>
      <c r="E674" s="61" t="str">
        <f>IFERROR(Tabela4[[#This Row],[Nº Questões]]-Tabela4[[#This Row],[Corretas]], "")</f>
        <v/>
      </c>
      <c r="F674" s="62" t="str">
        <f>IFERROR(Tabela4[[#This Row],[Corretas]]/Tabela4[[#This Row],[Nº Questões]]," ")</f>
        <v xml:space="preserve"> </v>
      </c>
      <c r="G674" s="39"/>
      <c r="I674" s="29" t="s">
        <v>51</v>
      </c>
    </row>
    <row r="675" spans="3:9" x14ac:dyDescent="0.25">
      <c r="C675" s="56" t="s">
        <v>51</v>
      </c>
      <c r="D675" s="56" t="s">
        <v>51</v>
      </c>
      <c r="E675" s="61" t="str">
        <f>IFERROR(Tabela4[[#This Row],[Nº Questões]]-Tabela4[[#This Row],[Corretas]], "")</f>
        <v/>
      </c>
      <c r="F675" s="62" t="str">
        <f>IFERROR(Tabela4[[#This Row],[Corretas]]/Tabela4[[#This Row],[Nº Questões]]," ")</f>
        <v xml:space="preserve"> </v>
      </c>
      <c r="G675" s="39"/>
      <c r="I675" s="29" t="s">
        <v>51</v>
      </c>
    </row>
    <row r="676" spans="3:9" x14ac:dyDescent="0.25">
      <c r="C676" s="56" t="s">
        <v>51</v>
      </c>
      <c r="D676" s="56" t="s">
        <v>51</v>
      </c>
      <c r="E676" s="61" t="str">
        <f>IFERROR(Tabela4[[#This Row],[Nº Questões]]-Tabela4[[#This Row],[Corretas]], "")</f>
        <v/>
      </c>
      <c r="F676" s="62" t="str">
        <f>IFERROR(Tabela4[[#This Row],[Corretas]]/Tabela4[[#This Row],[Nº Questões]]," ")</f>
        <v xml:space="preserve"> </v>
      </c>
      <c r="G676" s="39"/>
      <c r="I676" s="29" t="s">
        <v>51</v>
      </c>
    </row>
    <row r="677" spans="3:9" x14ac:dyDescent="0.25">
      <c r="C677" s="56" t="s">
        <v>51</v>
      </c>
      <c r="D677" s="56" t="s">
        <v>51</v>
      </c>
      <c r="E677" s="61" t="str">
        <f>IFERROR(Tabela4[[#This Row],[Nº Questões]]-Tabela4[[#This Row],[Corretas]], "")</f>
        <v/>
      </c>
      <c r="F677" s="62" t="str">
        <f>IFERROR(Tabela4[[#This Row],[Corretas]]/Tabela4[[#This Row],[Nº Questões]]," ")</f>
        <v xml:space="preserve"> </v>
      </c>
      <c r="G677" s="39"/>
      <c r="I677" s="29" t="s">
        <v>51</v>
      </c>
    </row>
    <row r="678" spans="3:9" x14ac:dyDescent="0.25">
      <c r="C678" s="56" t="s">
        <v>51</v>
      </c>
      <c r="D678" s="56" t="s">
        <v>51</v>
      </c>
      <c r="E678" s="61" t="str">
        <f>IFERROR(Tabela4[[#This Row],[Nº Questões]]-Tabela4[[#This Row],[Corretas]], "")</f>
        <v/>
      </c>
      <c r="F678" s="62" t="str">
        <f>IFERROR(Tabela4[[#This Row],[Corretas]]/Tabela4[[#This Row],[Nº Questões]]," ")</f>
        <v xml:space="preserve"> </v>
      </c>
      <c r="G678" s="39"/>
      <c r="I678" s="29" t="s">
        <v>51</v>
      </c>
    </row>
    <row r="679" spans="3:9" x14ac:dyDescent="0.25">
      <c r="C679" s="56" t="s">
        <v>51</v>
      </c>
      <c r="D679" s="56" t="s">
        <v>51</v>
      </c>
      <c r="E679" s="61" t="str">
        <f>IFERROR(Tabela4[[#This Row],[Nº Questões]]-Tabela4[[#This Row],[Corretas]], "")</f>
        <v/>
      </c>
      <c r="F679" s="62" t="str">
        <f>IFERROR(Tabela4[[#This Row],[Corretas]]/Tabela4[[#This Row],[Nº Questões]]," ")</f>
        <v xml:space="preserve"> </v>
      </c>
      <c r="G679" s="39"/>
      <c r="I679" s="29" t="s">
        <v>51</v>
      </c>
    </row>
    <row r="680" spans="3:9" x14ac:dyDescent="0.25">
      <c r="C680" s="56" t="s">
        <v>51</v>
      </c>
      <c r="D680" s="56" t="s">
        <v>51</v>
      </c>
      <c r="E680" s="61" t="str">
        <f>IFERROR(Tabela4[[#This Row],[Nº Questões]]-Tabela4[[#This Row],[Corretas]], "")</f>
        <v/>
      </c>
      <c r="F680" s="62" t="str">
        <f>IFERROR(Tabela4[[#This Row],[Corretas]]/Tabela4[[#This Row],[Nº Questões]]," ")</f>
        <v xml:space="preserve"> </v>
      </c>
      <c r="G680" s="39"/>
      <c r="I680" s="29" t="s">
        <v>51</v>
      </c>
    </row>
    <row r="681" spans="3:9" x14ac:dyDescent="0.25">
      <c r="C681" s="56" t="s">
        <v>51</v>
      </c>
      <c r="D681" s="56" t="s">
        <v>51</v>
      </c>
      <c r="E681" s="61" t="str">
        <f>IFERROR(Tabela4[[#This Row],[Nº Questões]]-Tabela4[[#This Row],[Corretas]], "")</f>
        <v/>
      </c>
      <c r="F681" s="62" t="str">
        <f>IFERROR(Tabela4[[#This Row],[Corretas]]/Tabela4[[#This Row],[Nº Questões]]," ")</f>
        <v xml:space="preserve"> </v>
      </c>
      <c r="G681" s="39"/>
      <c r="I681" s="29" t="s">
        <v>51</v>
      </c>
    </row>
    <row r="682" spans="3:9" x14ac:dyDescent="0.25">
      <c r="C682" s="56" t="s">
        <v>51</v>
      </c>
      <c r="D682" s="56" t="s">
        <v>51</v>
      </c>
      <c r="E682" s="61" t="str">
        <f>IFERROR(Tabela4[[#This Row],[Nº Questões]]-Tabela4[[#This Row],[Corretas]], "")</f>
        <v/>
      </c>
      <c r="F682" s="62" t="str">
        <f>IFERROR(Tabela4[[#This Row],[Corretas]]/Tabela4[[#This Row],[Nº Questões]]," ")</f>
        <v xml:space="preserve"> </v>
      </c>
      <c r="G682" s="39"/>
      <c r="I682" s="29" t="s">
        <v>51</v>
      </c>
    </row>
    <row r="683" spans="3:9" x14ac:dyDescent="0.25">
      <c r="C683" s="56" t="s">
        <v>51</v>
      </c>
      <c r="D683" s="56" t="s">
        <v>51</v>
      </c>
      <c r="E683" s="61" t="str">
        <f>IFERROR(Tabela4[[#This Row],[Nº Questões]]-Tabela4[[#This Row],[Corretas]], "")</f>
        <v/>
      </c>
      <c r="F683" s="62" t="str">
        <f>IFERROR(Tabela4[[#This Row],[Corretas]]/Tabela4[[#This Row],[Nº Questões]]," ")</f>
        <v xml:space="preserve"> </v>
      </c>
      <c r="G683" s="39"/>
      <c r="I683" s="29" t="s">
        <v>51</v>
      </c>
    </row>
    <row r="684" spans="3:9" x14ac:dyDescent="0.25">
      <c r="C684" s="56" t="s">
        <v>51</v>
      </c>
      <c r="D684" s="56" t="s">
        <v>51</v>
      </c>
      <c r="E684" s="61" t="str">
        <f>IFERROR(Tabela4[[#This Row],[Nº Questões]]-Tabela4[[#This Row],[Corretas]], "")</f>
        <v/>
      </c>
      <c r="F684" s="62" t="str">
        <f>IFERROR(Tabela4[[#This Row],[Corretas]]/Tabela4[[#This Row],[Nº Questões]]," ")</f>
        <v xml:space="preserve"> </v>
      </c>
      <c r="G684" s="39"/>
      <c r="I684" s="29" t="s">
        <v>51</v>
      </c>
    </row>
    <row r="685" spans="3:9" x14ac:dyDescent="0.25">
      <c r="C685" s="56" t="s">
        <v>51</v>
      </c>
      <c r="D685" s="56" t="s">
        <v>51</v>
      </c>
      <c r="E685" s="61" t="str">
        <f>IFERROR(Tabela4[[#This Row],[Nº Questões]]-Tabela4[[#This Row],[Corretas]], "")</f>
        <v/>
      </c>
      <c r="F685" s="62" t="str">
        <f>IFERROR(Tabela4[[#This Row],[Corretas]]/Tabela4[[#This Row],[Nº Questões]]," ")</f>
        <v xml:space="preserve"> </v>
      </c>
      <c r="G685" s="39"/>
      <c r="I685" s="29" t="s">
        <v>51</v>
      </c>
    </row>
    <row r="686" spans="3:9" x14ac:dyDescent="0.25">
      <c r="C686" s="56" t="s">
        <v>51</v>
      </c>
      <c r="D686" s="56" t="s">
        <v>51</v>
      </c>
      <c r="E686" s="61" t="str">
        <f>IFERROR(Tabela4[[#This Row],[Nº Questões]]-Tabela4[[#This Row],[Corretas]], "")</f>
        <v/>
      </c>
      <c r="F686" s="62" t="str">
        <f>IFERROR(Tabela4[[#This Row],[Corretas]]/Tabela4[[#This Row],[Nº Questões]]," ")</f>
        <v xml:space="preserve"> </v>
      </c>
      <c r="G686" s="39"/>
      <c r="I686" s="29" t="s">
        <v>51</v>
      </c>
    </row>
    <row r="687" spans="3:9" x14ac:dyDescent="0.25">
      <c r="C687" s="56" t="s">
        <v>51</v>
      </c>
      <c r="D687" s="56" t="s">
        <v>51</v>
      </c>
      <c r="E687" s="61" t="str">
        <f>IFERROR(Tabela4[[#This Row],[Nº Questões]]-Tabela4[[#This Row],[Corretas]], "")</f>
        <v/>
      </c>
      <c r="F687" s="62" t="str">
        <f>IFERROR(Tabela4[[#This Row],[Corretas]]/Tabela4[[#This Row],[Nº Questões]]," ")</f>
        <v xml:space="preserve"> </v>
      </c>
      <c r="G687" s="39"/>
      <c r="I687" s="29" t="s">
        <v>51</v>
      </c>
    </row>
    <row r="688" spans="3:9" x14ac:dyDescent="0.25">
      <c r="C688" s="56" t="s">
        <v>51</v>
      </c>
      <c r="D688" s="56" t="s">
        <v>51</v>
      </c>
      <c r="E688" s="61" t="str">
        <f>IFERROR(Tabela4[[#This Row],[Nº Questões]]-Tabela4[[#This Row],[Corretas]], "")</f>
        <v/>
      </c>
      <c r="F688" s="62" t="str">
        <f>IFERROR(Tabela4[[#This Row],[Corretas]]/Tabela4[[#This Row],[Nº Questões]]," ")</f>
        <v xml:space="preserve"> </v>
      </c>
      <c r="G688" s="39"/>
      <c r="I688" s="29" t="s">
        <v>51</v>
      </c>
    </row>
    <row r="689" spans="3:9" x14ac:dyDescent="0.25">
      <c r="C689" s="56" t="s">
        <v>51</v>
      </c>
      <c r="D689" s="56" t="s">
        <v>51</v>
      </c>
      <c r="E689" s="61" t="str">
        <f>IFERROR(Tabela4[[#This Row],[Nº Questões]]-Tabela4[[#This Row],[Corretas]], "")</f>
        <v/>
      </c>
      <c r="F689" s="62" t="str">
        <f>IFERROR(Tabela4[[#This Row],[Corretas]]/Tabela4[[#This Row],[Nº Questões]]," ")</f>
        <v xml:space="preserve"> </v>
      </c>
      <c r="G689" s="39"/>
      <c r="I689" s="29" t="s">
        <v>51</v>
      </c>
    </row>
    <row r="690" spans="3:9" x14ac:dyDescent="0.25">
      <c r="C690" s="56" t="s">
        <v>51</v>
      </c>
      <c r="D690" s="56" t="s">
        <v>51</v>
      </c>
      <c r="E690" s="61" t="str">
        <f>IFERROR(Tabela4[[#This Row],[Nº Questões]]-Tabela4[[#This Row],[Corretas]], "")</f>
        <v/>
      </c>
      <c r="F690" s="62" t="str">
        <f>IFERROR(Tabela4[[#This Row],[Corretas]]/Tabela4[[#This Row],[Nº Questões]]," ")</f>
        <v xml:space="preserve"> </v>
      </c>
      <c r="G690" s="39"/>
      <c r="I690" s="29" t="s">
        <v>51</v>
      </c>
    </row>
    <row r="691" spans="3:9" x14ac:dyDescent="0.25">
      <c r="C691" s="56" t="s">
        <v>51</v>
      </c>
      <c r="D691" s="56" t="s">
        <v>51</v>
      </c>
      <c r="E691" s="61" t="str">
        <f>IFERROR(Tabela4[[#This Row],[Nº Questões]]-Tabela4[[#This Row],[Corretas]], "")</f>
        <v/>
      </c>
      <c r="F691" s="62" t="str">
        <f>IFERROR(Tabela4[[#This Row],[Corretas]]/Tabela4[[#This Row],[Nº Questões]]," ")</f>
        <v xml:space="preserve"> </v>
      </c>
      <c r="G691" s="39"/>
      <c r="I691" s="29" t="s">
        <v>51</v>
      </c>
    </row>
    <row r="692" spans="3:9" x14ac:dyDescent="0.25">
      <c r="C692" s="56" t="s">
        <v>51</v>
      </c>
      <c r="D692" s="56" t="s">
        <v>51</v>
      </c>
      <c r="E692" s="61" t="str">
        <f>IFERROR(Tabela4[[#This Row],[Nº Questões]]-Tabela4[[#This Row],[Corretas]], "")</f>
        <v/>
      </c>
      <c r="F692" s="62" t="str">
        <f>IFERROR(Tabela4[[#This Row],[Corretas]]/Tabela4[[#This Row],[Nº Questões]]," ")</f>
        <v xml:space="preserve"> </v>
      </c>
      <c r="G692" s="39"/>
      <c r="I692" s="29" t="s">
        <v>51</v>
      </c>
    </row>
    <row r="693" spans="3:9" x14ac:dyDescent="0.25">
      <c r="C693" s="56" t="s">
        <v>51</v>
      </c>
      <c r="D693" s="56" t="s">
        <v>51</v>
      </c>
      <c r="E693" s="61" t="str">
        <f>IFERROR(Tabela4[[#This Row],[Nº Questões]]-Tabela4[[#This Row],[Corretas]], "")</f>
        <v/>
      </c>
      <c r="F693" s="62" t="str">
        <f>IFERROR(Tabela4[[#This Row],[Corretas]]/Tabela4[[#This Row],[Nº Questões]]," ")</f>
        <v xml:space="preserve"> </v>
      </c>
      <c r="G693" s="39"/>
      <c r="I693" s="29" t="s">
        <v>51</v>
      </c>
    </row>
    <row r="694" spans="3:9" x14ac:dyDescent="0.25">
      <c r="C694" s="56" t="s">
        <v>51</v>
      </c>
      <c r="D694" s="56" t="s">
        <v>51</v>
      </c>
      <c r="E694" s="61" t="str">
        <f>IFERROR(Tabela4[[#This Row],[Nº Questões]]-Tabela4[[#This Row],[Corretas]], "")</f>
        <v/>
      </c>
      <c r="F694" s="62" t="str">
        <f>IFERROR(Tabela4[[#This Row],[Corretas]]/Tabela4[[#This Row],[Nº Questões]]," ")</f>
        <v xml:space="preserve"> </v>
      </c>
      <c r="G694" s="39"/>
      <c r="I694" s="29" t="s">
        <v>51</v>
      </c>
    </row>
    <row r="695" spans="3:9" x14ac:dyDescent="0.25">
      <c r="C695" s="56" t="s">
        <v>51</v>
      </c>
      <c r="D695" s="56" t="s">
        <v>51</v>
      </c>
      <c r="E695" s="61" t="str">
        <f>IFERROR(Tabela4[[#This Row],[Nº Questões]]-Tabela4[[#This Row],[Corretas]], "")</f>
        <v/>
      </c>
      <c r="F695" s="62" t="str">
        <f>IFERROR(Tabela4[[#This Row],[Corretas]]/Tabela4[[#This Row],[Nº Questões]]," ")</f>
        <v xml:space="preserve"> </v>
      </c>
      <c r="G695" s="39"/>
      <c r="I695" s="29" t="s">
        <v>51</v>
      </c>
    </row>
    <row r="696" spans="3:9" x14ac:dyDescent="0.25">
      <c r="C696" s="56" t="s">
        <v>51</v>
      </c>
      <c r="D696" s="56" t="s">
        <v>51</v>
      </c>
      <c r="E696" s="61" t="str">
        <f>IFERROR(Tabela4[[#This Row],[Nº Questões]]-Tabela4[[#This Row],[Corretas]], "")</f>
        <v/>
      </c>
      <c r="F696" s="62" t="str">
        <f>IFERROR(Tabela4[[#This Row],[Corretas]]/Tabela4[[#This Row],[Nº Questões]]," ")</f>
        <v xml:space="preserve"> </v>
      </c>
      <c r="G696" s="39"/>
      <c r="I696" s="29" t="s">
        <v>51</v>
      </c>
    </row>
    <row r="697" spans="3:9" x14ac:dyDescent="0.25">
      <c r="C697" s="56" t="s">
        <v>51</v>
      </c>
      <c r="D697" s="56" t="s">
        <v>51</v>
      </c>
      <c r="E697" s="61" t="str">
        <f>IFERROR(Tabela4[[#This Row],[Nº Questões]]-Tabela4[[#This Row],[Corretas]], "")</f>
        <v/>
      </c>
      <c r="F697" s="62" t="str">
        <f>IFERROR(Tabela4[[#This Row],[Corretas]]/Tabela4[[#This Row],[Nº Questões]]," ")</f>
        <v xml:space="preserve"> </v>
      </c>
      <c r="G697" s="39"/>
      <c r="I697" s="29" t="s">
        <v>51</v>
      </c>
    </row>
    <row r="698" spans="3:9" x14ac:dyDescent="0.25">
      <c r="C698" s="56" t="s">
        <v>51</v>
      </c>
      <c r="D698" s="56" t="s">
        <v>51</v>
      </c>
      <c r="E698" s="61" t="str">
        <f>IFERROR(Tabela4[[#This Row],[Nº Questões]]-Tabela4[[#This Row],[Corretas]], "")</f>
        <v/>
      </c>
      <c r="F698" s="62" t="str">
        <f>IFERROR(Tabela4[[#This Row],[Corretas]]/Tabela4[[#This Row],[Nº Questões]]," ")</f>
        <v xml:space="preserve"> </v>
      </c>
      <c r="G698" s="39"/>
      <c r="I698" s="29" t="s">
        <v>51</v>
      </c>
    </row>
    <row r="699" spans="3:9" x14ac:dyDescent="0.25">
      <c r="C699" s="56" t="s">
        <v>51</v>
      </c>
      <c r="D699" s="56" t="s">
        <v>51</v>
      </c>
      <c r="E699" s="61" t="str">
        <f>IFERROR(Tabela4[[#This Row],[Nº Questões]]-Tabela4[[#This Row],[Corretas]], "")</f>
        <v/>
      </c>
      <c r="F699" s="62" t="str">
        <f>IFERROR(Tabela4[[#This Row],[Corretas]]/Tabela4[[#This Row],[Nº Questões]]," ")</f>
        <v xml:space="preserve"> </v>
      </c>
      <c r="G699" s="39"/>
      <c r="I699" s="29" t="s">
        <v>51</v>
      </c>
    </row>
    <row r="700" spans="3:9" x14ac:dyDescent="0.25">
      <c r="C700" s="56" t="s">
        <v>51</v>
      </c>
      <c r="D700" s="56" t="s">
        <v>51</v>
      </c>
      <c r="E700" s="61" t="str">
        <f>IFERROR(Tabela4[[#This Row],[Nº Questões]]-Tabela4[[#This Row],[Corretas]], "")</f>
        <v/>
      </c>
      <c r="F700" s="62" t="str">
        <f>IFERROR(Tabela4[[#This Row],[Corretas]]/Tabela4[[#This Row],[Nº Questões]]," ")</f>
        <v xml:space="preserve"> </v>
      </c>
      <c r="G700" s="39"/>
      <c r="I700" s="29" t="s">
        <v>51</v>
      </c>
    </row>
    <row r="701" spans="3:9" x14ac:dyDescent="0.25">
      <c r="C701" s="56" t="s">
        <v>51</v>
      </c>
      <c r="D701" s="56" t="s">
        <v>51</v>
      </c>
      <c r="E701" s="61" t="str">
        <f>IFERROR(Tabela4[[#This Row],[Nº Questões]]-Tabela4[[#This Row],[Corretas]], "")</f>
        <v/>
      </c>
      <c r="F701" s="62" t="str">
        <f>IFERROR(Tabela4[[#This Row],[Corretas]]/Tabela4[[#This Row],[Nº Questões]]," ")</f>
        <v xml:space="preserve"> </v>
      </c>
      <c r="G701" s="39"/>
      <c r="I701" s="29" t="s">
        <v>51</v>
      </c>
    </row>
    <row r="702" spans="3:9" x14ac:dyDescent="0.25">
      <c r="C702" s="56" t="s">
        <v>51</v>
      </c>
      <c r="D702" s="56" t="s">
        <v>51</v>
      </c>
      <c r="E702" s="61" t="str">
        <f>IFERROR(Tabela4[[#This Row],[Nº Questões]]-Tabela4[[#This Row],[Corretas]], "")</f>
        <v/>
      </c>
      <c r="F702" s="62" t="str">
        <f>IFERROR(Tabela4[[#This Row],[Corretas]]/Tabela4[[#This Row],[Nº Questões]]," ")</f>
        <v xml:space="preserve"> </v>
      </c>
      <c r="G702" s="39"/>
      <c r="I702" s="29" t="s">
        <v>51</v>
      </c>
    </row>
    <row r="703" spans="3:9" x14ac:dyDescent="0.25">
      <c r="I703" s="29" t="s">
        <v>51</v>
      </c>
    </row>
  </sheetData>
  <autoFilter ref="B1:C12" xr:uid="{F72B2555-4DD2-418A-95F9-0189A2268D95}"/>
  <conditionalFormatting sqref="C2:C13">
    <cfRule type="iconSet" priority="6">
      <iconSet iconSet="3Symbols">
        <cfvo type="percent" val="0"/>
        <cfvo type="num" val="0.75"/>
        <cfvo type="num" val="0.8"/>
      </iconSet>
    </cfRule>
  </conditionalFormatting>
  <conditionalFormatting sqref="F16:F702">
    <cfRule type="iconSet" priority="1">
      <iconSet iconSet="3Symbols">
        <cfvo type="percent" val="0"/>
        <cfvo type="num" val="0.75"/>
        <cfvo type="num" val="0.8"/>
      </iconSet>
    </cfRule>
  </conditionalFormatting>
  <conditionalFormatting sqref="G2">
    <cfRule type="iconSet" priority="4">
      <iconSet iconSet="3Symbols">
        <cfvo type="percent" val="0"/>
        <cfvo type="num" val="0.75"/>
        <cfvo type="num" val="0.8"/>
      </iconSet>
    </cfRule>
  </conditionalFormatting>
  <dataValidations count="1">
    <dataValidation type="list" allowBlank="1" showInputMessage="1" sqref="H16:H702" xr:uid="{BA650DDD-71B0-4184-B4C3-11EFEB8CC0C2}">
      <formula1>$B$2:$B$12</formula1>
    </dataValidation>
  </dataValidations>
  <pageMargins left="0.511811024" right="0.511811024" top="0.78740157499999996" bottom="0.78740157499999996" header="0.31496062000000002" footer="0.31496062000000002"/>
  <pageSetup paperSize="9" orientation="portrait" r:id="rId1"/>
  <ignoredErrors>
    <ignoredError sqref="E16:E702" calculatedColumn="1"/>
    <ignoredError sqref="B17 B23:B24 B38:B39" listDataValidation="1"/>
  </ignoredErrors>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xr:uid="{1BCE8154-41E4-4A1B-943C-8E750668EBA0}">
          <x14:formula1>
            <xm:f>MATRIZ_CONTEÚDO!$B$17:$B$417</xm:f>
          </x14:formula1>
          <xm:sqref>B16:B20 B123:B702 B104:B120 B22:B102</xm:sqref>
        </x14:dataValidation>
        <x14:dataValidation type="list" allowBlank="1" showInputMessage="1" xr:uid="{76E1F989-69CC-42F2-96C6-0029A4F04D7D}">
          <x14:formula1>
            <xm:f>MATRIZ_CONTEÚDO!$B$17:$B$417</xm:f>
          </x14:formula1>
          <xm:sqref>B21 B103 B121:B122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C7B16-8CF7-408B-A310-EF09FA6EDB03}">
  <sheetPr>
    <tabColor rgb="FF002060"/>
  </sheetPr>
  <dimension ref="B1:J21"/>
  <sheetViews>
    <sheetView showGridLines="0" workbookViewId="0">
      <selection activeCell="D18" sqref="D18"/>
    </sheetView>
  </sheetViews>
  <sheetFormatPr defaultRowHeight="15" x14ac:dyDescent="0.25"/>
  <cols>
    <col min="1" max="1" width="2.7109375" customWidth="1"/>
    <col min="2" max="2" width="77.85546875" bestFit="1" customWidth="1"/>
    <col min="3" max="3" width="15.5703125" bestFit="1" customWidth="1"/>
    <col min="4" max="4" width="14.85546875" bestFit="1" customWidth="1"/>
    <col min="5" max="5" width="10.5703125" bestFit="1" customWidth="1"/>
    <col min="6" max="6" width="10.85546875" customWidth="1"/>
    <col min="7" max="7" width="12.7109375" bestFit="1" customWidth="1"/>
    <col min="8" max="8" width="11" bestFit="1" customWidth="1"/>
    <col min="10" max="10" width="9.5703125" bestFit="1" customWidth="1"/>
  </cols>
  <sheetData>
    <row r="1" spans="2:10" ht="7.5" customHeight="1" x14ac:dyDescent="0.25"/>
    <row r="2" spans="2:10" x14ac:dyDescent="0.25">
      <c r="B2" s="71" t="str">
        <f ca="1">"Dias restantes até a prova: "&amp;_xlfn.DAYS("14/07/2024",TODAY())&amp;" dias."</f>
        <v>Dias restantes até a prova: -104 dias.</v>
      </c>
    </row>
    <row r="3" spans="2:10" x14ac:dyDescent="0.25">
      <c r="B3" s="26" t="s">
        <v>171</v>
      </c>
      <c r="C3" s="26" t="s">
        <v>199</v>
      </c>
      <c r="D3" s="1" t="s">
        <v>200</v>
      </c>
      <c r="E3" s="1" t="s">
        <v>177</v>
      </c>
      <c r="F3" s="1" t="s">
        <v>178</v>
      </c>
      <c r="G3" s="64" t="s">
        <v>179</v>
      </c>
      <c r="H3" s="64" t="s">
        <v>180</v>
      </c>
    </row>
    <row r="4" spans="2:10" x14ac:dyDescent="0.25">
      <c r="B4" s="63" t="s">
        <v>295</v>
      </c>
      <c r="C4" s="67">
        <f>EXERCÍCIOS_REGISTRO!D2</f>
        <v>81</v>
      </c>
      <c r="D4" s="27"/>
      <c r="E4" s="27">
        <v>1</v>
      </c>
      <c r="F4" s="74">
        <f>EXERCÍCIOS_REGISTRO!C2</f>
        <v>0.8271604938271605</v>
      </c>
      <c r="G4" s="36">
        <f>INT(F4*D4)</f>
        <v>0</v>
      </c>
      <c r="H4" s="36">
        <f>G4*E4</f>
        <v>0</v>
      </c>
    </row>
    <row r="5" spans="2:10" x14ac:dyDescent="0.25">
      <c r="B5" s="63" t="s">
        <v>294</v>
      </c>
      <c r="C5" s="67">
        <f>EXERCÍCIOS_REGISTRO!D3</f>
        <v>40</v>
      </c>
      <c r="D5" s="27"/>
      <c r="E5" s="27">
        <v>1</v>
      </c>
      <c r="F5" s="74">
        <f>EXERCÍCIOS_REGISTRO!C3</f>
        <v>0.77500000000000002</v>
      </c>
      <c r="G5" s="36">
        <f t="shared" ref="G5:G14" si="0">INT(F5*D5)</f>
        <v>0</v>
      </c>
      <c r="H5" s="36">
        <f t="shared" ref="H5:H14" si="1">G5*E5</f>
        <v>0</v>
      </c>
    </row>
    <row r="6" spans="2:10" x14ac:dyDescent="0.25">
      <c r="B6" s="63" t="s">
        <v>293</v>
      </c>
      <c r="C6" s="67">
        <f>EXERCÍCIOS_REGISTRO!D4</f>
        <v>18</v>
      </c>
      <c r="D6" s="27"/>
      <c r="E6" s="27">
        <v>1</v>
      </c>
      <c r="F6" s="74">
        <f>EXERCÍCIOS_REGISTRO!C4</f>
        <v>0.66666666666666663</v>
      </c>
      <c r="G6" s="36">
        <f t="shared" si="0"/>
        <v>0</v>
      </c>
      <c r="H6" s="36">
        <f t="shared" si="1"/>
        <v>0</v>
      </c>
    </row>
    <row r="7" spans="2:10" x14ac:dyDescent="0.25">
      <c r="B7" s="63" t="s">
        <v>292</v>
      </c>
      <c r="C7" s="67">
        <f>EXERCÍCIOS_REGISTRO!D5</f>
        <v>0</v>
      </c>
      <c r="D7" s="27"/>
      <c r="E7" s="27">
        <v>1</v>
      </c>
      <c r="F7" s="74" t="str">
        <f>EXERCÍCIOS_REGISTRO!C5</f>
        <v>-%</v>
      </c>
      <c r="G7" s="36" t="e">
        <f t="shared" si="0"/>
        <v>#VALUE!</v>
      </c>
      <c r="H7" s="36" t="e">
        <f t="shared" si="1"/>
        <v>#VALUE!</v>
      </c>
    </row>
    <row r="8" spans="2:10" x14ac:dyDescent="0.25">
      <c r="B8" s="63" t="s">
        <v>291</v>
      </c>
      <c r="C8" s="67">
        <f>EXERCÍCIOS_REGISTRO!D6</f>
        <v>0</v>
      </c>
      <c r="D8" s="27"/>
      <c r="E8" s="27">
        <v>1</v>
      </c>
      <c r="F8" s="74" t="str">
        <f>EXERCÍCIOS_REGISTRO!C6</f>
        <v>-%</v>
      </c>
      <c r="G8" s="36" t="e">
        <f t="shared" si="0"/>
        <v>#VALUE!</v>
      </c>
      <c r="H8" s="36" t="e">
        <f>G8*E8</f>
        <v>#VALUE!</v>
      </c>
    </row>
    <row r="9" spans="2:10" x14ac:dyDescent="0.25">
      <c r="B9" s="63" t="s">
        <v>290</v>
      </c>
      <c r="C9" s="67">
        <f>EXERCÍCIOS_REGISTRO!D7</f>
        <v>26</v>
      </c>
      <c r="D9" s="27"/>
      <c r="E9" s="27">
        <v>1</v>
      </c>
      <c r="F9" s="74">
        <f>EXERCÍCIOS_REGISTRO!C7</f>
        <v>0.80769230769230771</v>
      </c>
      <c r="G9" s="36">
        <f t="shared" si="0"/>
        <v>0</v>
      </c>
      <c r="H9" s="36">
        <f t="shared" si="1"/>
        <v>0</v>
      </c>
    </row>
    <row r="10" spans="2:10" x14ac:dyDescent="0.25">
      <c r="B10" s="63" t="s">
        <v>289</v>
      </c>
      <c r="C10" s="67">
        <f>EXERCÍCIOS_REGISTRO!D8</f>
        <v>82</v>
      </c>
      <c r="D10" s="27"/>
      <c r="E10" s="27">
        <v>1</v>
      </c>
      <c r="F10" s="74">
        <f>EXERCÍCIOS_REGISTRO!C8</f>
        <v>0.68292682926829273</v>
      </c>
      <c r="G10" s="36">
        <f t="shared" si="0"/>
        <v>0</v>
      </c>
      <c r="H10" s="36">
        <f t="shared" si="1"/>
        <v>0</v>
      </c>
    </row>
    <row r="11" spans="2:10" x14ac:dyDescent="0.25">
      <c r="B11" s="63" t="s">
        <v>288</v>
      </c>
      <c r="C11" s="67">
        <f>EXERCÍCIOS_REGISTRO!D9</f>
        <v>42</v>
      </c>
      <c r="D11" s="27"/>
      <c r="E11" s="27">
        <v>1</v>
      </c>
      <c r="F11" s="74">
        <f>EXERCÍCIOS_REGISTRO!C9</f>
        <v>0.7857142857142857</v>
      </c>
      <c r="G11" s="36">
        <f t="shared" si="0"/>
        <v>0</v>
      </c>
      <c r="H11" s="36">
        <f t="shared" si="1"/>
        <v>0</v>
      </c>
    </row>
    <row r="12" spans="2:10" x14ac:dyDescent="0.25">
      <c r="B12" s="63" t="s">
        <v>287</v>
      </c>
      <c r="C12" s="67">
        <f>EXERCÍCIOS_REGISTRO!D10</f>
        <v>54</v>
      </c>
      <c r="D12" s="27"/>
      <c r="E12" s="27">
        <v>1</v>
      </c>
      <c r="F12" s="74">
        <f>EXERCÍCIOS_REGISTRO!C10</f>
        <v>0.79629629629629628</v>
      </c>
      <c r="G12" s="36">
        <f t="shared" si="0"/>
        <v>0</v>
      </c>
      <c r="H12" s="36">
        <f t="shared" si="1"/>
        <v>0</v>
      </c>
    </row>
    <row r="13" spans="2:10" x14ac:dyDescent="0.25">
      <c r="B13" s="63" t="s">
        <v>282</v>
      </c>
      <c r="C13" s="67">
        <f>EXERCÍCIOS_REGISTRO!D11</f>
        <v>46</v>
      </c>
      <c r="D13" s="27"/>
      <c r="E13" s="27">
        <v>1</v>
      </c>
      <c r="F13" s="74">
        <f>EXERCÍCIOS_REGISTRO!C11</f>
        <v>0.76086956521739135</v>
      </c>
      <c r="G13" s="36">
        <f t="shared" ref="G13" si="2">INT(F13*D13)</f>
        <v>0</v>
      </c>
      <c r="H13" s="36">
        <f t="shared" ref="H13" si="3">G13*E13</f>
        <v>0</v>
      </c>
    </row>
    <row r="14" spans="2:10" x14ac:dyDescent="0.25">
      <c r="B14" s="63" t="s">
        <v>286</v>
      </c>
      <c r="C14" s="67">
        <f>EXERCÍCIOS_REGISTRO!D12</f>
        <v>99</v>
      </c>
      <c r="D14" s="27"/>
      <c r="E14" s="27">
        <v>1</v>
      </c>
      <c r="F14" s="74">
        <f>EXERCÍCIOS_REGISTRO!C12</f>
        <v>0.85858585858585856</v>
      </c>
      <c r="G14" s="36">
        <f t="shared" si="0"/>
        <v>0</v>
      </c>
      <c r="H14" s="36">
        <f t="shared" si="1"/>
        <v>0</v>
      </c>
      <c r="J14" s="68"/>
    </row>
    <row r="16" spans="2:10" x14ac:dyDescent="0.25">
      <c r="D16" s="101" t="s">
        <v>181</v>
      </c>
      <c r="E16" s="102"/>
      <c r="F16" s="66">
        <f>AVERAGE(F4:F14)</f>
        <v>0.7734347003631401</v>
      </c>
      <c r="G16" s="60" t="s">
        <v>182</v>
      </c>
      <c r="H16" s="31" t="e">
        <f>SUM(H4:H14)</f>
        <v>#VALUE!</v>
      </c>
    </row>
    <row r="19" spans="5:8" x14ac:dyDescent="0.25">
      <c r="E19" s="70"/>
      <c r="H19" s="79"/>
    </row>
    <row r="21" spans="5:8" x14ac:dyDescent="0.25">
      <c r="H21" s="79"/>
    </row>
  </sheetData>
  <mergeCells count="1">
    <mergeCell ref="D16:E16"/>
  </mergeCells>
  <conditionalFormatting sqref="F4:F14">
    <cfRule type="cellIs" dxfId="10" priority="1" operator="greaterThanOrEqual">
      <formula>0.8</formula>
    </cfRule>
    <cfRule type="cellIs" dxfId="9" priority="9" operator="greaterThanOrEqual">
      <formula>0.75</formula>
    </cfRule>
    <cfRule type="cellIs" dxfId="8" priority="10" operator="lessThan">
      <formula>0.75</formula>
    </cfRule>
  </conditionalFormatting>
  <conditionalFormatting sqref="F16">
    <cfRule type="cellIs" dxfId="7" priority="2" operator="greaterThanOrEqual">
      <formula>0.8</formula>
    </cfRule>
    <cfRule type="cellIs" dxfId="6" priority="3" operator="greaterThanOrEqual">
      <formula>0.75</formula>
    </cfRule>
    <cfRule type="cellIs" dxfId="5" priority="4" operator="lessThanOrEqual">
      <formula>0.74</formula>
    </cfRule>
  </conditionalFormatting>
  <pageMargins left="0.511811024" right="0.511811024" top="0.78740157499999996" bottom="0.78740157499999996" header="0.31496062000000002" footer="0.31496062000000002"/>
  <pageSetup paperSize="9" orientation="portrait" r:id="rId1"/>
  <ignoredErrors>
    <ignoredError sqref="H6:H7" evalError="1"/>
  </ignoredErrors>
  <legacyDrawing r:id="rId2"/>
  <extLst>
    <ext xmlns:x14="http://schemas.microsoft.com/office/spreadsheetml/2009/9/main" uri="{78C0D931-6437-407d-A8EE-F0AAD7539E65}">
      <x14:conditionalFormattings>
        <x14:conditionalFormatting xmlns:xm="http://schemas.microsoft.com/office/excel/2006/main">
          <x14:cfRule type="iconSet" priority="12" id="{13DCC7EA-A478-4D83-86C7-F4B2023E54D8}">
            <x14:iconSet iconSet="3Symbols" custom="1">
              <x14:cfvo type="percent">
                <xm:f>0</xm:f>
              </x14:cfvo>
              <x14:cfvo type="num">
                <xm:f>0.49</xm:f>
              </x14:cfvo>
              <x14:cfvo type="num">
                <xm:f>0.5</xm:f>
              </x14:cfvo>
              <x14:cfIcon iconSet="3Symbols" iconId="0"/>
              <x14:cfIcon iconSet="3Symbols" iconId="0"/>
              <x14:cfIcon iconSet="3Symbols" iconId="2"/>
            </x14:iconSet>
          </x14:cfRule>
          <xm:sqref>F4:F14</xm:sqref>
        </x14:conditionalFormatting>
        <x14:conditionalFormatting xmlns:xm="http://schemas.microsoft.com/office/excel/2006/main">
          <x14:cfRule type="iconSet" priority="11" id="{FD15BC7C-B5BA-4A1E-831F-211775ACF10C}">
            <x14:iconSet iconSet="3Symbols" custom="1">
              <x14:cfvo type="percent">
                <xm:f>0</xm:f>
              </x14:cfvo>
              <x14:cfvo type="num">
                <xm:f>0.59</xm:f>
              </x14:cfvo>
              <x14:cfvo type="num" gte="0">
                <xm:f>0.59</xm:f>
              </x14:cfvo>
              <x14:cfIcon iconSet="3Symbols" iconId="0"/>
              <x14:cfIcon iconSet="3Symbols" iconId="0"/>
              <x14:cfIcon iconSet="3Symbols" iconId="2"/>
            </x14:iconSet>
          </x14:cfRule>
          <xm:sqref>F16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B3FAE-B093-4FE2-8230-3BEF1108B9FA}">
  <sheetPr>
    <tabColor rgb="FF002060"/>
    <pageSetUpPr fitToPage="1"/>
  </sheetPr>
  <dimension ref="B2:N31"/>
  <sheetViews>
    <sheetView showGridLines="0" zoomScaleNormal="100" workbookViewId="0">
      <selection activeCell="R4" sqref="R4"/>
    </sheetView>
  </sheetViews>
  <sheetFormatPr defaultRowHeight="15" x14ac:dyDescent="0.25"/>
  <cols>
    <col min="1" max="1" width="1.7109375" customWidth="1"/>
    <col min="2" max="2" width="13.85546875" customWidth="1"/>
    <col min="3" max="3" width="9.140625" customWidth="1"/>
    <col min="9" max="13" width="9.140625" customWidth="1"/>
    <col min="14" max="14" width="9.7109375" customWidth="1"/>
    <col min="15" max="15" width="1.7109375" customWidth="1"/>
  </cols>
  <sheetData>
    <row r="2" spans="2:14" ht="24.95" customHeight="1" x14ac:dyDescent="0.25">
      <c r="B2" s="1" t="s">
        <v>1</v>
      </c>
      <c r="C2" s="32" t="s">
        <v>283</v>
      </c>
      <c r="D2" s="33"/>
      <c r="E2" s="33"/>
      <c r="F2" s="33"/>
      <c r="G2" s="33"/>
      <c r="H2" s="33"/>
      <c r="I2" s="13"/>
      <c r="J2" s="16" t="s">
        <v>284</v>
      </c>
      <c r="K2" s="13"/>
      <c r="L2" s="20"/>
      <c r="M2" s="20"/>
      <c r="N2" s="19"/>
    </row>
    <row r="3" spans="2:14" x14ac:dyDescent="0.25">
      <c r="B3" s="103" t="s">
        <v>15</v>
      </c>
      <c r="C3" s="3"/>
      <c r="D3" s="3"/>
      <c r="E3" s="3"/>
      <c r="F3" s="3"/>
      <c r="G3" s="3"/>
      <c r="H3" s="3"/>
      <c r="J3" s="3"/>
      <c r="K3" s="3"/>
      <c r="L3" s="3"/>
      <c r="M3" s="3"/>
      <c r="N3" s="34" t="s">
        <v>8</v>
      </c>
    </row>
    <row r="4" spans="2:14" x14ac:dyDescent="0.25">
      <c r="B4" s="103"/>
      <c r="N4" s="34" t="s">
        <v>9</v>
      </c>
    </row>
    <row r="5" spans="2:14" x14ac:dyDescent="0.25">
      <c r="B5" s="103"/>
      <c r="N5" s="34" t="s">
        <v>10</v>
      </c>
    </row>
    <row r="6" spans="2:14" x14ac:dyDescent="0.25">
      <c r="B6" s="103"/>
      <c r="N6" s="34" t="s">
        <v>11</v>
      </c>
    </row>
    <row r="7" spans="2:14" x14ac:dyDescent="0.25">
      <c r="B7" s="103"/>
      <c r="N7" s="34" t="s">
        <v>12</v>
      </c>
    </row>
    <row r="8" spans="2:14" x14ac:dyDescent="0.25">
      <c r="B8" s="103"/>
      <c r="N8" s="35" t="s">
        <v>13</v>
      </c>
    </row>
    <row r="9" spans="2:14" x14ac:dyDescent="0.25">
      <c r="B9" s="103"/>
      <c r="C9" s="8"/>
      <c r="D9" s="8"/>
      <c r="E9" s="8"/>
      <c r="F9" s="8"/>
      <c r="G9" s="8"/>
      <c r="H9" s="8"/>
      <c r="I9" s="8"/>
      <c r="J9" s="8"/>
      <c r="K9" s="8"/>
      <c r="L9" s="8"/>
      <c r="M9" s="8"/>
      <c r="N9" s="35" t="s">
        <v>16</v>
      </c>
    </row>
    <row r="10" spans="2:14" ht="24.95" customHeight="1" x14ac:dyDescent="0.25">
      <c r="B10" s="1" t="s">
        <v>2</v>
      </c>
      <c r="C10" s="10"/>
      <c r="D10" s="11"/>
      <c r="E10" s="11"/>
      <c r="F10" s="11"/>
      <c r="G10" s="11"/>
      <c r="K10" s="107" t="s">
        <v>399</v>
      </c>
      <c r="L10" s="108"/>
      <c r="N10" s="12"/>
    </row>
    <row r="11" spans="2:14" ht="99" customHeight="1" x14ac:dyDescent="0.25">
      <c r="B11" s="14" t="s">
        <v>14</v>
      </c>
      <c r="C11" s="10"/>
      <c r="D11" s="11"/>
      <c r="E11" s="11"/>
      <c r="F11" s="11"/>
      <c r="G11" s="11"/>
      <c r="H11" s="11"/>
      <c r="I11" s="11"/>
      <c r="J11" s="11"/>
      <c r="K11" s="11"/>
      <c r="L11" s="11"/>
      <c r="M11" s="11"/>
      <c r="N11" s="12"/>
    </row>
    <row r="12" spans="2:14" ht="30" x14ac:dyDescent="0.25">
      <c r="B12" s="14" t="s">
        <v>4</v>
      </c>
      <c r="C12" s="15" t="s">
        <v>5</v>
      </c>
      <c r="D12" s="16"/>
      <c r="E12" s="17"/>
      <c r="F12" s="15" t="s">
        <v>6</v>
      </c>
      <c r="G12" s="17"/>
      <c r="H12" s="17" t="s">
        <v>7</v>
      </c>
      <c r="I12" s="18"/>
      <c r="J12" s="16" t="s">
        <v>57</v>
      </c>
      <c r="K12" s="16"/>
      <c r="L12" s="16"/>
      <c r="M12" s="16"/>
      <c r="N12" s="17"/>
    </row>
    <row r="13" spans="2:14" x14ac:dyDescent="0.25">
      <c r="B13" s="104" t="s">
        <v>3</v>
      </c>
      <c r="C13" s="2"/>
      <c r="D13" s="3"/>
      <c r="E13" s="3"/>
      <c r="F13" s="3"/>
      <c r="G13" s="3"/>
      <c r="H13" s="3"/>
      <c r="I13" s="3"/>
      <c r="J13" s="3"/>
      <c r="K13" s="3"/>
      <c r="L13" s="3"/>
      <c r="M13" s="3"/>
      <c r="N13" s="4"/>
    </row>
    <row r="14" spans="2:14" x14ac:dyDescent="0.25">
      <c r="B14" s="105"/>
      <c r="C14" s="5"/>
      <c r="N14" s="6"/>
    </row>
    <row r="15" spans="2:14" ht="40.5" customHeight="1" x14ac:dyDescent="0.25">
      <c r="B15" s="106"/>
      <c r="C15" s="7"/>
      <c r="D15" s="8"/>
      <c r="E15" s="8"/>
      <c r="F15" s="8"/>
      <c r="G15" s="8"/>
      <c r="H15" s="8"/>
      <c r="I15" s="8"/>
      <c r="J15" s="8"/>
      <c r="K15" s="8"/>
      <c r="L15" s="8"/>
      <c r="M15" s="8"/>
      <c r="N15" s="9"/>
    </row>
    <row r="18" spans="2:14" ht="24.95" customHeight="1" x14ac:dyDescent="0.25">
      <c r="B18" s="1" t="s">
        <v>1</v>
      </c>
      <c r="C18" s="32" t="s">
        <v>283</v>
      </c>
      <c r="D18" s="33"/>
      <c r="E18" s="33"/>
      <c r="F18" s="33"/>
      <c r="G18" s="33"/>
      <c r="H18" s="33"/>
      <c r="I18" s="13"/>
      <c r="J18" s="16" t="s">
        <v>285</v>
      </c>
      <c r="K18" s="13"/>
      <c r="L18" s="20"/>
      <c r="M18" s="20"/>
      <c r="N18" s="19"/>
    </row>
    <row r="19" spans="2:14" x14ac:dyDescent="0.25">
      <c r="B19" s="103" t="s">
        <v>15</v>
      </c>
      <c r="C19" s="3"/>
      <c r="D19" s="3"/>
      <c r="E19" s="3"/>
      <c r="F19" s="3"/>
      <c r="G19" s="3"/>
      <c r="H19" s="3"/>
      <c r="J19" s="3"/>
      <c r="K19" s="3"/>
      <c r="L19" s="3"/>
      <c r="M19" s="3"/>
      <c r="N19" s="34" t="s">
        <v>8</v>
      </c>
    </row>
    <row r="20" spans="2:14" x14ac:dyDescent="0.25">
      <c r="B20" s="103"/>
      <c r="N20" s="34" t="s">
        <v>9</v>
      </c>
    </row>
    <row r="21" spans="2:14" x14ac:dyDescent="0.25">
      <c r="B21" s="103"/>
      <c r="N21" s="34" t="s">
        <v>10</v>
      </c>
    </row>
    <row r="22" spans="2:14" x14ac:dyDescent="0.25">
      <c r="B22" s="103"/>
      <c r="N22" s="34" t="s">
        <v>11</v>
      </c>
    </row>
    <row r="23" spans="2:14" x14ac:dyDescent="0.25">
      <c r="B23" s="103"/>
      <c r="N23" s="34" t="s">
        <v>12</v>
      </c>
    </row>
    <row r="24" spans="2:14" x14ac:dyDescent="0.25">
      <c r="B24" s="103"/>
      <c r="N24" s="35" t="s">
        <v>13</v>
      </c>
    </row>
    <row r="25" spans="2:14" x14ac:dyDescent="0.25">
      <c r="B25" s="103"/>
      <c r="C25" s="8"/>
      <c r="D25" s="8"/>
      <c r="E25" s="8"/>
      <c r="F25" s="8"/>
      <c r="G25" s="8"/>
      <c r="H25" s="8"/>
      <c r="I25" s="8"/>
      <c r="J25" s="8"/>
      <c r="K25" s="8"/>
      <c r="L25" s="8"/>
      <c r="M25" s="8"/>
      <c r="N25" s="35" t="s">
        <v>16</v>
      </c>
    </row>
    <row r="26" spans="2:14" ht="24.95" customHeight="1" x14ac:dyDescent="0.25">
      <c r="B26" s="1" t="s">
        <v>2</v>
      </c>
      <c r="C26" s="10"/>
      <c r="D26" s="11"/>
      <c r="E26" s="11"/>
      <c r="F26" s="11"/>
      <c r="G26" s="11"/>
      <c r="K26" s="107" t="s">
        <v>399</v>
      </c>
      <c r="L26" s="108"/>
      <c r="N26" s="12"/>
    </row>
    <row r="27" spans="2:14" ht="99" customHeight="1" x14ac:dyDescent="0.25">
      <c r="B27" s="14" t="s">
        <v>14</v>
      </c>
      <c r="C27" s="10"/>
      <c r="D27" s="11"/>
      <c r="E27" s="11"/>
      <c r="F27" s="11"/>
      <c r="G27" s="11"/>
      <c r="H27" s="11"/>
      <c r="I27" s="11"/>
      <c r="J27" s="11"/>
      <c r="K27" s="11"/>
      <c r="L27" s="11"/>
      <c r="M27" s="11"/>
      <c r="N27" s="12"/>
    </row>
    <row r="28" spans="2:14" ht="30" x14ac:dyDescent="0.25">
      <c r="B28" s="14" t="s">
        <v>4</v>
      </c>
      <c r="C28" s="15" t="s">
        <v>5</v>
      </c>
      <c r="D28" s="16"/>
      <c r="E28" s="17"/>
      <c r="F28" s="15" t="s">
        <v>6</v>
      </c>
      <c r="G28" s="17"/>
      <c r="H28" s="17" t="s">
        <v>7</v>
      </c>
      <c r="I28" s="18"/>
      <c r="J28" s="16" t="s">
        <v>57</v>
      </c>
      <c r="K28" s="16"/>
      <c r="L28" s="16"/>
      <c r="M28" s="16"/>
      <c r="N28" s="17"/>
    </row>
    <row r="29" spans="2:14" x14ac:dyDescent="0.25">
      <c r="B29" s="104" t="s">
        <v>3</v>
      </c>
      <c r="C29" s="2"/>
      <c r="D29" s="3"/>
      <c r="E29" s="3"/>
      <c r="F29" s="3"/>
      <c r="G29" s="3"/>
      <c r="H29" s="3"/>
      <c r="I29" s="3"/>
      <c r="J29" s="3"/>
      <c r="K29" s="3"/>
      <c r="L29" s="3"/>
      <c r="M29" s="3"/>
      <c r="N29" s="4"/>
    </row>
    <row r="30" spans="2:14" x14ac:dyDescent="0.25">
      <c r="B30" s="105"/>
      <c r="C30" s="5"/>
      <c r="N30" s="6"/>
    </row>
    <row r="31" spans="2:14" ht="40.5" customHeight="1" x14ac:dyDescent="0.25">
      <c r="B31" s="106"/>
      <c r="C31" s="7"/>
      <c r="D31" s="8"/>
      <c r="E31" s="8"/>
      <c r="F31" s="8"/>
      <c r="G31" s="8"/>
      <c r="H31" s="8"/>
      <c r="I31" s="8"/>
      <c r="J31" s="8"/>
      <c r="K31" s="8"/>
      <c r="L31" s="8"/>
      <c r="M31" s="8"/>
      <c r="N31" s="9"/>
    </row>
  </sheetData>
  <mergeCells count="6">
    <mergeCell ref="B3:B9"/>
    <mergeCell ref="B13:B15"/>
    <mergeCell ref="B19:B25"/>
    <mergeCell ref="B29:B31"/>
    <mergeCell ref="K10:L10"/>
    <mergeCell ref="K26:L26"/>
  </mergeCells>
  <printOptions horizontalCentered="1" verticalCentered="1"/>
  <pageMargins left="0.70866141732283472" right="0.70866141732283472" top="0" bottom="0.74803149606299213" header="0" footer="0.31496062992125984"/>
  <pageSetup paperSize="9" scale="69"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1A6E22-6B3C-4CE1-99C2-1ABAAF596D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6</vt:i4>
      </vt:variant>
      <vt:variant>
        <vt:lpstr>Intervalos Nomeados</vt:lpstr>
      </vt:variant>
      <vt:variant>
        <vt:i4>7</vt:i4>
      </vt:variant>
    </vt:vector>
  </HeadingPairs>
  <TitlesOfParts>
    <vt:vector size="13" baseType="lpstr">
      <vt:lpstr>CILCO_ESTUDOS</vt:lpstr>
      <vt:lpstr>MATRIZ_CONTEÚDO</vt:lpstr>
      <vt:lpstr>REVISÕES</vt:lpstr>
      <vt:lpstr>EXERCÍCIOS_REGISTRO</vt:lpstr>
      <vt:lpstr>ANÁLISE_INF</vt:lpstr>
      <vt:lpstr>MODELO_CARDS</vt:lpstr>
      <vt:lpstr>COL_DISCIPLINA_EXERCICIOS</vt:lpstr>
      <vt:lpstr>COL_EFICACIA_EXERCICIOS</vt:lpstr>
      <vt:lpstr>COL_N_QUESTOES</vt:lpstr>
      <vt:lpstr>Corretas</vt:lpstr>
      <vt:lpstr>Eficácia_col</vt:lpstr>
      <vt:lpstr>LISTA_CONTEUDO_PROG</vt:lpstr>
      <vt:lpstr>Nº_Questões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P. Monteiro</dc:creator>
  <cp:lastModifiedBy>Leonardo P. Monteiro</cp:lastModifiedBy>
  <cp:lastPrinted>2024-07-23T03:07:03Z</cp:lastPrinted>
  <dcterms:created xsi:type="dcterms:W3CDTF">2022-12-17T22:26:37Z</dcterms:created>
  <dcterms:modified xsi:type="dcterms:W3CDTF">2024-10-26T20:45:34Z</dcterms:modified>
</cp:coreProperties>
</file>