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árbol" sheetId="1" r:id="rId4"/>
    <sheet state="visible" name="Suelo empapado" sheetId="2" r:id="rId5"/>
    <sheet state="visible" name="Suelo húmedo" sheetId="3" r:id="rId6"/>
    <sheet state="visible" name="Suelo empapado Topografía" sheetId="4" r:id="rId7"/>
    <sheet state="visible" name="Suelo húmedo Topografía" sheetId="5" r:id="rId8"/>
  </sheets>
  <definedNames>
    <definedName hidden="1" localSheetId="1" name="_xlnm._FilterDatabase">'Suelo empapado'!$C$5:$F$15</definedName>
    <definedName hidden="1" localSheetId="2" name="_xlnm._FilterDatabase">'Suelo húmedo'!$C$5:$F$15</definedName>
    <definedName hidden="1" localSheetId="3" name="_xlnm._FilterDatabase">'Suelo empapado Topografía'!$C$5:$F$15</definedName>
    <definedName hidden="1" localSheetId="4" name="_xlnm._FilterDatabase">'Suelo húmedo Topografía'!$C$5:$F$15</definedName>
  </definedNames>
  <calcPr/>
</workbook>
</file>

<file path=xl/sharedStrings.xml><?xml version="1.0" encoding="utf-8"?>
<sst xmlns="http://schemas.openxmlformats.org/spreadsheetml/2006/main" count="711" uniqueCount="79">
  <si>
    <t>Diagrama de árbol:</t>
  </si>
  <si>
    <t>Cálculos para realizarlo</t>
  </si>
  <si>
    <t>raíz del árbol (evaluación de todo atributo)</t>
  </si>
  <si>
    <t>A partir de la tabla de información:</t>
  </si>
  <si>
    <t>LLUVIA</t>
  </si>
  <si>
    <t>SUELO</t>
  </si>
  <si>
    <t>TOPOGRAFÍA</t>
  </si>
  <si>
    <t>PROBLEMA</t>
  </si>
  <si>
    <t>INTENSA</t>
  </si>
  <si>
    <t>EMPAPADO</t>
  </si>
  <si>
    <t>ESCARPADA</t>
  </si>
  <si>
    <t>GRAVE</t>
  </si>
  <si>
    <t>SUAVE</t>
  </si>
  <si>
    <t>HÚMEDO</t>
  </si>
  <si>
    <t>MEDIO</t>
  </si>
  <si>
    <t>IMPORTANTE</t>
  </si>
  <si>
    <t>BAJA</t>
  </si>
  <si>
    <t>NULO</t>
  </si>
  <si>
    <t>Recuento de datos</t>
  </si>
  <si>
    <t>Calculamos:</t>
  </si>
  <si>
    <t>Atributos</t>
  </si>
  <si>
    <t>Lluvia</t>
  </si>
  <si>
    <t>Suelo</t>
  </si>
  <si>
    <t>Topografía</t>
  </si>
  <si>
    <t>Valores</t>
  </si>
  <si>
    <t>Intensa</t>
  </si>
  <si>
    <t>Importante</t>
  </si>
  <si>
    <t>Baja</t>
  </si>
  <si>
    <t>Empapado</t>
  </si>
  <si>
    <t>Húmedo</t>
  </si>
  <si>
    <t>Suave</t>
  </si>
  <si>
    <t>Escarpada</t>
  </si>
  <si>
    <t>Ocurrencia</t>
  </si>
  <si>
    <t>Probabilidad marginal</t>
  </si>
  <si>
    <t>Información</t>
  </si>
  <si>
    <t>Humedo</t>
  </si>
  <si>
    <t>Info total:</t>
  </si>
  <si>
    <t>bits de inf.</t>
  </si>
  <si>
    <t>Probabilidades condicionales</t>
  </si>
  <si>
    <t>Ocurrencia del Problema</t>
  </si>
  <si>
    <t>Grave</t>
  </si>
  <si>
    <t>Medio</t>
  </si>
  <si>
    <t>Nulo</t>
  </si>
  <si>
    <t>Probabilidad condicional</t>
  </si>
  <si>
    <t>Entropías "condicionales"</t>
  </si>
  <si>
    <t>H(Grave/valor)</t>
  </si>
  <si>
    <t>H(Medio/valor)</t>
  </si>
  <si>
    <t>H(Nulo/valor)</t>
  </si>
  <si>
    <t>Nota: H(Resultado_i/Valor_j_Atributo_k) = prob(Resultado_i/Valor_j) * log_2(1/p(Resultado_i/Valor_j))</t>
  </si>
  <si>
    <t>(La entropía condicional, de obtener cierto resultado, dado que, hay cierto valor de un atributo, es la probabilidad de dicho resultado, dado dicho valor de atributo, por la información que aporta)</t>
  </si>
  <si>
    <t>Entropías por valor de atributo</t>
  </si>
  <si>
    <t>La sumatoria de las entropías condicionales, es independiente del resultado</t>
  </si>
  <si>
    <t>Entropía</t>
  </si>
  <si>
    <t>Entropías por atributo</t>
  </si>
  <si>
    <t>Es la sumatoria de las entropías por valor de atributo, es independiente de los valores del atributo y dependiente del propio atributo</t>
  </si>
  <si>
    <t>Ganancias de información por atributo</t>
  </si>
  <si>
    <t>Es la diferencia entre la información total de la "fuente" y la entropía del atributo correspondiente, es el aporte de información dado por el atributo</t>
  </si>
  <si>
    <t xml:space="preserve">Ganancia de información </t>
  </si>
  <si>
    <t>Grado de ramificación</t>
  </si>
  <si>
    <t>Es la sumatoria del producto entre la probabilidad y la información, restringido a las ocurrencias del atributo</t>
  </si>
  <si>
    <t>Probabilidad x información</t>
  </si>
  <si>
    <t>Ganancia de información relativa</t>
  </si>
  <si>
    <t>Es el cociente entre la ganancia de información absoluta y el grado de ramificación</t>
  </si>
  <si>
    <t>Ganancia de inf. relativa</t>
  </si>
  <si>
    <t>Se concluye que el suelo es la raìz del árbol</t>
  </si>
  <si>
    <t>1ERA Ramificación: SUELO EMPAPADO</t>
  </si>
  <si>
    <t>Pasado en limpio:</t>
  </si>
  <si>
    <t>Se concluye que DEL SUELO EMPAPADO SALE LA TOPOGRAFÍA</t>
  </si>
  <si>
    <t>1ERA Ramificación: SUELO HÚMEDO</t>
  </si>
  <si>
    <t>Se concluye que DEL SUELO HÚMEDO SIGUE TOPOGRAFÍA</t>
  </si>
  <si>
    <t>2DA Ramificación: SUELO EMPAPADO, TOPOGRAFÍA ESCARPADA</t>
  </si>
  <si>
    <t>Ahora simplemente observando la Lluvia, se tienen los resultados</t>
  </si>
  <si>
    <t xml:space="preserve">Lluvia intensa = </t>
  </si>
  <si>
    <t xml:space="preserve">Lluvia importante = </t>
  </si>
  <si>
    <t xml:space="preserve">Lluvia baja = </t>
  </si>
  <si>
    <t>2DA Ramificación: SUELO EMPAPADO, TOPOGRAFÍA SUAVE</t>
  </si>
  <si>
    <t>(EN ESTE CASO NI SIQUIERA HAY QUE PASAR POR LLUVIA)</t>
  </si>
  <si>
    <t>2DA Ramificación: SUELO HÚMEDO  TOPOGRAFÍA ESCARPADA</t>
  </si>
  <si>
    <t>2DA Ramificación: SUELO HÚMEDO  TOPOGRAFÍA SUAVE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</si>
</sst>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Cinzel Decorative"/>
    </font>
    <font>
      <b/>
      <sz val="12.0"/>
      <color theme="1"/>
      <name val="Cinzel Decorative"/>
    </font>
    <font>
      <color theme="1"/>
      <name val="Arial"/>
      <scheme val="minor"/>
    </font>
    <font>
      <b/>
      <color rgb="FF000000"/>
      <name val="Calibri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i/>
      <sz val="13.0"/>
      <color theme="1"/>
      <name val="Arial"/>
      <scheme val="minor"/>
    </font>
    <font>
      <b/>
      <color theme="1"/>
      <name val="Arial"/>
      <scheme val="minor"/>
    </font>
    <font/>
    <font>
      <sz val="10.0"/>
      <color rgb="FF000000"/>
      <name val="&quot;Google Sans Mono&quot;"/>
    </font>
    <font>
      <sz val="9.0"/>
      <color rgb="FF000000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Border="1" applyFont="1"/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Border="1" applyFont="1"/>
    <xf borderId="1" fillId="3" fontId="10" numFmtId="0" xfId="0" applyBorder="1" applyFill="1" applyFont="1"/>
    <xf borderId="1" fillId="0" fontId="8" numFmtId="0" xfId="0" applyAlignment="1" applyBorder="1" applyFont="1">
      <alignment readingOrder="0" shrinkToFit="0" wrapText="1"/>
    </xf>
    <xf borderId="0" fillId="0" fontId="3" numFmtId="0" xfId="0" applyFont="1"/>
    <xf borderId="2" fillId="0" fontId="8" numFmtId="0" xfId="0" applyAlignment="1" applyBorder="1" applyFont="1">
      <alignment readingOrder="0"/>
    </xf>
    <xf borderId="5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6" fillId="0" fontId="9" numFmtId="0" xfId="0" applyBorder="1" applyFont="1"/>
    <xf borderId="7" fillId="0" fontId="9" numFmtId="0" xfId="0" applyBorder="1" applyFont="1"/>
    <xf borderId="5" fillId="0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2" fillId="2" fontId="5" numFmtId="0" xfId="0" applyAlignment="1" applyBorder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1" fillId="4" fontId="4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/>
    </xf>
    <xf borderId="1" fillId="3" fontId="11" numFmtId="0" xfId="0" applyBorder="1" applyFont="1"/>
    <xf borderId="2" fillId="5" fontId="5" numFmtId="0" xfId="0" applyAlignment="1" applyBorder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3" numFmtId="0" xfId="0" applyFont="1"/>
    <xf borderId="2" fillId="3" fontId="5" numFmtId="0" xfId="0" applyAlignment="1" applyBorder="1" applyFont="1">
      <alignment horizontal="center" readingOrder="0"/>
    </xf>
    <xf borderId="0" fillId="5" fontId="1" numFmtId="0" xfId="0" applyAlignment="1" applyFont="1">
      <alignment readingOrder="0"/>
    </xf>
    <xf borderId="1" fillId="6" fontId="4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horizontal="right" readingOrder="0"/>
    </xf>
    <xf borderId="0" fillId="6" fontId="1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E2" s="2" t="s">
        <v>2</v>
      </c>
      <c r="F2" s="3"/>
      <c r="G2" s="3"/>
      <c r="H2" s="3"/>
      <c r="I2" s="3"/>
    </row>
    <row r="3">
      <c r="A3" s="4" t="s">
        <v>3</v>
      </c>
    </row>
    <row r="4">
      <c r="B4" s="5" t="s">
        <v>4</v>
      </c>
      <c r="C4" s="5" t="s">
        <v>5</v>
      </c>
      <c r="D4" s="5" t="s">
        <v>6</v>
      </c>
      <c r="E4" s="5" t="s">
        <v>7</v>
      </c>
    </row>
    <row r="5">
      <c r="A5" s="4">
        <v>1.0</v>
      </c>
      <c r="B5" s="5" t="s">
        <v>8</v>
      </c>
      <c r="C5" s="5" t="s">
        <v>9</v>
      </c>
      <c r="D5" s="5" t="s">
        <v>10</v>
      </c>
      <c r="E5" s="5" t="s">
        <v>11</v>
      </c>
    </row>
    <row r="6">
      <c r="A6" s="4">
        <v>2.0</v>
      </c>
      <c r="B6" s="5" t="s">
        <v>8</v>
      </c>
      <c r="C6" s="5" t="s">
        <v>9</v>
      </c>
      <c r="D6" s="5" t="s">
        <v>12</v>
      </c>
      <c r="E6" s="5" t="s">
        <v>11</v>
      </c>
    </row>
    <row r="7">
      <c r="A7" s="4">
        <v>3.0</v>
      </c>
      <c r="B7" s="5" t="s">
        <v>8</v>
      </c>
      <c r="C7" s="5" t="s">
        <v>13</v>
      </c>
      <c r="D7" s="5" t="s">
        <v>10</v>
      </c>
      <c r="E7" s="5" t="s">
        <v>11</v>
      </c>
    </row>
    <row r="8">
      <c r="A8" s="4">
        <v>4.0</v>
      </c>
      <c r="B8" s="5" t="s">
        <v>8</v>
      </c>
      <c r="C8" s="5" t="s">
        <v>13</v>
      </c>
      <c r="D8" s="5" t="s">
        <v>12</v>
      </c>
      <c r="E8" s="5" t="s">
        <v>14</v>
      </c>
    </row>
    <row r="9">
      <c r="A9" s="4">
        <v>5.0</v>
      </c>
      <c r="B9" s="5" t="s">
        <v>15</v>
      </c>
      <c r="C9" s="5" t="s">
        <v>9</v>
      </c>
      <c r="D9" s="5" t="s">
        <v>10</v>
      </c>
      <c r="E9" s="5" t="s">
        <v>11</v>
      </c>
    </row>
    <row r="10">
      <c r="A10" s="4">
        <v>6.0</v>
      </c>
      <c r="B10" s="5" t="s">
        <v>15</v>
      </c>
      <c r="C10" s="5" t="s">
        <v>13</v>
      </c>
      <c r="D10" s="5" t="s">
        <v>10</v>
      </c>
      <c r="E10" s="5" t="s">
        <v>14</v>
      </c>
    </row>
    <row r="11">
      <c r="A11" s="4">
        <v>7.0</v>
      </c>
      <c r="B11" s="5" t="s">
        <v>15</v>
      </c>
      <c r="C11" s="5" t="s">
        <v>13</v>
      </c>
      <c r="D11" s="5" t="s">
        <v>12</v>
      </c>
      <c r="E11" s="5" t="s">
        <v>14</v>
      </c>
    </row>
    <row r="12">
      <c r="A12" s="4">
        <v>8.0</v>
      </c>
      <c r="B12" s="5" t="s">
        <v>16</v>
      </c>
      <c r="C12" s="5" t="s">
        <v>9</v>
      </c>
      <c r="D12" s="5" t="s">
        <v>10</v>
      </c>
      <c r="E12" s="5" t="s">
        <v>17</v>
      </c>
    </row>
    <row r="13">
      <c r="A13" s="4">
        <v>9.0</v>
      </c>
      <c r="B13" s="5" t="s">
        <v>16</v>
      </c>
      <c r="C13" s="5" t="s">
        <v>13</v>
      </c>
      <c r="D13" s="5" t="s">
        <v>10</v>
      </c>
      <c r="E13" s="5" t="s">
        <v>17</v>
      </c>
    </row>
    <row r="14">
      <c r="A14" s="4">
        <v>10.0</v>
      </c>
      <c r="B14" s="5" t="s">
        <v>16</v>
      </c>
      <c r="C14" s="5" t="s">
        <v>13</v>
      </c>
      <c r="D14" s="5" t="s">
        <v>12</v>
      </c>
      <c r="E14" s="5" t="s">
        <v>17</v>
      </c>
    </row>
    <row r="16">
      <c r="B16" s="6" t="s">
        <v>18</v>
      </c>
      <c r="C16" s="7">
        <f>COUNTA(B5:B14)</f>
        <v>10</v>
      </c>
    </row>
    <row r="18">
      <c r="A18" s="8" t="s">
        <v>19</v>
      </c>
    </row>
    <row r="19">
      <c r="A19" s="9" t="s">
        <v>20</v>
      </c>
      <c r="B19" s="10" t="s">
        <v>21</v>
      </c>
      <c r="C19" s="11"/>
      <c r="D19" s="12"/>
      <c r="E19" s="10" t="s">
        <v>22</v>
      </c>
      <c r="F19" s="12"/>
      <c r="G19" s="10" t="s">
        <v>23</v>
      </c>
      <c r="H19" s="12"/>
    </row>
    <row r="20">
      <c r="A20" s="9" t="s">
        <v>24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  <c r="H20" s="13" t="s">
        <v>31</v>
      </c>
    </row>
    <row r="21">
      <c r="A21" s="9" t="s">
        <v>32</v>
      </c>
      <c r="B21" s="14">
        <f t="shared" ref="B21:D21" si="1"> COUNTIF($B$5:$B$14, B$20)</f>
        <v>4</v>
      </c>
      <c r="C21" s="14">
        <f t="shared" si="1"/>
        <v>3</v>
      </c>
      <c r="D21" s="14">
        <f t="shared" si="1"/>
        <v>3</v>
      </c>
      <c r="E21" s="14">
        <f t="shared" ref="E21:F21" si="2"> COUNTIF($C$5:$C$14 , E$20)</f>
        <v>4</v>
      </c>
      <c r="F21" s="14">
        <f t="shared" si="2"/>
        <v>6</v>
      </c>
      <c r="G21" s="15">
        <f t="shared" ref="G21:H21" si="3"> COUNTIF($D$5:$D$14 , G$20)</f>
        <v>4</v>
      </c>
      <c r="H21" s="15">
        <f t="shared" si="3"/>
        <v>6</v>
      </c>
    </row>
    <row r="22">
      <c r="A22" s="16" t="s">
        <v>33</v>
      </c>
      <c r="B22" s="14">
        <f t="shared" ref="B22:H22" si="4">B21/$C$16</f>
        <v>0.4</v>
      </c>
      <c r="C22" s="14">
        <f t="shared" si="4"/>
        <v>0.3</v>
      </c>
      <c r="D22" s="14">
        <f t="shared" si="4"/>
        <v>0.3</v>
      </c>
      <c r="E22" s="14">
        <f t="shared" si="4"/>
        <v>0.4</v>
      </c>
      <c r="F22" s="14">
        <f t="shared" si="4"/>
        <v>0.6</v>
      </c>
      <c r="G22" s="14">
        <f t="shared" si="4"/>
        <v>0.4</v>
      </c>
      <c r="H22" s="14">
        <f t="shared" si="4"/>
        <v>0.6</v>
      </c>
    </row>
    <row r="24">
      <c r="A24" s="8" t="s">
        <v>34</v>
      </c>
    </row>
    <row r="25">
      <c r="A25" s="9" t="s">
        <v>20</v>
      </c>
      <c r="B25" s="10" t="s">
        <v>21</v>
      </c>
      <c r="C25" s="11"/>
      <c r="D25" s="12"/>
      <c r="E25" s="10" t="s">
        <v>22</v>
      </c>
      <c r="F25" s="12"/>
      <c r="G25" s="10" t="s">
        <v>23</v>
      </c>
      <c r="H25" s="12"/>
    </row>
    <row r="26">
      <c r="A26" s="9" t="s">
        <v>24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35</v>
      </c>
      <c r="G26" s="13" t="s">
        <v>30</v>
      </c>
      <c r="H26" s="13" t="s">
        <v>31</v>
      </c>
      <c r="I26" s="8" t="s">
        <v>36</v>
      </c>
    </row>
    <row r="27">
      <c r="A27" s="9" t="s">
        <v>34</v>
      </c>
      <c r="B27" s="1">
        <f t="shared" ref="B27:H27" si="5"> LOG((1/B22),2)</f>
        <v>1.321928095</v>
      </c>
      <c r="C27" s="14">
        <f t="shared" si="5"/>
        <v>1.736965594</v>
      </c>
      <c r="D27" s="14">
        <f t="shared" si="5"/>
        <v>1.736965594</v>
      </c>
      <c r="E27" s="14">
        <f t="shared" si="5"/>
        <v>1.321928095</v>
      </c>
      <c r="F27" s="14">
        <f t="shared" si="5"/>
        <v>0.7369655942</v>
      </c>
      <c r="G27" s="14">
        <f t="shared" si="5"/>
        <v>1.321928095</v>
      </c>
      <c r="H27" s="14">
        <f t="shared" si="5"/>
        <v>0.7369655942</v>
      </c>
      <c r="I27" s="17">
        <f> SUM(B27:H27)</f>
        <v>8.913646661</v>
      </c>
      <c r="J27" s="4" t="s">
        <v>37</v>
      </c>
    </row>
    <row r="29">
      <c r="A29" s="8" t="s">
        <v>38</v>
      </c>
    </row>
    <row r="30">
      <c r="A30" s="18" t="s">
        <v>20</v>
      </c>
      <c r="B30" s="12"/>
      <c r="C30" s="10" t="s">
        <v>21</v>
      </c>
      <c r="D30" s="11"/>
      <c r="E30" s="12"/>
      <c r="F30" s="10" t="s">
        <v>22</v>
      </c>
      <c r="G30" s="12"/>
      <c r="H30" s="10" t="s">
        <v>23</v>
      </c>
      <c r="I30" s="12"/>
    </row>
    <row r="31">
      <c r="A31" s="18" t="s">
        <v>24</v>
      </c>
      <c r="B31" s="12"/>
      <c r="C31" s="13" t="s">
        <v>25</v>
      </c>
      <c r="D31" s="13" t="s">
        <v>26</v>
      </c>
      <c r="E31" s="13" t="s">
        <v>27</v>
      </c>
      <c r="F31" s="13" t="s">
        <v>28</v>
      </c>
      <c r="G31" s="13" t="s">
        <v>29</v>
      </c>
      <c r="H31" s="13" t="s">
        <v>30</v>
      </c>
      <c r="I31" s="13" t="s">
        <v>31</v>
      </c>
    </row>
    <row r="32">
      <c r="A32" s="19" t="s">
        <v>39</v>
      </c>
      <c r="B32" s="20" t="s">
        <v>40</v>
      </c>
      <c r="C32" s="14">
        <f t="shared" ref="C32:E32" si="6"> COUNTIFS($B$5:$B$14, C$31 ,$E$5:$E$14, $B32)</f>
        <v>3</v>
      </c>
      <c r="D32" s="14">
        <f t="shared" si="6"/>
        <v>1</v>
      </c>
      <c r="E32" s="14">
        <f t="shared" si="6"/>
        <v>0</v>
      </c>
      <c r="F32" s="14">
        <f t="shared" ref="F32:G32" si="7"> COUNTIFS($C$5:$C$14, F$31 ,$E$5:$E$14, $B32)</f>
        <v>3</v>
      </c>
      <c r="G32" s="14">
        <f t="shared" si="7"/>
        <v>1</v>
      </c>
      <c r="H32" s="14">
        <f t="shared" ref="H32:I32" si="8"> COUNTIFS($D$5:$D$14, H$31 ,$E$5:$E$14, $B32)</f>
        <v>1</v>
      </c>
      <c r="I32" s="14">
        <f t="shared" si="8"/>
        <v>3</v>
      </c>
    </row>
    <row r="33">
      <c r="A33" s="21"/>
      <c r="B33" s="20" t="s">
        <v>41</v>
      </c>
      <c r="C33" s="14">
        <f t="shared" ref="C33:E33" si="9"> COUNTIFS($B$5:$B$14, C$31 ,$E$5:$E$14, $B33)</f>
        <v>1</v>
      </c>
      <c r="D33" s="14">
        <f t="shared" si="9"/>
        <v>2</v>
      </c>
      <c r="E33" s="14">
        <f t="shared" si="9"/>
        <v>0</v>
      </c>
      <c r="F33" s="14">
        <f t="shared" ref="F33:G33" si="10"> COUNTIFS($C$5:$C$14, F$31 ,$E$5:$E$14, $B33)</f>
        <v>0</v>
      </c>
      <c r="G33" s="14">
        <f t="shared" si="10"/>
        <v>3</v>
      </c>
      <c r="H33" s="14">
        <f t="shared" ref="H33:I33" si="11"> COUNTIFS($D$5:$D$14, H$31 ,$E$5:$E$14, $B33)</f>
        <v>2</v>
      </c>
      <c r="I33" s="14">
        <f t="shared" si="11"/>
        <v>1</v>
      </c>
    </row>
    <row r="34">
      <c r="A34" s="22"/>
      <c r="B34" s="20" t="s">
        <v>42</v>
      </c>
      <c r="C34" s="14">
        <f t="shared" ref="C34:E34" si="12"> COUNTIFS($B$5:$B$14, C$31 ,$E$5:$E$14, $B34)</f>
        <v>0</v>
      </c>
      <c r="D34" s="14">
        <f t="shared" si="12"/>
        <v>0</v>
      </c>
      <c r="E34" s="14">
        <f t="shared" si="12"/>
        <v>3</v>
      </c>
      <c r="F34" s="14">
        <f t="shared" ref="F34:G34" si="13"> COUNTIFS($C$5:$C$14, F$31 ,$E$5:$E$14, $B34)</f>
        <v>1</v>
      </c>
      <c r="G34" s="14">
        <f t="shared" si="13"/>
        <v>2</v>
      </c>
      <c r="H34" s="14">
        <f t="shared" ref="H34:I34" si="14"> COUNTIFS($D$5:$D$14, H$31 ,$E$5:$E$14, $B34)</f>
        <v>1</v>
      </c>
      <c r="I34" s="14">
        <f t="shared" si="14"/>
        <v>2</v>
      </c>
    </row>
    <row r="35">
      <c r="A35" s="23" t="s">
        <v>43</v>
      </c>
      <c r="B35" s="20" t="s">
        <v>40</v>
      </c>
      <c r="C35" s="14">
        <f t="shared" ref="C35:I35" si="15"> C32/B$21</f>
        <v>0.75</v>
      </c>
      <c r="D35" s="14">
        <f t="shared" si="15"/>
        <v>0.3333333333</v>
      </c>
      <c r="E35" s="14">
        <f t="shared" si="15"/>
        <v>0</v>
      </c>
      <c r="F35" s="14">
        <f t="shared" si="15"/>
        <v>0.75</v>
      </c>
      <c r="G35" s="14">
        <f t="shared" si="15"/>
        <v>0.1666666667</v>
      </c>
      <c r="H35" s="14">
        <f t="shared" si="15"/>
        <v>0.25</v>
      </c>
      <c r="I35" s="14">
        <f t="shared" si="15"/>
        <v>0.5</v>
      </c>
    </row>
    <row r="36">
      <c r="A36" s="21"/>
      <c r="B36" s="20" t="s">
        <v>41</v>
      </c>
      <c r="C36" s="14">
        <f t="shared" ref="C36:I36" si="16"> C33/B$21</f>
        <v>0.25</v>
      </c>
      <c r="D36" s="14">
        <f t="shared" si="16"/>
        <v>0.6666666667</v>
      </c>
      <c r="E36" s="14">
        <f t="shared" si="16"/>
        <v>0</v>
      </c>
      <c r="F36" s="14">
        <f t="shared" si="16"/>
        <v>0</v>
      </c>
      <c r="G36" s="14">
        <f t="shared" si="16"/>
        <v>0.5</v>
      </c>
      <c r="H36" s="14">
        <f t="shared" si="16"/>
        <v>0.5</v>
      </c>
      <c r="I36" s="14">
        <f t="shared" si="16"/>
        <v>0.1666666667</v>
      </c>
    </row>
    <row r="37">
      <c r="A37" s="22"/>
      <c r="B37" s="20" t="s">
        <v>42</v>
      </c>
      <c r="C37" s="14">
        <f t="shared" ref="C37:I37" si="17"> C34/B$21</f>
        <v>0</v>
      </c>
      <c r="D37" s="14">
        <f t="shared" si="17"/>
        <v>0</v>
      </c>
      <c r="E37" s="14">
        <f t="shared" si="17"/>
        <v>1</v>
      </c>
      <c r="F37" s="14">
        <f t="shared" si="17"/>
        <v>0.25</v>
      </c>
      <c r="G37" s="14">
        <f t="shared" si="17"/>
        <v>0.3333333333</v>
      </c>
      <c r="H37" s="14">
        <f t="shared" si="17"/>
        <v>0.25</v>
      </c>
      <c r="I37" s="14">
        <f t="shared" si="17"/>
        <v>0.3333333333</v>
      </c>
    </row>
    <row r="38">
      <c r="B38" s="24"/>
      <c r="C38" s="24"/>
    </row>
    <row r="39">
      <c r="A39" s="8" t="s">
        <v>44</v>
      </c>
    </row>
    <row r="41">
      <c r="A41" s="18" t="s">
        <v>20</v>
      </c>
      <c r="B41" s="12"/>
      <c r="C41" s="10" t="s">
        <v>21</v>
      </c>
      <c r="D41" s="11"/>
      <c r="E41" s="12"/>
      <c r="F41" s="10" t="s">
        <v>22</v>
      </c>
      <c r="G41" s="12"/>
      <c r="H41" s="10" t="s">
        <v>23</v>
      </c>
      <c r="I41" s="12"/>
    </row>
    <row r="42">
      <c r="A42" s="18" t="s">
        <v>24</v>
      </c>
      <c r="B42" s="12"/>
      <c r="C42" s="13" t="s">
        <v>25</v>
      </c>
      <c r="D42" s="13" t="s">
        <v>26</v>
      </c>
      <c r="E42" s="13" t="s">
        <v>27</v>
      </c>
      <c r="F42" s="13" t="s">
        <v>28</v>
      </c>
      <c r="G42" s="13" t="s">
        <v>29</v>
      </c>
      <c r="H42" s="13" t="s">
        <v>30</v>
      </c>
      <c r="I42" s="13" t="s">
        <v>31</v>
      </c>
    </row>
    <row r="43">
      <c r="A43" s="19" t="s">
        <v>39</v>
      </c>
      <c r="B43" s="20" t="s">
        <v>45</v>
      </c>
      <c r="C43" s="14">
        <f t="shared" ref="C43:I43" si="18"> IF(C35 = 0, 0, C35*LOG((1/C35),2))</f>
        <v>0.3112781245</v>
      </c>
      <c r="D43" s="14">
        <f t="shared" si="18"/>
        <v>0.5283208336</v>
      </c>
      <c r="E43" s="14">
        <f t="shared" si="18"/>
        <v>0</v>
      </c>
      <c r="F43" s="14">
        <f t="shared" si="18"/>
        <v>0.3112781245</v>
      </c>
      <c r="G43" s="14">
        <f t="shared" si="18"/>
        <v>0.4308270835</v>
      </c>
      <c r="H43" s="14">
        <f t="shared" si="18"/>
        <v>0.5</v>
      </c>
      <c r="I43" s="14">
        <f t="shared" si="18"/>
        <v>0.5</v>
      </c>
    </row>
    <row r="44">
      <c r="A44" s="21"/>
      <c r="B44" s="20" t="s">
        <v>46</v>
      </c>
      <c r="C44" s="14">
        <f t="shared" ref="C44:I44" si="19"> IF(C36 = 0, 0, C36*LOG((1/C36),2))</f>
        <v>0.5</v>
      </c>
      <c r="D44" s="14">
        <f t="shared" si="19"/>
        <v>0.3899750005</v>
      </c>
      <c r="E44" s="14">
        <f t="shared" si="19"/>
        <v>0</v>
      </c>
      <c r="F44" s="14">
        <f t="shared" si="19"/>
        <v>0</v>
      </c>
      <c r="G44" s="14">
        <f t="shared" si="19"/>
        <v>0.5</v>
      </c>
      <c r="H44" s="14">
        <f t="shared" si="19"/>
        <v>0.5</v>
      </c>
      <c r="I44" s="14">
        <f t="shared" si="19"/>
        <v>0.4308270835</v>
      </c>
    </row>
    <row r="45">
      <c r="A45" s="22"/>
      <c r="B45" s="20" t="s">
        <v>47</v>
      </c>
      <c r="C45" s="14">
        <f t="shared" ref="C45:I45" si="20"> IF(C37 = 0, 0, C37*LOG((1/C37),2))</f>
        <v>0</v>
      </c>
      <c r="D45" s="14">
        <f t="shared" si="20"/>
        <v>0</v>
      </c>
      <c r="E45" s="14">
        <f t="shared" si="20"/>
        <v>0</v>
      </c>
      <c r="F45" s="14">
        <f t="shared" si="20"/>
        <v>0.5</v>
      </c>
      <c r="G45" s="14">
        <f t="shared" si="20"/>
        <v>0.5283208336</v>
      </c>
      <c r="H45" s="14">
        <f t="shared" si="20"/>
        <v>0.5</v>
      </c>
      <c r="I45" s="14">
        <f t="shared" si="20"/>
        <v>0.5283208336</v>
      </c>
    </row>
    <row r="47">
      <c r="B47" s="4" t="s">
        <v>48</v>
      </c>
      <c r="H47" s="25" t="s">
        <v>49</v>
      </c>
    </row>
    <row r="51">
      <c r="A51" s="8" t="s">
        <v>50</v>
      </c>
      <c r="D51" s="4" t="s">
        <v>51</v>
      </c>
    </row>
    <row r="53">
      <c r="A53" s="18" t="s">
        <v>20</v>
      </c>
      <c r="B53" s="12"/>
      <c r="C53" s="10" t="s">
        <v>21</v>
      </c>
      <c r="D53" s="11"/>
      <c r="E53" s="12"/>
      <c r="F53" s="10" t="s">
        <v>22</v>
      </c>
      <c r="G53" s="12"/>
      <c r="H53" s="10" t="s">
        <v>23</v>
      </c>
      <c r="I53" s="12"/>
    </row>
    <row r="54">
      <c r="A54" s="18" t="s">
        <v>24</v>
      </c>
      <c r="B54" s="12"/>
      <c r="C54" s="13" t="s">
        <v>25</v>
      </c>
      <c r="D54" s="13" t="s">
        <v>26</v>
      </c>
      <c r="E54" s="13" t="s">
        <v>27</v>
      </c>
      <c r="F54" s="13" t="s">
        <v>28</v>
      </c>
      <c r="G54" s="13" t="s">
        <v>29</v>
      </c>
      <c r="H54" s="13" t="s">
        <v>30</v>
      </c>
      <c r="I54" s="13" t="s">
        <v>31</v>
      </c>
    </row>
    <row r="55">
      <c r="A55" s="18" t="s">
        <v>52</v>
      </c>
      <c r="B55" s="12"/>
      <c r="C55" s="14">
        <f t="shared" ref="C55:I55" si="21"> SUM(C43:C45)</f>
        <v>0.8112781245</v>
      </c>
      <c r="D55" s="14">
        <f t="shared" si="21"/>
        <v>0.9182958341</v>
      </c>
      <c r="E55" s="14">
        <f t="shared" si="21"/>
        <v>0</v>
      </c>
      <c r="F55" s="14">
        <f t="shared" si="21"/>
        <v>0.8112781245</v>
      </c>
      <c r="G55" s="14">
        <f t="shared" si="21"/>
        <v>1.459147917</v>
      </c>
      <c r="H55" s="14">
        <f t="shared" si="21"/>
        <v>1.5</v>
      </c>
      <c r="I55" s="14">
        <f t="shared" si="21"/>
        <v>1.459147917</v>
      </c>
    </row>
    <row r="57">
      <c r="A57" s="8" t="s">
        <v>53</v>
      </c>
      <c r="D57" s="4" t="s">
        <v>54</v>
      </c>
    </row>
    <row r="59">
      <c r="A59" s="18" t="s">
        <v>20</v>
      </c>
      <c r="B59" s="12"/>
      <c r="C59" s="10" t="s">
        <v>21</v>
      </c>
      <c r="D59" s="11"/>
      <c r="E59" s="12"/>
      <c r="F59" s="10" t="s">
        <v>22</v>
      </c>
      <c r="G59" s="12"/>
      <c r="H59" s="10" t="s">
        <v>23</v>
      </c>
      <c r="I59" s="12"/>
    </row>
    <row r="60">
      <c r="A60" s="18" t="s">
        <v>52</v>
      </c>
      <c r="B60" s="12"/>
      <c r="C60" s="10">
        <f> SUM(C55:E55)</f>
        <v>1.729573959</v>
      </c>
      <c r="D60" s="11"/>
      <c r="E60" s="12"/>
      <c r="F60" s="10">
        <f>SUM(F55:G55)</f>
        <v>2.270426041</v>
      </c>
      <c r="G60" s="12"/>
      <c r="H60" s="10">
        <f> SUM(H55:I55)</f>
        <v>2.959147917</v>
      </c>
      <c r="I60" s="12"/>
    </row>
    <row r="63">
      <c r="A63" s="8" t="s">
        <v>55</v>
      </c>
      <c r="E63" s="4" t="s">
        <v>56</v>
      </c>
    </row>
    <row r="65">
      <c r="A65" s="18" t="s">
        <v>20</v>
      </c>
      <c r="B65" s="12"/>
      <c r="C65" s="10" t="s">
        <v>21</v>
      </c>
      <c r="D65" s="11"/>
      <c r="E65" s="12"/>
      <c r="F65" s="10" t="s">
        <v>22</v>
      </c>
      <c r="G65" s="12"/>
      <c r="H65" s="10" t="s">
        <v>23</v>
      </c>
      <c r="I65" s="12"/>
    </row>
    <row r="66">
      <c r="A66" s="18" t="s">
        <v>57</v>
      </c>
      <c r="B66" s="12"/>
      <c r="C66" s="10">
        <f> $I$27-C60</f>
        <v>7.184072703</v>
      </c>
      <c r="D66" s="11"/>
      <c r="E66" s="12"/>
      <c r="F66" s="10">
        <f> $I$27-F60</f>
        <v>6.64322062</v>
      </c>
      <c r="G66" s="12"/>
      <c r="H66" s="10">
        <f> $I$27-H60</f>
        <v>5.954498744</v>
      </c>
      <c r="I66" s="12"/>
    </row>
    <row r="68">
      <c r="A68" s="8" t="s">
        <v>58</v>
      </c>
      <c r="E68" s="4" t="s">
        <v>59</v>
      </c>
    </row>
    <row r="70">
      <c r="A70" s="18" t="s">
        <v>20</v>
      </c>
      <c r="B70" s="12"/>
      <c r="C70" s="10" t="s">
        <v>21</v>
      </c>
      <c r="D70" s="11"/>
      <c r="E70" s="12"/>
      <c r="F70" s="10" t="s">
        <v>22</v>
      </c>
      <c r="G70" s="12"/>
      <c r="H70" s="10" t="s">
        <v>23</v>
      </c>
      <c r="I70" s="12"/>
    </row>
    <row r="71">
      <c r="A71" s="18" t="s">
        <v>24</v>
      </c>
      <c r="B71" s="12"/>
      <c r="C71" s="13" t="s">
        <v>25</v>
      </c>
      <c r="D71" s="13" t="s">
        <v>26</v>
      </c>
      <c r="E71" s="13" t="s">
        <v>27</v>
      </c>
      <c r="F71" s="13" t="s">
        <v>28</v>
      </c>
      <c r="G71" s="13" t="s">
        <v>35</v>
      </c>
      <c r="H71" s="13" t="s">
        <v>30</v>
      </c>
      <c r="I71" s="13" t="s">
        <v>31</v>
      </c>
    </row>
    <row r="72">
      <c r="A72" s="18" t="s">
        <v>60</v>
      </c>
      <c r="B72" s="12"/>
      <c r="C72" s="14">
        <f t="shared" ref="C72:I72" si="22"> (B22*B27)</f>
        <v>0.528771238</v>
      </c>
      <c r="D72" s="14">
        <f t="shared" si="22"/>
        <v>0.5210896782</v>
      </c>
      <c r="E72" s="14">
        <f t="shared" si="22"/>
        <v>0.5210896782</v>
      </c>
      <c r="F72" s="14">
        <f t="shared" si="22"/>
        <v>0.528771238</v>
      </c>
      <c r="G72" s="14">
        <f t="shared" si="22"/>
        <v>0.4421793565</v>
      </c>
      <c r="H72" s="14">
        <f t="shared" si="22"/>
        <v>0.528771238</v>
      </c>
      <c r="I72" s="14">
        <f t="shared" si="22"/>
        <v>0.4421793565</v>
      </c>
    </row>
    <row r="73">
      <c r="A73" s="18" t="s">
        <v>58</v>
      </c>
      <c r="B73" s="12"/>
      <c r="C73" s="10">
        <f> SUM(C72:E72)</f>
        <v>1.570950594</v>
      </c>
      <c r="D73" s="11"/>
      <c r="E73" s="12"/>
      <c r="F73" s="10">
        <f> SUM(F72:G72)</f>
        <v>0.9709505945</v>
      </c>
      <c r="G73" s="12"/>
      <c r="H73" s="10">
        <f> SUM(H72:I72)</f>
        <v>0.9709505945</v>
      </c>
      <c r="I73" s="12"/>
    </row>
    <row r="75">
      <c r="A75" s="8" t="s">
        <v>61</v>
      </c>
      <c r="E75" s="4" t="s">
        <v>62</v>
      </c>
    </row>
    <row r="77">
      <c r="A77" s="18" t="s">
        <v>20</v>
      </c>
      <c r="B77" s="12"/>
      <c r="C77" s="10" t="s">
        <v>21</v>
      </c>
      <c r="D77" s="11"/>
      <c r="E77" s="12"/>
      <c r="F77" s="10" t="s">
        <v>22</v>
      </c>
      <c r="G77" s="12"/>
      <c r="H77" s="10" t="s">
        <v>23</v>
      </c>
      <c r="I77" s="12"/>
    </row>
    <row r="78">
      <c r="A78" s="18" t="s">
        <v>63</v>
      </c>
      <c r="B78" s="12"/>
      <c r="C78" s="10">
        <f> C66/C73</f>
        <v>4.573073608</v>
      </c>
      <c r="D78" s="11"/>
      <c r="E78" s="12"/>
      <c r="F78" s="26">
        <f> F66/F73</f>
        <v>6.841975954</v>
      </c>
      <c r="G78" s="12"/>
      <c r="H78" s="10">
        <f> H66/H73</f>
        <v>6.132648539</v>
      </c>
      <c r="I78" s="12"/>
    </row>
    <row r="80">
      <c r="A80" s="2" t="s">
        <v>64</v>
      </c>
      <c r="B80" s="3"/>
      <c r="C80" s="3"/>
      <c r="D80" s="3"/>
      <c r="E80" s="3"/>
    </row>
  </sheetData>
  <mergeCells count="60">
    <mergeCell ref="F77:G77"/>
    <mergeCell ref="H77:I77"/>
    <mergeCell ref="A78:B78"/>
    <mergeCell ref="C78:E78"/>
    <mergeCell ref="F78:G78"/>
    <mergeCell ref="H78:I78"/>
    <mergeCell ref="A72:B72"/>
    <mergeCell ref="A73:B73"/>
    <mergeCell ref="C73:E73"/>
    <mergeCell ref="F73:G73"/>
    <mergeCell ref="H73:I73"/>
    <mergeCell ref="A77:B77"/>
    <mergeCell ref="C77:E77"/>
    <mergeCell ref="C30:E30"/>
    <mergeCell ref="F30:G30"/>
    <mergeCell ref="H30:I30"/>
    <mergeCell ref="B19:D19"/>
    <mergeCell ref="E19:F19"/>
    <mergeCell ref="G19:H19"/>
    <mergeCell ref="B25:D25"/>
    <mergeCell ref="E25:F25"/>
    <mergeCell ref="G25:H25"/>
    <mergeCell ref="A30:B30"/>
    <mergeCell ref="A31:B31"/>
    <mergeCell ref="A32:A34"/>
    <mergeCell ref="A35:A37"/>
    <mergeCell ref="A41:B41"/>
    <mergeCell ref="C41:E41"/>
    <mergeCell ref="F41:G41"/>
    <mergeCell ref="H41:I41"/>
    <mergeCell ref="A42:B42"/>
    <mergeCell ref="A43:A45"/>
    <mergeCell ref="H47:K49"/>
    <mergeCell ref="A53:B53"/>
    <mergeCell ref="C53:E53"/>
    <mergeCell ref="F53:G53"/>
    <mergeCell ref="H53:I53"/>
    <mergeCell ref="A54:B54"/>
    <mergeCell ref="A55:B55"/>
    <mergeCell ref="A59:B59"/>
    <mergeCell ref="C59:E59"/>
    <mergeCell ref="F59:G59"/>
    <mergeCell ref="H59:I59"/>
    <mergeCell ref="A60:B60"/>
    <mergeCell ref="H60:I60"/>
    <mergeCell ref="C60:E60"/>
    <mergeCell ref="F60:G60"/>
    <mergeCell ref="A65:B65"/>
    <mergeCell ref="C65:E65"/>
    <mergeCell ref="F65:G65"/>
    <mergeCell ref="H65:I65"/>
    <mergeCell ref="A66:B66"/>
    <mergeCell ref="H66:I66"/>
    <mergeCell ref="C66:E66"/>
    <mergeCell ref="F66:G66"/>
    <mergeCell ref="A70:B70"/>
    <mergeCell ref="C70:E70"/>
    <mergeCell ref="F70:G70"/>
    <mergeCell ref="H70:I70"/>
    <mergeCell ref="A71:B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7" t="s">
        <v>65</v>
      </c>
      <c r="B3" s="28"/>
      <c r="C3" s="28"/>
      <c r="D3" s="29"/>
    </row>
    <row r="5">
      <c r="C5" s="5" t="s">
        <v>4</v>
      </c>
      <c r="D5" s="5" t="s">
        <v>5</v>
      </c>
      <c r="E5" s="5" t="s">
        <v>6</v>
      </c>
      <c r="F5" s="5" t="s">
        <v>7</v>
      </c>
    </row>
    <row r="6">
      <c r="C6" s="5" t="s">
        <v>8</v>
      </c>
      <c r="D6" s="5" t="s">
        <v>9</v>
      </c>
      <c r="E6" s="5" t="s">
        <v>10</v>
      </c>
      <c r="F6" s="5" t="s">
        <v>11</v>
      </c>
    </row>
    <row r="7">
      <c r="C7" s="5" t="s">
        <v>8</v>
      </c>
      <c r="D7" s="5" t="s">
        <v>9</v>
      </c>
      <c r="E7" s="5" t="s">
        <v>12</v>
      </c>
      <c r="F7" s="5" t="s">
        <v>11</v>
      </c>
    </row>
    <row r="8" hidden="1">
      <c r="C8" s="5" t="s">
        <v>8</v>
      </c>
      <c r="D8" s="5" t="s">
        <v>13</v>
      </c>
      <c r="E8" s="5" t="s">
        <v>10</v>
      </c>
      <c r="F8" s="5" t="s">
        <v>11</v>
      </c>
    </row>
    <row r="9" hidden="1">
      <c r="C9" s="5" t="s">
        <v>8</v>
      </c>
      <c r="D9" s="5" t="s">
        <v>13</v>
      </c>
      <c r="E9" s="5" t="s">
        <v>12</v>
      </c>
      <c r="F9" s="5" t="s">
        <v>14</v>
      </c>
    </row>
    <row r="10">
      <c r="C10" s="5" t="s">
        <v>15</v>
      </c>
      <c r="D10" s="5" t="s">
        <v>9</v>
      </c>
      <c r="E10" s="5" t="s">
        <v>10</v>
      </c>
      <c r="F10" s="5" t="s">
        <v>11</v>
      </c>
    </row>
    <row r="11" hidden="1">
      <c r="C11" s="5" t="s">
        <v>15</v>
      </c>
      <c r="D11" s="5" t="s">
        <v>13</v>
      </c>
      <c r="E11" s="5" t="s">
        <v>10</v>
      </c>
      <c r="F11" s="5" t="s">
        <v>14</v>
      </c>
    </row>
    <row r="12" hidden="1">
      <c r="C12" s="5" t="s">
        <v>15</v>
      </c>
      <c r="D12" s="5" t="s">
        <v>13</v>
      </c>
      <c r="E12" s="5" t="s">
        <v>12</v>
      </c>
      <c r="F12" s="5" t="s">
        <v>14</v>
      </c>
    </row>
    <row r="13">
      <c r="C13" s="5" t="s">
        <v>16</v>
      </c>
      <c r="D13" s="5" t="s">
        <v>9</v>
      </c>
      <c r="E13" s="5" t="s">
        <v>10</v>
      </c>
      <c r="F13" s="5" t="s">
        <v>17</v>
      </c>
    </row>
    <row r="14" hidden="1">
      <c r="C14" s="5" t="s">
        <v>16</v>
      </c>
      <c r="D14" s="5" t="s">
        <v>13</v>
      </c>
      <c r="E14" s="5" t="s">
        <v>10</v>
      </c>
      <c r="F14" s="5" t="s">
        <v>17</v>
      </c>
    </row>
    <row r="15" hidden="1">
      <c r="C15" s="5" t="s">
        <v>16</v>
      </c>
      <c r="D15" s="5" t="s">
        <v>13</v>
      </c>
      <c r="E15" s="5" t="s">
        <v>12</v>
      </c>
      <c r="F15" s="5" t="s">
        <v>17</v>
      </c>
    </row>
    <row r="17">
      <c r="A17" s="4" t="s">
        <v>66</v>
      </c>
      <c r="C17" s="5" t="s">
        <v>4</v>
      </c>
      <c r="D17" s="5" t="s">
        <v>5</v>
      </c>
      <c r="E17" s="5" t="s">
        <v>6</v>
      </c>
      <c r="F17" s="5" t="s">
        <v>7</v>
      </c>
    </row>
    <row r="18">
      <c r="C18" s="5" t="s">
        <v>8</v>
      </c>
      <c r="D18" s="30" t="s">
        <v>9</v>
      </c>
      <c r="E18" s="5" t="s">
        <v>10</v>
      </c>
      <c r="F18" s="5" t="s">
        <v>11</v>
      </c>
    </row>
    <row r="19">
      <c r="C19" s="5" t="s">
        <v>8</v>
      </c>
      <c r="D19" s="30" t="s">
        <v>9</v>
      </c>
      <c r="E19" s="5" t="s">
        <v>12</v>
      </c>
      <c r="F19" s="5" t="s">
        <v>11</v>
      </c>
    </row>
    <row r="20">
      <c r="C20" s="5" t="s">
        <v>15</v>
      </c>
      <c r="D20" s="30" t="s">
        <v>9</v>
      </c>
      <c r="E20" s="5" t="s">
        <v>10</v>
      </c>
      <c r="F20" s="5" t="s">
        <v>11</v>
      </c>
    </row>
    <row r="21">
      <c r="C21" s="5" t="s">
        <v>16</v>
      </c>
      <c r="D21" s="30" t="s">
        <v>9</v>
      </c>
      <c r="E21" s="5" t="s">
        <v>10</v>
      </c>
      <c r="F21" s="5" t="s">
        <v>17</v>
      </c>
    </row>
    <row r="23">
      <c r="C23" s="6" t="s">
        <v>18</v>
      </c>
      <c r="D23" s="31">
        <f>COUNTA(C18:C21)</f>
        <v>4</v>
      </c>
    </row>
    <row r="26">
      <c r="A26" s="8" t="s">
        <v>19</v>
      </c>
    </row>
    <row r="27">
      <c r="A27" s="9" t="s">
        <v>20</v>
      </c>
      <c r="B27" s="10" t="s">
        <v>21</v>
      </c>
      <c r="C27" s="11"/>
      <c r="D27" s="12"/>
      <c r="E27" s="10" t="s">
        <v>23</v>
      </c>
      <c r="F27" s="12"/>
    </row>
    <row r="28">
      <c r="A28" s="9" t="s">
        <v>24</v>
      </c>
      <c r="B28" s="13" t="s">
        <v>25</v>
      </c>
      <c r="C28" s="13" t="s">
        <v>26</v>
      </c>
      <c r="D28" s="13" t="s">
        <v>27</v>
      </c>
      <c r="E28" s="13" t="s">
        <v>30</v>
      </c>
      <c r="F28" s="13" t="s">
        <v>31</v>
      </c>
    </row>
    <row r="29">
      <c r="A29" s="9" t="s">
        <v>32</v>
      </c>
      <c r="B29" s="14">
        <f t="shared" ref="B29:D29" si="1"> COUNTIF($C$18:$C$21, B$28)</f>
        <v>2</v>
      </c>
      <c r="C29" s="14">
        <f t="shared" si="1"/>
        <v>1</v>
      </c>
      <c r="D29" s="14">
        <f t="shared" si="1"/>
        <v>1</v>
      </c>
      <c r="E29" s="32">
        <f t="shared" ref="E29:F29" si="2"> COUNTIF($E$18:$E$21, E$28)</f>
        <v>1</v>
      </c>
      <c r="F29" s="32">
        <f t="shared" si="2"/>
        <v>3</v>
      </c>
    </row>
    <row r="30">
      <c r="A30" s="16" t="s">
        <v>33</v>
      </c>
      <c r="B30" s="14">
        <f t="shared" ref="B30:F30" si="3">B29/$D$23</f>
        <v>0.5</v>
      </c>
      <c r="C30" s="14">
        <f t="shared" si="3"/>
        <v>0.25</v>
      </c>
      <c r="D30" s="14">
        <f t="shared" si="3"/>
        <v>0.25</v>
      </c>
      <c r="E30" s="14">
        <f t="shared" si="3"/>
        <v>0.25</v>
      </c>
      <c r="F30" s="14">
        <f t="shared" si="3"/>
        <v>0.75</v>
      </c>
    </row>
    <row r="32">
      <c r="A32" s="8" t="s">
        <v>34</v>
      </c>
    </row>
    <row r="33">
      <c r="A33" s="9" t="s">
        <v>20</v>
      </c>
      <c r="B33" s="10" t="s">
        <v>21</v>
      </c>
      <c r="C33" s="11"/>
      <c r="D33" s="12"/>
      <c r="E33" s="10" t="s">
        <v>23</v>
      </c>
      <c r="F33" s="12"/>
    </row>
    <row r="34">
      <c r="A34" s="9" t="s">
        <v>24</v>
      </c>
      <c r="B34" s="13" t="s">
        <v>25</v>
      </c>
      <c r="C34" s="13" t="s">
        <v>26</v>
      </c>
      <c r="D34" s="13" t="s">
        <v>27</v>
      </c>
      <c r="E34" s="13" t="s">
        <v>30</v>
      </c>
      <c r="F34" s="13" t="s">
        <v>31</v>
      </c>
      <c r="G34" s="8" t="s">
        <v>36</v>
      </c>
    </row>
    <row r="35">
      <c r="A35" s="9" t="s">
        <v>34</v>
      </c>
      <c r="B35" s="14">
        <f t="shared" ref="B35:F35" si="4"> LOG((1/B30),2)</f>
        <v>1</v>
      </c>
      <c r="C35" s="14">
        <f t="shared" si="4"/>
        <v>2</v>
      </c>
      <c r="D35" s="14">
        <f t="shared" si="4"/>
        <v>2</v>
      </c>
      <c r="E35" s="14">
        <f t="shared" si="4"/>
        <v>2</v>
      </c>
      <c r="F35" s="14">
        <f t="shared" si="4"/>
        <v>0.4150374993</v>
      </c>
      <c r="G35" s="17">
        <f> SUM(B35:F35)</f>
        <v>7.415037499</v>
      </c>
      <c r="H35" s="4" t="s">
        <v>37</v>
      </c>
    </row>
    <row r="37">
      <c r="A37" s="8" t="s">
        <v>38</v>
      </c>
    </row>
    <row r="38">
      <c r="A38" s="18" t="s">
        <v>20</v>
      </c>
      <c r="B38" s="12"/>
      <c r="C38" s="10" t="s">
        <v>21</v>
      </c>
      <c r="D38" s="11"/>
      <c r="E38" s="12"/>
      <c r="F38" s="10" t="s">
        <v>23</v>
      </c>
      <c r="G38" s="12"/>
    </row>
    <row r="39">
      <c r="A39" s="18" t="s">
        <v>24</v>
      </c>
      <c r="B39" s="12"/>
      <c r="C39" s="13" t="s">
        <v>25</v>
      </c>
      <c r="D39" s="13" t="s">
        <v>26</v>
      </c>
      <c r="E39" s="13" t="s">
        <v>27</v>
      </c>
      <c r="F39" s="13" t="s">
        <v>30</v>
      </c>
      <c r="G39" s="13" t="s">
        <v>31</v>
      </c>
    </row>
    <row r="40">
      <c r="A40" s="19" t="s">
        <v>39</v>
      </c>
      <c r="B40" s="20" t="s">
        <v>40</v>
      </c>
      <c r="C40" s="14">
        <f t="shared" ref="C40:E40" si="5"> COUNTIFS($C$18:$C$21, C$39 ,$F$18:$F$21, $B40)</f>
        <v>2</v>
      </c>
      <c r="D40" s="14">
        <f t="shared" si="5"/>
        <v>1</v>
      </c>
      <c r="E40" s="14">
        <f t="shared" si="5"/>
        <v>0</v>
      </c>
      <c r="F40" s="14">
        <f t="shared" ref="F40:G40" si="6"> COUNTIFS($E$18:$E$21, F$39 ,$F$18:$F$21, $B40)</f>
        <v>1</v>
      </c>
      <c r="G40" s="14">
        <f t="shared" si="6"/>
        <v>2</v>
      </c>
    </row>
    <row r="41">
      <c r="A41" s="21"/>
      <c r="B41" s="20" t="s">
        <v>41</v>
      </c>
      <c r="C41" s="14">
        <f t="shared" ref="C41:E41" si="7"> COUNTIFS($C$18:$C$21, C$39 ,$F$18:$F$21, $B41)</f>
        <v>0</v>
      </c>
      <c r="D41" s="14">
        <f t="shared" si="7"/>
        <v>0</v>
      </c>
      <c r="E41" s="14">
        <f t="shared" si="7"/>
        <v>0</v>
      </c>
      <c r="F41" s="14">
        <f t="shared" ref="F41:G41" si="8"> COUNTIFS($E$18:$E$21, F$39 ,$F$18:$F$21, $B41)</f>
        <v>0</v>
      </c>
      <c r="G41" s="14">
        <f t="shared" si="8"/>
        <v>0</v>
      </c>
    </row>
    <row r="42">
      <c r="A42" s="22"/>
      <c r="B42" s="20" t="s">
        <v>42</v>
      </c>
      <c r="C42" s="14">
        <f t="shared" ref="C42:E42" si="9"> COUNTIFS($C$18:$C$21, C$39 ,$F$18:$F$21, $B42)</f>
        <v>0</v>
      </c>
      <c r="D42" s="14">
        <f t="shared" si="9"/>
        <v>0</v>
      </c>
      <c r="E42" s="14">
        <f t="shared" si="9"/>
        <v>1</v>
      </c>
      <c r="F42" s="14">
        <f t="shared" ref="F42:G42" si="10"> COUNTIFS($E$18:$E$21, F$39 ,$F$18:$F$21, $B42)</f>
        <v>0</v>
      </c>
      <c r="G42" s="14">
        <f t="shared" si="10"/>
        <v>1</v>
      </c>
    </row>
    <row r="43">
      <c r="A43" s="23" t="s">
        <v>43</v>
      </c>
      <c r="B43" s="20" t="s">
        <v>40</v>
      </c>
      <c r="C43" s="14">
        <f t="shared" ref="C43:G43" si="11"> C40/B$29</f>
        <v>1</v>
      </c>
      <c r="D43" s="14">
        <f t="shared" si="11"/>
        <v>1</v>
      </c>
      <c r="E43" s="14">
        <f t="shared" si="11"/>
        <v>0</v>
      </c>
      <c r="F43" s="14">
        <f t="shared" si="11"/>
        <v>1</v>
      </c>
      <c r="G43" s="14">
        <f t="shared" si="11"/>
        <v>0.6666666667</v>
      </c>
    </row>
    <row r="44">
      <c r="A44" s="21"/>
      <c r="B44" s="20" t="s">
        <v>41</v>
      </c>
      <c r="C44" s="14">
        <f t="shared" ref="C44:G44" si="12"> C41/B$29</f>
        <v>0</v>
      </c>
      <c r="D44" s="14">
        <f t="shared" si="12"/>
        <v>0</v>
      </c>
      <c r="E44" s="14">
        <f t="shared" si="12"/>
        <v>0</v>
      </c>
      <c r="F44" s="14">
        <f t="shared" si="12"/>
        <v>0</v>
      </c>
      <c r="G44" s="14">
        <f t="shared" si="12"/>
        <v>0</v>
      </c>
    </row>
    <row r="45">
      <c r="A45" s="22"/>
      <c r="B45" s="20" t="s">
        <v>42</v>
      </c>
      <c r="C45" s="14">
        <f t="shared" ref="C45:G45" si="13"> C42/B$29</f>
        <v>0</v>
      </c>
      <c r="D45" s="14">
        <f t="shared" si="13"/>
        <v>0</v>
      </c>
      <c r="E45" s="14">
        <f t="shared" si="13"/>
        <v>1</v>
      </c>
      <c r="F45" s="14">
        <f t="shared" si="13"/>
        <v>0</v>
      </c>
      <c r="G45" s="14">
        <f t="shared" si="13"/>
        <v>0.3333333333</v>
      </c>
    </row>
    <row r="46">
      <c r="B46" s="24"/>
      <c r="C46" s="24"/>
    </row>
    <row r="47">
      <c r="A47" s="8" t="s">
        <v>44</v>
      </c>
    </row>
    <row r="49">
      <c r="A49" s="18" t="s">
        <v>20</v>
      </c>
      <c r="B49" s="12"/>
      <c r="C49" s="10" t="s">
        <v>21</v>
      </c>
      <c r="D49" s="11"/>
      <c r="E49" s="12"/>
      <c r="F49" s="10" t="s">
        <v>23</v>
      </c>
      <c r="G49" s="12"/>
    </row>
    <row r="50">
      <c r="A50" s="18" t="s">
        <v>24</v>
      </c>
      <c r="B50" s="12"/>
      <c r="C50" s="13" t="s">
        <v>25</v>
      </c>
      <c r="D50" s="13" t="s">
        <v>26</v>
      </c>
      <c r="E50" s="13" t="s">
        <v>27</v>
      </c>
      <c r="F50" s="13" t="s">
        <v>30</v>
      </c>
      <c r="G50" s="13" t="s">
        <v>31</v>
      </c>
    </row>
    <row r="51">
      <c r="A51" s="19" t="s">
        <v>39</v>
      </c>
      <c r="B51" s="20" t="s">
        <v>45</v>
      </c>
      <c r="C51" s="14">
        <f t="shared" ref="C51:G51" si="14"> IF(C43 = 0, 0, C43*LOG((1/C43),2))</f>
        <v>0</v>
      </c>
      <c r="D51" s="14">
        <f t="shared" si="14"/>
        <v>0</v>
      </c>
      <c r="E51" s="14">
        <f t="shared" si="14"/>
        <v>0</v>
      </c>
      <c r="F51" s="14">
        <f t="shared" si="14"/>
        <v>0</v>
      </c>
      <c r="G51" s="14">
        <f t="shared" si="14"/>
        <v>0.3899750005</v>
      </c>
    </row>
    <row r="52">
      <c r="A52" s="21"/>
      <c r="B52" s="20" t="s">
        <v>46</v>
      </c>
      <c r="C52" s="14">
        <f t="shared" ref="C52:G52" si="15"> IF(C44 = 0, 0, C44*LOG((1/C44),2))</f>
        <v>0</v>
      </c>
      <c r="D52" s="14">
        <f t="shared" si="15"/>
        <v>0</v>
      </c>
      <c r="E52" s="14">
        <f t="shared" si="15"/>
        <v>0</v>
      </c>
      <c r="F52" s="14">
        <f t="shared" si="15"/>
        <v>0</v>
      </c>
      <c r="G52" s="14">
        <f t="shared" si="15"/>
        <v>0</v>
      </c>
    </row>
    <row r="53">
      <c r="A53" s="22"/>
      <c r="B53" s="20" t="s">
        <v>47</v>
      </c>
      <c r="C53" s="14">
        <f t="shared" ref="C53:G53" si="16"> IF(C45 = 0, 0, C45*LOG((1/C45),2))</f>
        <v>0</v>
      </c>
      <c r="D53" s="14">
        <f t="shared" si="16"/>
        <v>0</v>
      </c>
      <c r="E53" s="14">
        <f t="shared" si="16"/>
        <v>0</v>
      </c>
      <c r="F53" s="14">
        <f t="shared" si="16"/>
        <v>0</v>
      </c>
      <c r="G53" s="14">
        <f t="shared" si="16"/>
        <v>0.5283208336</v>
      </c>
    </row>
    <row r="55">
      <c r="B55" s="4" t="s">
        <v>48</v>
      </c>
      <c r="H55" s="25" t="s">
        <v>49</v>
      </c>
    </row>
    <row r="59">
      <c r="A59" s="8" t="s">
        <v>50</v>
      </c>
      <c r="D59" s="4" t="s">
        <v>51</v>
      </c>
    </row>
    <row r="61">
      <c r="A61" s="18" t="s">
        <v>20</v>
      </c>
      <c r="B61" s="12"/>
      <c r="C61" s="10" t="s">
        <v>21</v>
      </c>
      <c r="D61" s="11"/>
      <c r="E61" s="12"/>
      <c r="F61" s="10" t="s">
        <v>23</v>
      </c>
      <c r="G61" s="12"/>
    </row>
    <row r="62">
      <c r="A62" s="18" t="s">
        <v>24</v>
      </c>
      <c r="B62" s="12"/>
      <c r="C62" s="13" t="s">
        <v>25</v>
      </c>
      <c r="D62" s="13" t="s">
        <v>26</v>
      </c>
      <c r="E62" s="13" t="s">
        <v>27</v>
      </c>
      <c r="F62" s="13" t="s">
        <v>30</v>
      </c>
      <c r="G62" s="13" t="s">
        <v>31</v>
      </c>
    </row>
    <row r="63">
      <c r="A63" s="18" t="s">
        <v>52</v>
      </c>
      <c r="B63" s="12"/>
      <c r="C63" s="14">
        <f t="shared" ref="C63:G63" si="17"> SUM(C51:C53)</f>
        <v>0</v>
      </c>
      <c r="D63" s="14">
        <f t="shared" si="17"/>
        <v>0</v>
      </c>
      <c r="E63" s="14">
        <f t="shared" si="17"/>
        <v>0</v>
      </c>
      <c r="F63" s="14">
        <f t="shared" si="17"/>
        <v>0</v>
      </c>
      <c r="G63" s="14">
        <f t="shared" si="17"/>
        <v>0.9182958341</v>
      </c>
    </row>
    <row r="65">
      <c r="A65" s="8" t="s">
        <v>53</v>
      </c>
      <c r="D65" s="4" t="s">
        <v>54</v>
      </c>
    </row>
    <row r="67">
      <c r="A67" s="18" t="s">
        <v>20</v>
      </c>
      <c r="B67" s="12"/>
      <c r="C67" s="10" t="s">
        <v>21</v>
      </c>
      <c r="D67" s="11"/>
      <c r="E67" s="12"/>
      <c r="F67" s="10" t="s">
        <v>23</v>
      </c>
      <c r="G67" s="12"/>
    </row>
    <row r="68">
      <c r="A68" s="18" t="s">
        <v>52</v>
      </c>
      <c r="B68" s="12"/>
      <c r="C68" s="10">
        <f> SUM(C63:E63)</f>
        <v>0</v>
      </c>
      <c r="D68" s="11"/>
      <c r="E68" s="12"/>
      <c r="F68" s="10">
        <f> SUM(F63:G63)</f>
        <v>0.9182958341</v>
      </c>
      <c r="G68" s="12"/>
    </row>
    <row r="71">
      <c r="A71" s="8" t="s">
        <v>55</v>
      </c>
      <c r="E71" s="4" t="s">
        <v>56</v>
      </c>
    </row>
    <row r="73">
      <c r="A73" s="18" t="s">
        <v>20</v>
      </c>
      <c r="B73" s="12"/>
      <c r="C73" s="10" t="s">
        <v>21</v>
      </c>
      <c r="D73" s="11"/>
      <c r="E73" s="12"/>
      <c r="F73" s="10" t="s">
        <v>23</v>
      </c>
      <c r="G73" s="12"/>
    </row>
    <row r="74">
      <c r="A74" s="18" t="s">
        <v>57</v>
      </c>
      <c r="B74" s="12"/>
      <c r="C74" s="10">
        <f> $G$35-C68</f>
        <v>7.415037499</v>
      </c>
      <c r="D74" s="11"/>
      <c r="E74" s="12"/>
      <c r="F74" s="10">
        <f> $G$35-F68</f>
        <v>6.496741665</v>
      </c>
      <c r="G74" s="12"/>
    </row>
    <row r="76">
      <c r="A76" s="8" t="s">
        <v>58</v>
      </c>
      <c r="E76" s="4" t="s">
        <v>59</v>
      </c>
    </row>
    <row r="78">
      <c r="A78" s="18" t="s">
        <v>20</v>
      </c>
      <c r="B78" s="12"/>
      <c r="C78" s="10" t="s">
        <v>21</v>
      </c>
      <c r="D78" s="11"/>
      <c r="E78" s="12"/>
      <c r="F78" s="10" t="s">
        <v>23</v>
      </c>
      <c r="G78" s="12"/>
    </row>
    <row r="79">
      <c r="A79" s="18" t="s">
        <v>24</v>
      </c>
      <c r="B79" s="12"/>
      <c r="C79" s="13" t="s">
        <v>25</v>
      </c>
      <c r="D79" s="13" t="s">
        <v>26</v>
      </c>
      <c r="E79" s="13" t="s">
        <v>27</v>
      </c>
      <c r="F79" s="13" t="s">
        <v>30</v>
      </c>
      <c r="G79" s="13" t="s">
        <v>31</v>
      </c>
    </row>
    <row r="80">
      <c r="A80" s="18" t="s">
        <v>60</v>
      </c>
      <c r="B80" s="12"/>
      <c r="C80" s="14">
        <f t="shared" ref="C80:G80" si="18"> (B30*B35)</f>
        <v>0.5</v>
      </c>
      <c r="D80" s="14">
        <f t="shared" si="18"/>
        <v>0.5</v>
      </c>
      <c r="E80" s="14">
        <f t="shared" si="18"/>
        <v>0.5</v>
      </c>
      <c r="F80" s="14">
        <f t="shared" si="18"/>
        <v>0.5</v>
      </c>
      <c r="G80" s="14">
        <f t="shared" si="18"/>
        <v>0.3112781245</v>
      </c>
    </row>
    <row r="81">
      <c r="A81" s="18" t="s">
        <v>58</v>
      </c>
      <c r="B81" s="12"/>
      <c r="C81" s="10">
        <f> SUM(C80:E80)</f>
        <v>1.5</v>
      </c>
      <c r="D81" s="11"/>
      <c r="E81" s="12"/>
      <c r="F81" s="10">
        <f> SUM(F80:G80)</f>
        <v>0.8112781245</v>
      </c>
      <c r="G81" s="12"/>
    </row>
    <row r="83">
      <c r="A83" s="8" t="s">
        <v>61</v>
      </c>
      <c r="E83" s="4" t="s">
        <v>62</v>
      </c>
    </row>
    <row r="85">
      <c r="A85" s="18" t="s">
        <v>20</v>
      </c>
      <c r="B85" s="12"/>
      <c r="C85" s="10" t="s">
        <v>21</v>
      </c>
      <c r="D85" s="11"/>
      <c r="E85" s="12"/>
      <c r="F85" s="10" t="s">
        <v>23</v>
      </c>
      <c r="G85" s="12"/>
    </row>
    <row r="86">
      <c r="A86" s="18" t="s">
        <v>63</v>
      </c>
      <c r="B86" s="12"/>
      <c r="C86" s="10">
        <f> C74/C81</f>
        <v>4.943358333</v>
      </c>
      <c r="D86" s="11"/>
      <c r="E86" s="12"/>
      <c r="F86" s="33">
        <f> F74/F81</f>
        <v>8.008032596</v>
      </c>
      <c r="G86" s="12"/>
    </row>
    <row r="88">
      <c r="A88" s="34" t="s">
        <v>67</v>
      </c>
      <c r="B88" s="35"/>
      <c r="C88" s="35"/>
      <c r="D88" s="35"/>
      <c r="E88" s="35"/>
      <c r="F88" s="35"/>
    </row>
    <row r="90">
      <c r="A90" s="8"/>
    </row>
  </sheetData>
  <autoFilter ref="$C$5:$F$15">
    <filterColumn colId="1">
      <filters>
        <filter val="EMPAPADO"/>
      </filters>
    </filterColumn>
  </autoFilter>
  <mergeCells count="47">
    <mergeCell ref="B27:D27"/>
    <mergeCell ref="E27:F27"/>
    <mergeCell ref="B33:D33"/>
    <mergeCell ref="E33:F33"/>
    <mergeCell ref="A38:B38"/>
    <mergeCell ref="C38:E38"/>
    <mergeCell ref="F38:G38"/>
    <mergeCell ref="F49:G49"/>
    <mergeCell ref="H55:K57"/>
    <mergeCell ref="A39:B39"/>
    <mergeCell ref="A40:A42"/>
    <mergeCell ref="A43:A45"/>
    <mergeCell ref="A49:B49"/>
    <mergeCell ref="C49:E49"/>
    <mergeCell ref="A50:B50"/>
    <mergeCell ref="A51:A53"/>
    <mergeCell ref="A61:B61"/>
    <mergeCell ref="C61:E61"/>
    <mergeCell ref="F61:G61"/>
    <mergeCell ref="A62:B62"/>
    <mergeCell ref="A63:B63"/>
    <mergeCell ref="C67:E67"/>
    <mergeCell ref="F67:G67"/>
    <mergeCell ref="A67:B67"/>
    <mergeCell ref="A68:B68"/>
    <mergeCell ref="C68:E68"/>
    <mergeCell ref="F68:G68"/>
    <mergeCell ref="A73:B73"/>
    <mergeCell ref="C73:E73"/>
    <mergeCell ref="F73:G73"/>
    <mergeCell ref="A74:B74"/>
    <mergeCell ref="C74:E74"/>
    <mergeCell ref="F74:G74"/>
    <mergeCell ref="A78:B78"/>
    <mergeCell ref="C78:E78"/>
    <mergeCell ref="F78:G78"/>
    <mergeCell ref="A79:B79"/>
    <mergeCell ref="A86:B86"/>
    <mergeCell ref="C86:E86"/>
    <mergeCell ref="F86:G86"/>
    <mergeCell ref="A80:B80"/>
    <mergeCell ref="A81:B81"/>
    <mergeCell ref="C81:E81"/>
    <mergeCell ref="F81:G81"/>
    <mergeCell ref="A85:B85"/>
    <mergeCell ref="C85:E85"/>
    <mergeCell ref="F85:G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7" t="s">
        <v>68</v>
      </c>
      <c r="B3" s="28"/>
      <c r="C3" s="28"/>
      <c r="D3" s="29"/>
    </row>
    <row r="5">
      <c r="C5" s="5" t="s">
        <v>4</v>
      </c>
      <c r="D5" s="5" t="s">
        <v>5</v>
      </c>
      <c r="E5" s="5" t="s">
        <v>6</v>
      </c>
      <c r="F5" s="5" t="s">
        <v>7</v>
      </c>
    </row>
    <row r="6" hidden="1">
      <c r="C6" s="5" t="s">
        <v>8</v>
      </c>
      <c r="D6" s="5" t="s">
        <v>9</v>
      </c>
      <c r="E6" s="5" t="s">
        <v>10</v>
      </c>
      <c r="F6" s="5" t="s">
        <v>11</v>
      </c>
    </row>
    <row r="7" hidden="1">
      <c r="C7" s="5" t="s">
        <v>8</v>
      </c>
      <c r="D7" s="5" t="s">
        <v>9</v>
      </c>
      <c r="E7" s="5" t="s">
        <v>12</v>
      </c>
      <c r="F7" s="5" t="s">
        <v>11</v>
      </c>
    </row>
    <row r="8">
      <c r="C8" s="5" t="s">
        <v>8</v>
      </c>
      <c r="D8" s="30" t="s">
        <v>13</v>
      </c>
      <c r="E8" s="5" t="s">
        <v>10</v>
      </c>
      <c r="F8" s="5" t="s">
        <v>11</v>
      </c>
    </row>
    <row r="9">
      <c r="C9" s="5" t="s">
        <v>8</v>
      </c>
      <c r="D9" s="30" t="s">
        <v>13</v>
      </c>
      <c r="E9" s="5" t="s">
        <v>12</v>
      </c>
      <c r="F9" s="5" t="s">
        <v>14</v>
      </c>
    </row>
    <row r="10" hidden="1">
      <c r="C10" s="5" t="s">
        <v>15</v>
      </c>
      <c r="D10" s="5" t="s">
        <v>9</v>
      </c>
      <c r="E10" s="5" t="s">
        <v>10</v>
      </c>
      <c r="F10" s="5" t="s">
        <v>11</v>
      </c>
    </row>
    <row r="11">
      <c r="C11" s="5" t="s">
        <v>15</v>
      </c>
      <c r="D11" s="30" t="s">
        <v>13</v>
      </c>
      <c r="E11" s="5" t="s">
        <v>10</v>
      </c>
      <c r="F11" s="5" t="s">
        <v>14</v>
      </c>
    </row>
    <row r="12">
      <c r="C12" s="5" t="s">
        <v>15</v>
      </c>
      <c r="D12" s="30" t="s">
        <v>13</v>
      </c>
      <c r="E12" s="5" t="s">
        <v>12</v>
      </c>
      <c r="F12" s="5" t="s">
        <v>14</v>
      </c>
    </row>
    <row r="13" hidden="1">
      <c r="C13" s="5" t="s">
        <v>16</v>
      </c>
      <c r="D13" s="5" t="s">
        <v>9</v>
      </c>
      <c r="E13" s="5" t="s">
        <v>10</v>
      </c>
      <c r="F13" s="5" t="s">
        <v>17</v>
      </c>
    </row>
    <row r="14">
      <c r="C14" s="5" t="s">
        <v>16</v>
      </c>
      <c r="D14" s="30" t="s">
        <v>13</v>
      </c>
      <c r="E14" s="5" t="s">
        <v>10</v>
      </c>
      <c r="F14" s="5" t="s">
        <v>17</v>
      </c>
    </row>
    <row r="15">
      <c r="C15" s="5" t="s">
        <v>16</v>
      </c>
      <c r="D15" s="30" t="s">
        <v>13</v>
      </c>
      <c r="E15" s="5" t="s">
        <v>12</v>
      </c>
      <c r="F15" s="5" t="s">
        <v>17</v>
      </c>
    </row>
    <row r="17">
      <c r="A17" s="4" t="s">
        <v>66</v>
      </c>
      <c r="C17" s="5" t="s">
        <v>4</v>
      </c>
      <c r="D17" s="5" t="s">
        <v>5</v>
      </c>
      <c r="E17" s="5" t="s">
        <v>6</v>
      </c>
      <c r="F17" s="5" t="s">
        <v>7</v>
      </c>
    </row>
    <row r="18">
      <c r="C18" s="5" t="s">
        <v>8</v>
      </c>
      <c r="D18" s="30" t="s">
        <v>13</v>
      </c>
      <c r="E18" s="5" t="s">
        <v>10</v>
      </c>
      <c r="F18" s="5" t="s">
        <v>11</v>
      </c>
    </row>
    <row r="19">
      <c r="C19" s="5" t="s">
        <v>8</v>
      </c>
      <c r="D19" s="30" t="s">
        <v>13</v>
      </c>
      <c r="E19" s="5" t="s">
        <v>12</v>
      </c>
      <c r="F19" s="5" t="s">
        <v>14</v>
      </c>
    </row>
    <row r="20">
      <c r="C20" s="5" t="s">
        <v>15</v>
      </c>
      <c r="D20" s="30" t="s">
        <v>13</v>
      </c>
      <c r="E20" s="5" t="s">
        <v>10</v>
      </c>
      <c r="F20" s="5" t="s">
        <v>14</v>
      </c>
    </row>
    <row r="21">
      <c r="C21" s="5" t="s">
        <v>15</v>
      </c>
      <c r="D21" s="30" t="s">
        <v>13</v>
      </c>
      <c r="E21" s="5" t="s">
        <v>12</v>
      </c>
      <c r="F21" s="5" t="s">
        <v>14</v>
      </c>
    </row>
    <row r="22">
      <c r="C22" s="5" t="s">
        <v>16</v>
      </c>
      <c r="D22" s="30" t="s">
        <v>13</v>
      </c>
      <c r="E22" s="5" t="s">
        <v>10</v>
      </c>
      <c r="F22" s="5" t="s">
        <v>17</v>
      </c>
    </row>
    <row r="23">
      <c r="C23" s="5" t="s">
        <v>16</v>
      </c>
      <c r="D23" s="30" t="s">
        <v>13</v>
      </c>
      <c r="E23" s="5" t="s">
        <v>12</v>
      </c>
      <c r="F23" s="5" t="s">
        <v>17</v>
      </c>
    </row>
    <row r="25">
      <c r="C25" s="6" t="s">
        <v>18</v>
      </c>
      <c r="D25" s="31">
        <f>COUNTA(C18:C23)</f>
        <v>6</v>
      </c>
    </row>
    <row r="26">
      <c r="A26" s="8" t="s">
        <v>19</v>
      </c>
    </row>
    <row r="27">
      <c r="A27" s="9" t="s">
        <v>20</v>
      </c>
      <c r="B27" s="10" t="s">
        <v>21</v>
      </c>
      <c r="C27" s="11"/>
      <c r="D27" s="12"/>
      <c r="E27" s="10" t="s">
        <v>23</v>
      </c>
      <c r="F27" s="12"/>
    </row>
    <row r="28">
      <c r="A28" s="9" t="s">
        <v>24</v>
      </c>
      <c r="B28" s="13" t="s">
        <v>25</v>
      </c>
      <c r="C28" s="13" t="s">
        <v>26</v>
      </c>
      <c r="D28" s="13" t="s">
        <v>27</v>
      </c>
      <c r="E28" s="13" t="s">
        <v>30</v>
      </c>
      <c r="F28" s="13" t="s">
        <v>31</v>
      </c>
    </row>
    <row r="29">
      <c r="A29" s="9" t="s">
        <v>32</v>
      </c>
      <c r="B29" s="14">
        <f t="shared" ref="B29:D29" si="1"> COUNTIF($C$18:$C$23, B$28)</f>
        <v>2</v>
      </c>
      <c r="C29" s="14">
        <f t="shared" si="1"/>
        <v>2</v>
      </c>
      <c r="D29" s="14">
        <f t="shared" si="1"/>
        <v>2</v>
      </c>
      <c r="E29" s="32">
        <f t="shared" ref="E29:F29" si="2"> COUNTIF($E$18:$E$23, E$28)</f>
        <v>3</v>
      </c>
      <c r="F29" s="32">
        <f t="shared" si="2"/>
        <v>3</v>
      </c>
    </row>
    <row r="30">
      <c r="A30" s="16" t="s">
        <v>33</v>
      </c>
      <c r="B30" s="14">
        <f t="shared" ref="B30:F30" si="3">B29/$D$25</f>
        <v>0.3333333333</v>
      </c>
      <c r="C30" s="14">
        <f t="shared" si="3"/>
        <v>0.3333333333</v>
      </c>
      <c r="D30" s="14">
        <f t="shared" si="3"/>
        <v>0.3333333333</v>
      </c>
      <c r="E30" s="14">
        <f t="shared" si="3"/>
        <v>0.5</v>
      </c>
      <c r="F30" s="14">
        <f t="shared" si="3"/>
        <v>0.5</v>
      </c>
    </row>
    <row r="32">
      <c r="A32" s="8" t="s">
        <v>34</v>
      </c>
    </row>
    <row r="33">
      <c r="A33" s="9" t="s">
        <v>20</v>
      </c>
      <c r="B33" s="10" t="s">
        <v>21</v>
      </c>
      <c r="C33" s="11"/>
      <c r="D33" s="12"/>
      <c r="E33" s="10" t="s">
        <v>23</v>
      </c>
      <c r="F33" s="12"/>
    </row>
    <row r="34">
      <c r="A34" s="9" t="s">
        <v>24</v>
      </c>
      <c r="B34" s="13" t="s">
        <v>25</v>
      </c>
      <c r="C34" s="13" t="s">
        <v>26</v>
      </c>
      <c r="D34" s="13" t="s">
        <v>27</v>
      </c>
      <c r="E34" s="13" t="s">
        <v>30</v>
      </c>
      <c r="F34" s="13" t="s">
        <v>31</v>
      </c>
      <c r="G34" s="8" t="s">
        <v>36</v>
      </c>
    </row>
    <row r="35">
      <c r="A35" s="9" t="s">
        <v>34</v>
      </c>
      <c r="B35" s="14">
        <f t="shared" ref="B35:F35" si="4"> IF(B30 = 0, 0, LOG((1/B30),2))</f>
        <v>1.584962501</v>
      </c>
      <c r="C35" s="14">
        <f t="shared" si="4"/>
        <v>1.584962501</v>
      </c>
      <c r="D35" s="14">
        <f t="shared" si="4"/>
        <v>1.584962501</v>
      </c>
      <c r="E35" s="14">
        <f t="shared" si="4"/>
        <v>1</v>
      </c>
      <c r="F35" s="14">
        <f t="shared" si="4"/>
        <v>1</v>
      </c>
      <c r="G35" s="17">
        <f> SUM(B35:F35)</f>
        <v>6.754887502</v>
      </c>
      <c r="H35" s="4" t="s">
        <v>37</v>
      </c>
    </row>
    <row r="37">
      <c r="A37" s="8" t="s">
        <v>38</v>
      </c>
    </row>
    <row r="38">
      <c r="A38" s="18" t="s">
        <v>20</v>
      </c>
      <c r="B38" s="12"/>
      <c r="C38" s="10" t="s">
        <v>21</v>
      </c>
      <c r="D38" s="11"/>
      <c r="E38" s="12"/>
      <c r="F38" s="10" t="s">
        <v>23</v>
      </c>
      <c r="G38" s="12"/>
    </row>
    <row r="39">
      <c r="A39" s="18" t="s">
        <v>24</v>
      </c>
      <c r="B39" s="12"/>
      <c r="C39" s="13" t="s">
        <v>25</v>
      </c>
      <c r="D39" s="13" t="s">
        <v>26</v>
      </c>
      <c r="E39" s="13" t="s">
        <v>27</v>
      </c>
      <c r="F39" s="13" t="s">
        <v>30</v>
      </c>
      <c r="G39" s="13" t="s">
        <v>31</v>
      </c>
    </row>
    <row r="40">
      <c r="A40" s="19" t="s">
        <v>39</v>
      </c>
      <c r="B40" s="20" t="s">
        <v>40</v>
      </c>
      <c r="C40" s="14">
        <f t="shared" ref="C40:E40" si="5"> COUNTIFS($C$18:$C$23, C$39 ,$F$18:$F$23, $B40)</f>
        <v>1</v>
      </c>
      <c r="D40" s="14">
        <f t="shared" si="5"/>
        <v>0</v>
      </c>
      <c r="E40" s="14">
        <f t="shared" si="5"/>
        <v>0</v>
      </c>
      <c r="F40" s="14">
        <f t="shared" ref="F40:G40" si="6"> COUNTIFS($E$18:$E$23, F$39 ,$F$18:$F$23, $B40)</f>
        <v>0</v>
      </c>
      <c r="G40" s="14">
        <f t="shared" si="6"/>
        <v>1</v>
      </c>
    </row>
    <row r="41">
      <c r="A41" s="21"/>
      <c r="B41" s="20" t="s">
        <v>41</v>
      </c>
      <c r="C41" s="14">
        <f t="shared" ref="C41:E41" si="7"> COUNTIFS($C$18:$C$23, C$39 ,$F$18:$F$23, $B41)</f>
        <v>1</v>
      </c>
      <c r="D41" s="14">
        <f t="shared" si="7"/>
        <v>2</v>
      </c>
      <c r="E41" s="14">
        <f t="shared" si="7"/>
        <v>0</v>
      </c>
      <c r="F41" s="14">
        <f t="shared" ref="F41:G41" si="8"> COUNTIFS($E$18:$E$23, F$39 ,$F$18:$F$23, $B41)</f>
        <v>2</v>
      </c>
      <c r="G41" s="14">
        <f t="shared" si="8"/>
        <v>1</v>
      </c>
    </row>
    <row r="42">
      <c r="A42" s="22"/>
      <c r="B42" s="20" t="s">
        <v>42</v>
      </c>
      <c r="C42" s="14">
        <f t="shared" ref="C42:E42" si="9"> COUNTIFS($C$18:$C$23, C$39 ,$F$18:$F$23, $B42)</f>
        <v>0</v>
      </c>
      <c r="D42" s="14">
        <f t="shared" si="9"/>
        <v>0</v>
      </c>
      <c r="E42" s="14">
        <f t="shared" si="9"/>
        <v>2</v>
      </c>
      <c r="F42" s="14">
        <f t="shared" ref="F42:G42" si="10"> COUNTIFS($E$18:$E$23, F$39 ,$F$18:$F$23, $B42)</f>
        <v>1</v>
      </c>
      <c r="G42" s="14">
        <f t="shared" si="10"/>
        <v>1</v>
      </c>
    </row>
    <row r="43">
      <c r="A43" s="23" t="s">
        <v>43</v>
      </c>
      <c r="B43" s="20" t="s">
        <v>40</v>
      </c>
      <c r="C43" s="14">
        <f t="shared" ref="C43:E43" si="11"> IF(C40 = 0, 0, C40/B$29)</f>
        <v>0.5</v>
      </c>
      <c r="D43" s="14">
        <f t="shared" si="11"/>
        <v>0</v>
      </c>
      <c r="E43" s="14">
        <f t="shared" si="11"/>
        <v>0</v>
      </c>
      <c r="F43" s="14">
        <f t="shared" ref="F43:G43" si="12"> F40/E$29</f>
        <v>0</v>
      </c>
      <c r="G43" s="14">
        <f t="shared" si="12"/>
        <v>0.3333333333</v>
      </c>
    </row>
    <row r="44">
      <c r="A44" s="21"/>
      <c r="B44" s="20" t="s">
        <v>41</v>
      </c>
      <c r="C44" s="14">
        <f t="shared" ref="C44:E44" si="13"> IF(C41 = 0, 0, C41/B$29)</f>
        <v>0.5</v>
      </c>
      <c r="D44" s="14">
        <f t="shared" si="13"/>
        <v>1</v>
      </c>
      <c r="E44" s="14">
        <f t="shared" si="13"/>
        <v>0</v>
      </c>
      <c r="F44" s="14">
        <f t="shared" ref="F44:G44" si="14"> F41/E$29</f>
        <v>0.6666666667</v>
      </c>
      <c r="G44" s="14">
        <f t="shared" si="14"/>
        <v>0.3333333333</v>
      </c>
    </row>
    <row r="45">
      <c r="A45" s="22"/>
      <c r="B45" s="20" t="s">
        <v>42</v>
      </c>
      <c r="C45" s="14">
        <f t="shared" ref="C45:E45" si="15"> IF(C42 = 0, 0, C42/B$29)</f>
        <v>0</v>
      </c>
      <c r="D45" s="14">
        <f t="shared" si="15"/>
        <v>0</v>
      </c>
      <c r="E45" s="14">
        <f t="shared" si="15"/>
        <v>1</v>
      </c>
      <c r="F45" s="14">
        <f t="shared" ref="F45:G45" si="16"> F42/E$29</f>
        <v>0.3333333333</v>
      </c>
      <c r="G45" s="14">
        <f t="shared" si="16"/>
        <v>0.3333333333</v>
      </c>
    </row>
    <row r="46">
      <c r="B46" s="24"/>
      <c r="C46" s="24"/>
    </row>
    <row r="47">
      <c r="A47" s="8" t="s">
        <v>44</v>
      </c>
    </row>
    <row r="49">
      <c r="A49" s="18" t="s">
        <v>20</v>
      </c>
      <c r="B49" s="12"/>
      <c r="C49" s="10" t="s">
        <v>21</v>
      </c>
      <c r="D49" s="11"/>
      <c r="E49" s="12"/>
      <c r="F49" s="10" t="s">
        <v>23</v>
      </c>
      <c r="G49" s="12"/>
    </row>
    <row r="50">
      <c r="A50" s="18" t="s">
        <v>24</v>
      </c>
      <c r="B50" s="12"/>
      <c r="C50" s="13" t="s">
        <v>25</v>
      </c>
      <c r="D50" s="13" t="s">
        <v>26</v>
      </c>
      <c r="E50" s="13" t="s">
        <v>27</v>
      </c>
      <c r="F50" s="13" t="s">
        <v>30</v>
      </c>
      <c r="G50" s="13" t="s">
        <v>31</v>
      </c>
    </row>
    <row r="51">
      <c r="A51" s="19" t="s">
        <v>39</v>
      </c>
      <c r="B51" s="20" t="s">
        <v>45</v>
      </c>
      <c r="C51" s="14">
        <f t="shared" ref="C51:G51" si="17"> IF(C43 = 0, 0, C43*LOG((1/C43),2))</f>
        <v>0.5</v>
      </c>
      <c r="D51" s="14">
        <f t="shared" si="17"/>
        <v>0</v>
      </c>
      <c r="E51" s="14">
        <f t="shared" si="17"/>
        <v>0</v>
      </c>
      <c r="F51" s="14">
        <f t="shared" si="17"/>
        <v>0</v>
      </c>
      <c r="G51" s="14">
        <f t="shared" si="17"/>
        <v>0.5283208336</v>
      </c>
    </row>
    <row r="52">
      <c r="A52" s="21"/>
      <c r="B52" s="20" t="s">
        <v>46</v>
      </c>
      <c r="C52" s="14">
        <f t="shared" ref="C52:G52" si="18"> IF(C44 = 0, 0, C44*LOG((1/C44),2))</f>
        <v>0.5</v>
      </c>
      <c r="D52" s="14">
        <f t="shared" si="18"/>
        <v>0</v>
      </c>
      <c r="E52" s="14">
        <f t="shared" si="18"/>
        <v>0</v>
      </c>
      <c r="F52" s="14">
        <f t="shared" si="18"/>
        <v>0.3899750005</v>
      </c>
      <c r="G52" s="14">
        <f t="shared" si="18"/>
        <v>0.5283208336</v>
      </c>
    </row>
    <row r="53">
      <c r="A53" s="22"/>
      <c r="B53" s="20" t="s">
        <v>47</v>
      </c>
      <c r="C53" s="14">
        <f t="shared" ref="C53:G53" si="19"> IF(C45 = 0, 0, C45*LOG((1/C45),2))</f>
        <v>0</v>
      </c>
      <c r="D53" s="14">
        <f t="shared" si="19"/>
        <v>0</v>
      </c>
      <c r="E53" s="14">
        <f t="shared" si="19"/>
        <v>0</v>
      </c>
      <c r="F53" s="14">
        <f t="shared" si="19"/>
        <v>0.5283208336</v>
      </c>
      <c r="G53" s="14">
        <f t="shared" si="19"/>
        <v>0.5283208336</v>
      </c>
    </row>
    <row r="55">
      <c r="B55" s="4" t="s">
        <v>48</v>
      </c>
      <c r="H55" s="25" t="s">
        <v>49</v>
      </c>
    </row>
    <row r="59">
      <c r="A59" s="8" t="s">
        <v>50</v>
      </c>
      <c r="D59" s="4" t="s">
        <v>51</v>
      </c>
    </row>
    <row r="61">
      <c r="A61" s="18" t="s">
        <v>20</v>
      </c>
      <c r="B61" s="12"/>
      <c r="C61" s="10" t="s">
        <v>21</v>
      </c>
      <c r="D61" s="11"/>
      <c r="E61" s="12"/>
      <c r="F61" s="10" t="s">
        <v>23</v>
      </c>
      <c r="G61" s="12"/>
    </row>
    <row r="62">
      <c r="A62" s="18" t="s">
        <v>24</v>
      </c>
      <c r="B62" s="12"/>
      <c r="C62" s="13" t="s">
        <v>25</v>
      </c>
      <c r="D62" s="13" t="s">
        <v>26</v>
      </c>
      <c r="E62" s="13" t="s">
        <v>27</v>
      </c>
      <c r="F62" s="13" t="s">
        <v>30</v>
      </c>
      <c r="G62" s="13" t="s">
        <v>31</v>
      </c>
    </row>
    <row r="63">
      <c r="A63" s="18" t="s">
        <v>52</v>
      </c>
      <c r="B63" s="12"/>
      <c r="C63" s="14">
        <f t="shared" ref="C63:G63" si="20"> SUM(C51:C53)</f>
        <v>1</v>
      </c>
      <c r="D63" s="14">
        <f t="shared" si="20"/>
        <v>0</v>
      </c>
      <c r="E63" s="14">
        <f t="shared" si="20"/>
        <v>0</v>
      </c>
      <c r="F63" s="14">
        <f t="shared" si="20"/>
        <v>0.9182958341</v>
      </c>
      <c r="G63" s="14">
        <f t="shared" si="20"/>
        <v>1.584962501</v>
      </c>
    </row>
    <row r="65">
      <c r="A65" s="8" t="s">
        <v>53</v>
      </c>
      <c r="D65" s="4" t="s">
        <v>54</v>
      </c>
    </row>
    <row r="67">
      <c r="A67" s="18" t="s">
        <v>20</v>
      </c>
      <c r="B67" s="12"/>
      <c r="C67" s="10" t="s">
        <v>21</v>
      </c>
      <c r="D67" s="11"/>
      <c r="E67" s="12"/>
      <c r="F67" s="10" t="s">
        <v>23</v>
      </c>
      <c r="G67" s="12"/>
    </row>
    <row r="68">
      <c r="A68" s="18" t="s">
        <v>52</v>
      </c>
      <c r="B68" s="12"/>
      <c r="C68" s="10">
        <f> SUM(C63:E63)</f>
        <v>1</v>
      </c>
      <c r="D68" s="11"/>
      <c r="E68" s="12"/>
      <c r="F68" s="10">
        <f> SUM(F63:G63)</f>
        <v>2.503258335</v>
      </c>
      <c r="G68" s="12"/>
    </row>
    <row r="71">
      <c r="A71" s="8" t="s">
        <v>55</v>
      </c>
      <c r="E71" s="4" t="s">
        <v>56</v>
      </c>
    </row>
    <row r="73">
      <c r="A73" s="18" t="s">
        <v>20</v>
      </c>
      <c r="B73" s="12"/>
      <c r="C73" s="10" t="s">
        <v>21</v>
      </c>
      <c r="D73" s="11"/>
      <c r="E73" s="12"/>
      <c r="F73" s="10" t="s">
        <v>23</v>
      </c>
      <c r="G73" s="12"/>
    </row>
    <row r="74">
      <c r="A74" s="18" t="s">
        <v>57</v>
      </c>
      <c r="B74" s="12"/>
      <c r="C74" s="10">
        <f> $G$35-C68</f>
        <v>5.754887502</v>
      </c>
      <c r="D74" s="11"/>
      <c r="E74" s="12"/>
      <c r="F74" s="10">
        <f> $G$35-F68</f>
        <v>4.251629167</v>
      </c>
      <c r="G74" s="12"/>
    </row>
    <row r="76">
      <c r="A76" s="8" t="s">
        <v>58</v>
      </c>
      <c r="E76" s="4" t="s">
        <v>59</v>
      </c>
    </row>
    <row r="78">
      <c r="A78" s="18" t="s">
        <v>20</v>
      </c>
      <c r="B78" s="12"/>
      <c r="C78" s="10" t="s">
        <v>21</v>
      </c>
      <c r="D78" s="11"/>
      <c r="E78" s="12"/>
      <c r="F78" s="10" t="s">
        <v>23</v>
      </c>
      <c r="G78" s="12"/>
    </row>
    <row r="79">
      <c r="A79" s="18" t="s">
        <v>24</v>
      </c>
      <c r="B79" s="12"/>
      <c r="C79" s="13" t="s">
        <v>25</v>
      </c>
      <c r="D79" s="13" t="s">
        <v>26</v>
      </c>
      <c r="E79" s="13" t="s">
        <v>27</v>
      </c>
      <c r="F79" s="13" t="s">
        <v>30</v>
      </c>
      <c r="G79" s="13" t="s">
        <v>31</v>
      </c>
    </row>
    <row r="80">
      <c r="A80" s="18" t="s">
        <v>60</v>
      </c>
      <c r="B80" s="12"/>
      <c r="C80" s="14">
        <f t="shared" ref="C80:G80" si="21"> (B30*B35)</f>
        <v>0.5283208336</v>
      </c>
      <c r="D80" s="14">
        <f t="shared" si="21"/>
        <v>0.5283208336</v>
      </c>
      <c r="E80" s="14">
        <f t="shared" si="21"/>
        <v>0.5283208336</v>
      </c>
      <c r="F80" s="14">
        <f t="shared" si="21"/>
        <v>0.5</v>
      </c>
      <c r="G80" s="14">
        <f t="shared" si="21"/>
        <v>0.5</v>
      </c>
    </row>
    <row r="81">
      <c r="A81" s="18" t="s">
        <v>58</v>
      </c>
      <c r="B81" s="12"/>
      <c r="C81" s="10">
        <f> SUM(C80:E80)</f>
        <v>1.584962501</v>
      </c>
      <c r="D81" s="11"/>
      <c r="E81" s="12"/>
      <c r="F81" s="10">
        <f> SUM(F80:G80)</f>
        <v>1</v>
      </c>
      <c r="G81" s="12"/>
    </row>
    <row r="83">
      <c r="A83" s="8" t="s">
        <v>61</v>
      </c>
      <c r="E83" s="4" t="s">
        <v>62</v>
      </c>
    </row>
    <row r="85">
      <c r="A85" s="18" t="s">
        <v>20</v>
      </c>
      <c r="B85" s="12"/>
      <c r="C85" s="10" t="s">
        <v>21</v>
      </c>
      <c r="D85" s="11"/>
      <c r="E85" s="12"/>
      <c r="F85" s="10" t="s">
        <v>23</v>
      </c>
      <c r="G85" s="12"/>
    </row>
    <row r="86">
      <c r="A86" s="18" t="s">
        <v>63</v>
      </c>
      <c r="B86" s="12"/>
      <c r="C86" s="36">
        <f> C74/C81</f>
        <v>3.630929754</v>
      </c>
      <c r="D86" s="11"/>
      <c r="E86" s="12"/>
      <c r="F86" s="33">
        <f> F74/F81</f>
        <v>4.251629167</v>
      </c>
      <c r="G86" s="12"/>
    </row>
    <row r="88">
      <c r="A88" s="34" t="s">
        <v>69</v>
      </c>
      <c r="B88" s="35"/>
      <c r="C88" s="35"/>
      <c r="D88" s="35"/>
      <c r="E88" s="35"/>
      <c r="F88" s="35"/>
    </row>
    <row r="90">
      <c r="A90" s="8"/>
    </row>
  </sheetData>
  <autoFilter ref="$C$5:$F$15">
    <filterColumn colId="1">
      <filters>
        <filter val="HÚMEDO"/>
      </filters>
    </filterColumn>
  </autoFilter>
  <mergeCells count="47">
    <mergeCell ref="B27:D27"/>
    <mergeCell ref="E27:F27"/>
    <mergeCell ref="B33:D33"/>
    <mergeCell ref="E33:F33"/>
    <mergeCell ref="A38:B38"/>
    <mergeCell ref="C38:E38"/>
    <mergeCell ref="F38:G38"/>
    <mergeCell ref="F49:G49"/>
    <mergeCell ref="H55:K57"/>
    <mergeCell ref="A39:B39"/>
    <mergeCell ref="A40:A42"/>
    <mergeCell ref="A43:A45"/>
    <mergeCell ref="A49:B49"/>
    <mergeCell ref="C49:E49"/>
    <mergeCell ref="A50:B50"/>
    <mergeCell ref="A51:A53"/>
    <mergeCell ref="A61:B61"/>
    <mergeCell ref="C61:E61"/>
    <mergeCell ref="F61:G61"/>
    <mergeCell ref="A62:B62"/>
    <mergeCell ref="A63:B63"/>
    <mergeCell ref="C67:E67"/>
    <mergeCell ref="F67:G67"/>
    <mergeCell ref="A67:B67"/>
    <mergeCell ref="A68:B68"/>
    <mergeCell ref="C68:E68"/>
    <mergeCell ref="F68:G68"/>
    <mergeCell ref="A73:B73"/>
    <mergeCell ref="C73:E73"/>
    <mergeCell ref="F73:G73"/>
    <mergeCell ref="A74:B74"/>
    <mergeCell ref="C74:E74"/>
    <mergeCell ref="F74:G74"/>
    <mergeCell ref="A78:B78"/>
    <mergeCell ref="C78:E78"/>
    <mergeCell ref="F78:G78"/>
    <mergeCell ref="A79:B79"/>
    <mergeCell ref="A86:B86"/>
    <mergeCell ref="C86:E86"/>
    <mergeCell ref="F86:G86"/>
    <mergeCell ref="A80:B80"/>
    <mergeCell ref="A81:B81"/>
    <mergeCell ref="C81:E81"/>
    <mergeCell ref="F81:G81"/>
    <mergeCell ref="A85:B85"/>
    <mergeCell ref="C85:E85"/>
    <mergeCell ref="F85:G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37" t="s">
        <v>70</v>
      </c>
      <c r="B3" s="34"/>
      <c r="C3" s="34"/>
      <c r="D3" s="35"/>
      <c r="E3" s="35"/>
      <c r="F3" s="35"/>
      <c r="G3" s="35"/>
    </row>
    <row r="5">
      <c r="C5" s="5" t="s">
        <v>4</v>
      </c>
      <c r="D5" s="5" t="s">
        <v>5</v>
      </c>
      <c r="E5" s="5" t="s">
        <v>6</v>
      </c>
      <c r="F5" s="5" t="s">
        <v>7</v>
      </c>
    </row>
    <row r="6">
      <c r="C6" s="5" t="s">
        <v>8</v>
      </c>
      <c r="D6" s="5" t="s">
        <v>9</v>
      </c>
      <c r="E6" s="5" t="s">
        <v>10</v>
      </c>
      <c r="F6" s="5" t="s">
        <v>11</v>
      </c>
    </row>
    <row r="7" hidden="1">
      <c r="C7" s="5" t="s">
        <v>8</v>
      </c>
      <c r="D7" s="5" t="s">
        <v>9</v>
      </c>
      <c r="E7" s="5" t="s">
        <v>12</v>
      </c>
      <c r="F7" s="5" t="s">
        <v>11</v>
      </c>
    </row>
    <row r="8" hidden="1">
      <c r="C8" s="5" t="s">
        <v>8</v>
      </c>
      <c r="D8" s="5" t="s">
        <v>13</v>
      </c>
      <c r="E8" s="5" t="s">
        <v>10</v>
      </c>
      <c r="F8" s="5" t="s">
        <v>11</v>
      </c>
    </row>
    <row r="9" hidden="1">
      <c r="C9" s="5" t="s">
        <v>8</v>
      </c>
      <c r="D9" s="5" t="s">
        <v>13</v>
      </c>
      <c r="E9" s="5" t="s">
        <v>12</v>
      </c>
      <c r="F9" s="5" t="s">
        <v>14</v>
      </c>
    </row>
    <row r="10">
      <c r="C10" s="5" t="s">
        <v>15</v>
      </c>
      <c r="D10" s="5" t="s">
        <v>9</v>
      </c>
      <c r="E10" s="5" t="s">
        <v>10</v>
      </c>
      <c r="F10" s="5" t="s">
        <v>11</v>
      </c>
    </row>
    <row r="11" hidden="1">
      <c r="C11" s="5" t="s">
        <v>15</v>
      </c>
      <c r="D11" s="5" t="s">
        <v>13</v>
      </c>
      <c r="E11" s="5" t="s">
        <v>10</v>
      </c>
      <c r="F11" s="5" t="s">
        <v>14</v>
      </c>
    </row>
    <row r="12" hidden="1">
      <c r="C12" s="5" t="s">
        <v>15</v>
      </c>
      <c r="D12" s="5" t="s">
        <v>13</v>
      </c>
      <c r="E12" s="5" t="s">
        <v>12</v>
      </c>
      <c r="F12" s="5" t="s">
        <v>14</v>
      </c>
    </row>
    <row r="13">
      <c r="C13" s="5" t="s">
        <v>16</v>
      </c>
      <c r="D13" s="5" t="s">
        <v>9</v>
      </c>
      <c r="E13" s="5" t="s">
        <v>10</v>
      </c>
      <c r="F13" s="5" t="s">
        <v>17</v>
      </c>
    </row>
    <row r="14" hidden="1">
      <c r="C14" s="5" t="s">
        <v>16</v>
      </c>
      <c r="D14" s="5" t="s">
        <v>13</v>
      </c>
      <c r="E14" s="5" t="s">
        <v>10</v>
      </c>
      <c r="F14" s="5" t="s">
        <v>17</v>
      </c>
    </row>
    <row r="15" hidden="1">
      <c r="C15" s="5" t="s">
        <v>16</v>
      </c>
      <c r="D15" s="5" t="s">
        <v>13</v>
      </c>
      <c r="E15" s="5" t="s">
        <v>12</v>
      </c>
      <c r="F15" s="5" t="s">
        <v>17</v>
      </c>
    </row>
    <row r="17">
      <c r="A17" s="4" t="s">
        <v>66</v>
      </c>
      <c r="C17" s="5" t="s">
        <v>4</v>
      </c>
      <c r="D17" s="5" t="s">
        <v>5</v>
      </c>
      <c r="E17" s="5" t="s">
        <v>6</v>
      </c>
      <c r="F17" s="5" t="s">
        <v>7</v>
      </c>
    </row>
    <row r="18">
      <c r="C18" s="5" t="s">
        <v>8</v>
      </c>
      <c r="D18" s="30" t="s">
        <v>9</v>
      </c>
      <c r="E18" s="38" t="s">
        <v>10</v>
      </c>
      <c r="F18" s="5" t="s">
        <v>11</v>
      </c>
    </row>
    <row r="19">
      <c r="C19" s="5" t="s">
        <v>15</v>
      </c>
      <c r="D19" s="30" t="s">
        <v>9</v>
      </c>
      <c r="E19" s="38" t="s">
        <v>10</v>
      </c>
      <c r="F19" s="5" t="s">
        <v>11</v>
      </c>
    </row>
    <row r="20">
      <c r="C20" s="5" t="s">
        <v>16</v>
      </c>
      <c r="D20" s="30" t="s">
        <v>9</v>
      </c>
      <c r="E20" s="38" t="s">
        <v>10</v>
      </c>
      <c r="F20" s="5" t="s">
        <v>17</v>
      </c>
    </row>
    <row r="22">
      <c r="C22" s="6" t="s">
        <v>18</v>
      </c>
      <c r="D22" s="31">
        <f>COUNTA(C18:C20)</f>
        <v>3</v>
      </c>
    </row>
    <row r="25">
      <c r="A25" s="4" t="s">
        <v>71</v>
      </c>
    </row>
    <row r="26">
      <c r="C26" s="25" t="s">
        <v>72</v>
      </c>
      <c r="D26" s="39" t="s">
        <v>11</v>
      </c>
    </row>
    <row r="27">
      <c r="C27" s="25" t="s">
        <v>73</v>
      </c>
      <c r="D27" s="39" t="s">
        <v>11</v>
      </c>
    </row>
    <row r="28">
      <c r="C28" s="25" t="s">
        <v>74</v>
      </c>
      <c r="D28" s="39" t="s">
        <v>17</v>
      </c>
    </row>
    <row r="30">
      <c r="A30" s="1" t="s">
        <v>0</v>
      </c>
    </row>
    <row r="31">
      <c r="A31" s="1" t="s">
        <v>1</v>
      </c>
    </row>
    <row r="32">
      <c r="A32" s="37" t="s">
        <v>75</v>
      </c>
      <c r="B32" s="34"/>
      <c r="C32" s="34"/>
      <c r="D32" s="35"/>
      <c r="E32" s="35"/>
      <c r="F32" s="35"/>
      <c r="G32" s="35"/>
    </row>
    <row r="34">
      <c r="C34" s="5" t="s">
        <v>4</v>
      </c>
      <c r="D34" s="5" t="s">
        <v>5</v>
      </c>
      <c r="E34" s="5" t="s">
        <v>6</v>
      </c>
      <c r="F34" s="5" t="s">
        <v>7</v>
      </c>
    </row>
    <row r="35">
      <c r="C35" s="5" t="s">
        <v>8</v>
      </c>
      <c r="D35" s="30" t="s">
        <v>9</v>
      </c>
      <c r="E35" s="38" t="s">
        <v>12</v>
      </c>
      <c r="F35" s="5" t="s">
        <v>11</v>
      </c>
    </row>
    <row r="38">
      <c r="B38" s="4" t="s">
        <v>71</v>
      </c>
    </row>
    <row r="39">
      <c r="D39" s="25" t="s">
        <v>72</v>
      </c>
      <c r="E39" s="39" t="s">
        <v>11</v>
      </c>
      <c r="G39" s="4" t="s">
        <v>76</v>
      </c>
    </row>
  </sheetData>
  <autoFilter ref="$C$5:$F$15">
    <filterColumn colId="1">
      <filters>
        <filter val="EMPAPADO"/>
      </filters>
    </filterColumn>
    <filterColumn colId="2">
      <filters>
        <filter val="ESCARPADA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40" t="s">
        <v>77</v>
      </c>
      <c r="B3" s="41"/>
      <c r="C3" s="41"/>
      <c r="D3" s="42"/>
      <c r="E3" s="42"/>
      <c r="F3" s="42"/>
      <c r="G3" s="42"/>
    </row>
    <row r="5">
      <c r="C5" s="5" t="s">
        <v>4</v>
      </c>
      <c r="D5" s="5" t="s">
        <v>5</v>
      </c>
      <c r="E5" s="5" t="s">
        <v>6</v>
      </c>
      <c r="F5" s="5" t="s">
        <v>7</v>
      </c>
    </row>
    <row r="6" hidden="1">
      <c r="C6" s="5" t="s">
        <v>8</v>
      </c>
      <c r="D6" s="5" t="s">
        <v>9</v>
      </c>
      <c r="E6" s="5" t="s">
        <v>10</v>
      </c>
      <c r="F6" s="5" t="s">
        <v>11</v>
      </c>
    </row>
    <row r="7" hidden="1">
      <c r="C7" s="5" t="s">
        <v>8</v>
      </c>
      <c r="D7" s="5" t="s">
        <v>9</v>
      </c>
      <c r="E7" s="5" t="s">
        <v>12</v>
      </c>
      <c r="F7" s="5" t="s">
        <v>11</v>
      </c>
    </row>
    <row r="8">
      <c r="C8" s="5" t="s">
        <v>8</v>
      </c>
      <c r="D8" s="30" t="s">
        <v>13</v>
      </c>
      <c r="E8" s="5" t="s">
        <v>10</v>
      </c>
      <c r="F8" s="5" t="s">
        <v>11</v>
      </c>
    </row>
    <row r="9" hidden="1">
      <c r="C9" s="5" t="s">
        <v>8</v>
      </c>
      <c r="D9" s="30" t="s">
        <v>13</v>
      </c>
      <c r="E9" s="5" t="s">
        <v>12</v>
      </c>
      <c r="F9" s="5" t="s">
        <v>14</v>
      </c>
    </row>
    <row r="10" hidden="1">
      <c r="C10" s="5" t="s">
        <v>15</v>
      </c>
      <c r="D10" s="5" t="s">
        <v>9</v>
      </c>
      <c r="E10" s="5" t="s">
        <v>10</v>
      </c>
      <c r="F10" s="5" t="s">
        <v>11</v>
      </c>
    </row>
    <row r="11">
      <c r="C11" s="5" t="s">
        <v>15</v>
      </c>
      <c r="D11" s="30" t="s">
        <v>13</v>
      </c>
      <c r="E11" s="5" t="s">
        <v>10</v>
      </c>
      <c r="F11" s="5" t="s">
        <v>14</v>
      </c>
    </row>
    <row r="12" hidden="1">
      <c r="C12" s="5" t="s">
        <v>15</v>
      </c>
      <c r="D12" s="30" t="s">
        <v>13</v>
      </c>
      <c r="E12" s="5" t="s">
        <v>12</v>
      </c>
      <c r="F12" s="5" t="s">
        <v>14</v>
      </c>
    </row>
    <row r="13" hidden="1">
      <c r="C13" s="5" t="s">
        <v>16</v>
      </c>
      <c r="D13" s="5" t="s">
        <v>9</v>
      </c>
      <c r="E13" s="5" t="s">
        <v>10</v>
      </c>
      <c r="F13" s="5" t="s">
        <v>17</v>
      </c>
    </row>
    <row r="14">
      <c r="C14" s="5" t="s">
        <v>16</v>
      </c>
      <c r="D14" s="30" t="s">
        <v>13</v>
      </c>
      <c r="E14" s="5" t="s">
        <v>10</v>
      </c>
      <c r="F14" s="5" t="s">
        <v>17</v>
      </c>
    </row>
    <row r="15" hidden="1">
      <c r="C15" s="5" t="s">
        <v>16</v>
      </c>
      <c r="D15" s="30" t="s">
        <v>13</v>
      </c>
      <c r="E15" s="5" t="s">
        <v>12</v>
      </c>
      <c r="F15" s="5" t="s">
        <v>17</v>
      </c>
    </row>
    <row r="17">
      <c r="A17" s="4" t="s">
        <v>66</v>
      </c>
      <c r="C17" s="5" t="s">
        <v>4</v>
      </c>
      <c r="D17" s="5" t="s">
        <v>5</v>
      </c>
      <c r="E17" s="5" t="s">
        <v>6</v>
      </c>
      <c r="F17" s="5" t="s">
        <v>7</v>
      </c>
    </row>
    <row r="18">
      <c r="C18" s="5" t="s">
        <v>8</v>
      </c>
      <c r="D18" s="30" t="s">
        <v>13</v>
      </c>
      <c r="E18" s="38" t="s">
        <v>10</v>
      </c>
      <c r="F18" s="5" t="s">
        <v>11</v>
      </c>
    </row>
    <row r="19">
      <c r="C19" s="5" t="s">
        <v>15</v>
      </c>
      <c r="D19" s="30" t="s">
        <v>13</v>
      </c>
      <c r="E19" s="38" t="s">
        <v>10</v>
      </c>
      <c r="F19" s="5" t="s">
        <v>14</v>
      </c>
    </row>
    <row r="20">
      <c r="C20" s="5" t="s">
        <v>16</v>
      </c>
      <c r="D20" s="30" t="s">
        <v>13</v>
      </c>
      <c r="E20" s="38" t="s">
        <v>10</v>
      </c>
      <c r="F20" s="5" t="s">
        <v>17</v>
      </c>
    </row>
    <row r="22">
      <c r="C22" s="6" t="s">
        <v>18</v>
      </c>
      <c r="D22" s="31">
        <f>COUNTA(C18:C20)</f>
        <v>3</v>
      </c>
    </row>
    <row r="24">
      <c r="A24" s="4" t="s">
        <v>71</v>
      </c>
    </row>
    <row r="25">
      <c r="C25" s="25" t="s">
        <v>72</v>
      </c>
      <c r="D25" s="39" t="s">
        <v>11</v>
      </c>
    </row>
    <row r="26">
      <c r="C26" s="25" t="s">
        <v>73</v>
      </c>
      <c r="D26" s="39" t="s">
        <v>14</v>
      </c>
    </row>
    <row r="27">
      <c r="C27" s="25" t="s">
        <v>74</v>
      </c>
      <c r="D27" s="39" t="s">
        <v>17</v>
      </c>
    </row>
    <row r="29">
      <c r="A29" s="1" t="s">
        <v>0</v>
      </c>
    </row>
    <row r="30">
      <c r="A30" s="1" t="s">
        <v>1</v>
      </c>
    </row>
    <row r="31">
      <c r="A31" s="40" t="s">
        <v>78</v>
      </c>
      <c r="B31" s="41"/>
      <c r="C31" s="41"/>
      <c r="D31" s="42"/>
      <c r="E31" s="42"/>
      <c r="F31" s="42"/>
      <c r="G31" s="42"/>
    </row>
    <row r="33">
      <c r="C33" s="5" t="s">
        <v>4</v>
      </c>
      <c r="D33" s="5" t="s">
        <v>5</v>
      </c>
      <c r="E33" s="5" t="s">
        <v>6</v>
      </c>
      <c r="F33" s="5" t="s">
        <v>7</v>
      </c>
    </row>
    <row r="34">
      <c r="C34" s="5" t="s">
        <v>8</v>
      </c>
      <c r="D34" s="30" t="s">
        <v>13</v>
      </c>
      <c r="E34" s="38" t="s">
        <v>12</v>
      </c>
      <c r="F34" s="5" t="s">
        <v>14</v>
      </c>
    </row>
    <row r="35">
      <c r="C35" s="5" t="s">
        <v>15</v>
      </c>
      <c r="D35" s="30" t="s">
        <v>13</v>
      </c>
      <c r="E35" s="38" t="s">
        <v>12</v>
      </c>
      <c r="F35" s="5" t="s">
        <v>14</v>
      </c>
    </row>
    <row r="36">
      <c r="C36" s="5" t="s">
        <v>16</v>
      </c>
      <c r="D36" s="30" t="s">
        <v>13</v>
      </c>
      <c r="E36" s="38" t="s">
        <v>12</v>
      </c>
      <c r="F36" s="5" t="s">
        <v>17</v>
      </c>
    </row>
    <row r="38">
      <c r="C38" s="6" t="s">
        <v>18</v>
      </c>
      <c r="D38" s="31">
        <f>COUNTA(C34:C36)</f>
        <v>3</v>
      </c>
    </row>
    <row r="40">
      <c r="A40" s="4" t="s">
        <v>71</v>
      </c>
    </row>
    <row r="41">
      <c r="C41" s="25" t="s">
        <v>72</v>
      </c>
      <c r="D41" s="39" t="s">
        <v>14</v>
      </c>
    </row>
    <row r="42">
      <c r="C42" s="25" t="s">
        <v>73</v>
      </c>
      <c r="D42" s="39" t="s">
        <v>14</v>
      </c>
    </row>
    <row r="43">
      <c r="C43" s="25" t="s">
        <v>74</v>
      </c>
      <c r="D43" s="39" t="s">
        <v>17</v>
      </c>
    </row>
  </sheetData>
  <autoFilter ref="$C$5:$F$15">
    <filterColumn colId="1">
      <filters>
        <filter val="HÚMEDO"/>
      </filters>
    </filterColumn>
    <filterColumn colId="2">
      <filters>
        <filter val="ESCARPADA"/>
      </filters>
    </filterColumn>
  </autoFilter>
  <drawing r:id="rId1"/>
</worksheet>
</file>