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ardoalchieri/Desktop/GIT/OMG-ADSC/"/>
    </mc:Choice>
  </mc:AlternateContent>
  <xr:revisionPtr revIDLastSave="0" documentId="13_ncr:1_{328F00DA-B49E-F142-A2C2-4A665C5630BE}" xr6:coauthVersionLast="47" xr6:coauthVersionMax="47" xr10:uidLastSave="{00000000-0000-0000-0000-000000000000}"/>
  <bookViews>
    <workbookView xWindow="0" yWindow="0" windowWidth="40960" windowHeight="23040" xr2:uid="{236F5E49-4EE7-0540-A90F-9CDCDEE06D13}"/>
  </bookViews>
  <sheets>
    <sheet name="Video Models" sheetId="1" r:id="rId1"/>
    <sheet name="Sheet1" sheetId="2" r:id="rId2"/>
  </sheets>
  <definedNames>
    <definedName name="_xlnm._FilterDatabase" localSheetId="0" hidden="1">'Video Models'!$B$10:$U$19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" l="1"/>
  <c r="Q25" i="1"/>
  <c r="R25" i="1"/>
  <c r="R27" i="1"/>
  <c r="R17" i="1"/>
  <c r="R15" i="1"/>
  <c r="Q29" i="1"/>
  <c r="P29" i="1"/>
  <c r="R29" i="1" s="1"/>
  <c r="Q28" i="1"/>
  <c r="P28" i="1"/>
  <c r="R28" i="1" s="1"/>
  <c r="T47" i="1"/>
  <c r="S47" i="1"/>
  <c r="R47" i="1"/>
  <c r="U32" i="1"/>
  <c r="C46" i="1"/>
  <c r="Q46" i="1"/>
  <c r="P46" i="1"/>
  <c r="S46" i="1"/>
  <c r="T46" i="1"/>
  <c r="R45" i="1"/>
  <c r="C45" i="1"/>
  <c r="P21" i="2"/>
  <c r="M21" i="2"/>
  <c r="P20" i="2"/>
  <c r="M20" i="2"/>
  <c r="P19" i="2"/>
  <c r="M19" i="2"/>
  <c r="P18" i="2"/>
  <c r="M18" i="2"/>
  <c r="P17" i="2"/>
  <c r="M17" i="2"/>
  <c r="P16" i="2"/>
  <c r="M16" i="2"/>
  <c r="P15" i="2"/>
  <c r="M15" i="2"/>
  <c r="O14" i="2"/>
  <c r="N14" i="2"/>
  <c r="P14" i="2" s="1"/>
  <c r="M14" i="2"/>
  <c r="D14" i="2"/>
  <c r="U31" i="1"/>
  <c r="U23" i="1"/>
  <c r="U22" i="1"/>
  <c r="U21" i="1"/>
  <c r="U20" i="1"/>
  <c r="U19" i="1"/>
  <c r="U18" i="1"/>
  <c r="U16" i="1"/>
  <c r="U14" i="1"/>
  <c r="U13" i="1"/>
  <c r="U12" i="1"/>
  <c r="U11" i="1"/>
  <c r="R32" i="1"/>
  <c r="R23" i="1"/>
  <c r="R22" i="1"/>
  <c r="R21" i="1"/>
  <c r="R20" i="1"/>
  <c r="R19" i="1"/>
  <c r="R18" i="1"/>
  <c r="R16" i="1"/>
  <c r="R14" i="1"/>
  <c r="R12" i="1"/>
  <c r="R11" i="1"/>
  <c r="Q31" i="1"/>
  <c r="P31" i="1"/>
  <c r="C14" i="1"/>
  <c r="C16" i="1"/>
  <c r="Q13" i="1"/>
  <c r="P13" i="1"/>
  <c r="C13" i="1"/>
  <c r="C12" i="1"/>
  <c r="C11" i="1"/>
  <c r="R46" i="1" l="1"/>
  <c r="U47" i="1"/>
  <c r="U46" i="1"/>
  <c r="R31" i="1"/>
  <c r="R13" i="1"/>
</calcChain>
</file>

<file path=xl/sharedStrings.xml><?xml version="1.0" encoding="utf-8"?>
<sst xmlns="http://schemas.openxmlformats.org/spreadsheetml/2006/main" count="211" uniqueCount="58">
  <si>
    <t>Temporal Aggregation</t>
  </si>
  <si>
    <t>Backbone</t>
  </si>
  <si>
    <t>Loss</t>
  </si>
  <si>
    <t>Corrent-TanH</t>
  </si>
  <si>
    <t>Valence CCC</t>
  </si>
  <si>
    <t>Arousal CCC</t>
  </si>
  <si>
    <t>Optimizer</t>
  </si>
  <si>
    <t>MSE</t>
  </si>
  <si>
    <t>Best Epoch</t>
  </si>
  <si>
    <t>SGD</t>
  </si>
  <si>
    <t>Sum CCC</t>
  </si>
  <si>
    <t>SphereFace</t>
  </si>
  <si>
    <t>ResNet50</t>
  </si>
  <si>
    <t>Pre-trained Backbone</t>
  </si>
  <si>
    <t>AffectNet</t>
  </si>
  <si>
    <t>Bi-LSTM</t>
  </si>
  <si>
    <t>CCC</t>
  </si>
  <si>
    <t>Average</t>
  </si>
  <si>
    <t>Frames</t>
  </si>
  <si>
    <t>Our Models</t>
  </si>
  <si>
    <t>Other People's Models</t>
  </si>
  <si>
    <t>??</t>
  </si>
  <si>
    <t>SphereFace64 (w/ BN)</t>
  </si>
  <si>
    <t>MS1M</t>
  </si>
  <si>
    <t>Bi-GRU</t>
  </si>
  <si>
    <t>None</t>
  </si>
  <si>
    <t>Temporal Transformer</t>
  </si>
  <si>
    <t>Random Uniform Guess</t>
  </si>
  <si>
    <t>Validation Set</t>
  </si>
  <si>
    <t>Test Set</t>
  </si>
  <si>
    <t>References</t>
  </si>
  <si>
    <t>"@article{peng2018deep,
  title={A deep network for arousal-valence emotion prediction with acoustic-visual cues},
  author={Peng, Songyou and Zhang, Le and Ban, Yutong and Fang, Meng and Winkler, Stefan},
  journal={arXiv preprint arXiv:1805.00638},
  year={2018}
}"</t>
  </si>
  <si>
    <t>Reimplemented?</t>
  </si>
  <si>
    <t>Visual Model</t>
  </si>
  <si>
    <t>Audio Model</t>
  </si>
  <si>
    <t>Managed to reimplement?</t>
  </si>
  <si>
    <t>VGG16</t>
  </si>
  <si>
    <t>Notes</t>
  </si>
  <si>
    <t>Audio model using STFT features as input.</t>
  </si>
  <si>
    <t>???</t>
  </si>
  <si>
    <t>LSTM + Attention</t>
  </si>
  <si>
    <t>MAE</t>
  </si>
  <si>
    <t>SoundNet</t>
  </si>
  <si>
    <t>"@article{zheng2018multimodal,
  title={Multimodal emotion recognition for one-minute-gradual emotion challenge},
  author={Zheng, Ziqi and Cao, Chenjie and Chen, Xingwei and Xu, Guoqiang},
  journal={arXiv preprint arXiv:1805.01060},
  year={2018}
}"</t>
  </si>
  <si>
    <t>From the code, big differences with the reported results. I believe the results obtained in the challenges is from using multiple models together (2 visual models and 2 audio models). I did not manage to run their code.</t>
  </si>
  <si>
    <t>ResNet50 (cut 3rd conv) + MLP</t>
  </si>
  <si>
    <t>Max</t>
  </si>
  <si>
    <t xml:space="preserve">ResNet 18 (DAN) </t>
  </si>
  <si>
    <t>SphereFace20a</t>
  </si>
  <si>
    <t>SphereFace20</t>
  </si>
  <si>
    <t>VGGFace</t>
  </si>
  <si>
    <t>DAN</t>
  </si>
  <si>
    <t>nan</t>
  </si>
  <si>
    <t>Convnext small</t>
  </si>
  <si>
    <t>Imagenet</t>
  </si>
  <si>
    <t>safa</t>
  </si>
  <si>
    <t>Former-DFER</t>
  </si>
  <si>
    <t>DFEW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</si>
</sst>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3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7A5DA"/>
        <bgColor indexed="64"/>
      </patternFill>
    </fill>
    <fill>
      <patternFill patternType="solid">
        <fgColor rgb="FFA6FEFF"/>
        <bgColor indexed="64"/>
      </patternFill>
    </fill>
    <fill>
      <patternFill patternType="solid">
        <fgColor rgb="FF88D1D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ED089"/>
        <bgColor indexed="64"/>
      </patternFill>
    </fill>
    <fill>
      <patternFill patternType="solid">
        <fgColor rgb="FFD09D96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1" fillId="10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64" fontId="0" fillId="11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1" fillId="14" borderId="1" xfId="0" applyFont="1" applyFill="1" applyBorder="1"/>
    <xf numFmtId="0" fontId="1" fillId="10" borderId="6" xfId="0" applyFont="1" applyFill="1" applyBorder="1"/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11" borderId="25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" fillId="10" borderId="35" xfId="0" applyFont="1" applyFill="1" applyBorder="1"/>
    <xf numFmtId="0" fontId="1" fillId="14" borderId="36" xfId="0" applyFont="1" applyFill="1" applyBorder="1"/>
    <xf numFmtId="164" fontId="0" fillId="11" borderId="25" xfId="0" applyNumberForma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11" borderId="27" xfId="0" applyNumberFormat="1" applyFill="1" applyBorder="1" applyAlignment="1">
      <alignment horizontal="center" vertical="center"/>
    </xf>
    <xf numFmtId="164" fontId="0" fillId="11" borderId="28" xfId="0" applyNumberFormat="1" applyFill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0" fillId="11" borderId="26" xfId="0" applyNumberFormat="1" applyFill="1" applyBorder="1" applyAlignment="1">
      <alignment horizontal="center" vertical="center"/>
    </xf>
    <xf numFmtId="164" fontId="0" fillId="11" borderId="29" xfId="0" applyNumberFormat="1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5" xfId="0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4" fillId="16" borderId="0" xfId="0" applyFont="1" applyFill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17" xfId="0" applyFont="1" applyFill="1" applyBorder="1" applyAlignment="1">
      <alignment horizontal="center" vertical="center"/>
    </xf>
    <xf numFmtId="0" fontId="7" fillId="12" borderId="18" xfId="0" applyFont="1" applyFill="1" applyBorder="1" applyAlignment="1">
      <alignment horizontal="center" vertical="center"/>
    </xf>
    <xf numFmtId="0" fontId="7" fillId="12" borderId="30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7" fillId="12" borderId="32" xfId="0" applyFont="1" applyFill="1" applyBorder="1" applyAlignment="1">
      <alignment horizontal="center" vertical="center"/>
    </xf>
    <xf numFmtId="0" fontId="7" fillId="12" borderId="33" xfId="0" applyFont="1" applyFill="1" applyBorder="1" applyAlignment="1">
      <alignment horizontal="center" vertical="center"/>
    </xf>
    <xf numFmtId="0" fontId="7" fillId="12" borderId="34" xfId="0" applyFont="1" applyFill="1" applyBorder="1" applyAlignment="1">
      <alignment horizontal="center" vertical="center"/>
    </xf>
    <xf numFmtId="0" fontId="6" fillId="17" borderId="16" xfId="0" applyFont="1" applyFill="1" applyBorder="1" applyAlignment="1">
      <alignment horizontal="center" vertical="center"/>
    </xf>
    <xf numFmtId="0" fontId="6" fillId="17" borderId="17" xfId="0" applyFont="1" applyFill="1" applyBorder="1" applyAlignment="1">
      <alignment horizontal="center" vertical="center"/>
    </xf>
    <xf numFmtId="0" fontId="6" fillId="17" borderId="18" xfId="0" applyFont="1" applyFill="1" applyBorder="1" applyAlignment="1">
      <alignment horizontal="center" vertical="center"/>
    </xf>
    <xf numFmtId="0" fontId="6" fillId="17" borderId="19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6" fillId="17" borderId="20" xfId="0" applyFont="1" applyFill="1" applyBorder="1" applyAlignment="1">
      <alignment horizontal="center" vertical="center"/>
    </xf>
    <xf numFmtId="0" fontId="6" fillId="18" borderId="16" xfId="0" applyFont="1" applyFill="1" applyBorder="1" applyAlignment="1">
      <alignment horizontal="center" vertical="center"/>
    </xf>
    <xf numFmtId="0" fontId="6" fillId="18" borderId="17" xfId="0" applyFont="1" applyFill="1" applyBorder="1" applyAlignment="1">
      <alignment horizontal="center" vertical="center"/>
    </xf>
    <xf numFmtId="0" fontId="6" fillId="18" borderId="18" xfId="0" applyFont="1" applyFill="1" applyBorder="1" applyAlignment="1">
      <alignment horizontal="center" vertical="center"/>
    </xf>
    <xf numFmtId="0" fontId="6" fillId="18" borderId="19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20" xfId="0" applyFont="1" applyFill="1" applyBorder="1" applyAlignment="1">
      <alignment horizontal="center" vertical="center"/>
    </xf>
    <xf numFmtId="0" fontId="4" fillId="13" borderId="16" xfId="0" applyFont="1" applyFill="1" applyBorder="1" applyAlignment="1">
      <alignment horizontal="center" vertical="center"/>
    </xf>
    <xf numFmtId="0" fontId="4" fillId="13" borderId="17" xfId="0" applyFont="1" applyFill="1" applyBorder="1" applyAlignment="1">
      <alignment horizontal="center" vertical="center"/>
    </xf>
    <xf numFmtId="0" fontId="4" fillId="13" borderId="30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4" fillId="16" borderId="9" xfId="0" applyFont="1" applyFill="1" applyBorder="1" applyAlignment="1">
      <alignment horizontal="center" vertical="center"/>
    </xf>
    <xf numFmtId="0" fontId="4" fillId="16" borderId="12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4" fillId="1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9D96"/>
      <color rgb="FF8ED089"/>
      <color rgb="FF88D1D4"/>
      <color rgb="FFA6FEFF"/>
      <color rgb="FF81FFFA"/>
      <color rgb="FFD7A5DA"/>
      <color rgb="FFFF6E68"/>
      <color rgb="FFFFC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805185</xdr:colOff>
      <xdr:row>7</xdr:row>
      <xdr:rowOff>12062</xdr:rowOff>
    </xdr:from>
    <xdr:to>
      <xdr:col>23</xdr:col>
      <xdr:colOff>1135528</xdr:colOff>
      <xdr:row>11</xdr:row>
      <xdr:rowOff>74707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586D46-CC45-DBCF-68FE-FF575139A8BB}"/>
            </a:ext>
          </a:extLst>
        </xdr:cNvPr>
        <xdr:cNvSpPr txBox="1"/>
      </xdr:nvSpPr>
      <xdr:spPr>
        <a:xfrm>
          <a:off x="28461303" y="1476297"/>
          <a:ext cx="2272696" cy="9889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tops shows the results we have obtained. Below are the results reported by people in the literature. References should be added.</a:t>
          </a:r>
          <a:endParaRPr lang="en-GB" sz="1100"/>
        </a:p>
      </xdr:txBody>
    </xdr:sp>
    <xdr:clientData/>
  </xdr:twoCellAnchor>
  <xdr:twoCellAnchor>
    <xdr:from>
      <xdr:col>0</xdr:col>
      <xdr:colOff>2429934</xdr:colOff>
      <xdr:row>19</xdr:row>
      <xdr:rowOff>186267</xdr:rowOff>
    </xdr:from>
    <xdr:to>
      <xdr:col>0</xdr:col>
      <xdr:colOff>3699934</xdr:colOff>
      <xdr:row>22</xdr:row>
      <xdr:rowOff>194733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2B53EC7-2EB5-3EB4-3825-F57786961A32}"/>
            </a:ext>
          </a:extLst>
        </xdr:cNvPr>
        <xdr:cNvSpPr txBox="1"/>
      </xdr:nvSpPr>
      <xdr:spPr>
        <a:xfrm>
          <a:off x="2429934" y="3767667"/>
          <a:ext cx="1270000" cy="6180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"Spatial</a:t>
          </a:r>
          <a:r>
            <a:rPr lang="en-GB" sz="1100" baseline="0"/>
            <a:t> Transformer" is Former-DFER</a:t>
          </a:r>
          <a:endParaRPr lang="en-GB" sz="1100"/>
        </a:p>
      </xdr:txBody>
    </xdr:sp>
    <xdr:clientData/>
  </xdr:twoCellAnchor>
  <xdr:twoCellAnchor>
    <xdr:from>
      <xdr:col>0</xdr:col>
      <xdr:colOff>2429934</xdr:colOff>
      <xdr:row>9</xdr:row>
      <xdr:rowOff>67734</xdr:rowOff>
    </xdr:from>
    <xdr:to>
      <xdr:col>0</xdr:col>
      <xdr:colOff>3733800</xdr:colOff>
      <xdr:row>13</xdr:row>
      <xdr:rowOff>93133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F6FD219-F56C-EA46-886E-DE667269BBEB}"/>
            </a:ext>
          </a:extLst>
        </xdr:cNvPr>
        <xdr:cNvSpPr txBox="1"/>
      </xdr:nvSpPr>
      <xdr:spPr>
        <a:xfrm>
          <a:off x="2429934" y="1930401"/>
          <a:ext cx="1303866" cy="9313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All sphereface trained with 112, 96 image size.</a:t>
          </a:r>
          <a:r>
            <a:rPr lang="en-GB" sz="1100" baseline="0"/>
            <a:t> Others with 224, 224</a:t>
          </a:r>
          <a:endParaRPr lang="en-GB" sz="1100"/>
        </a:p>
      </xdr:txBody>
    </xdr:sp>
    <xdr:clientData/>
  </xdr:twoCellAnchor>
  <xdr:twoCellAnchor>
    <xdr:from>
      <xdr:col>0</xdr:col>
      <xdr:colOff>2429934</xdr:colOff>
      <xdr:row>9</xdr:row>
      <xdr:rowOff>47919</xdr:rowOff>
    </xdr:from>
    <xdr:to>
      <xdr:col>0</xdr:col>
      <xdr:colOff>3733800</xdr:colOff>
      <xdr:row>13</xdr:row>
      <xdr:rowOff>73318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B169545-4231-D84E-BDD8-5414FEEB117E}"/>
            </a:ext>
          </a:extLst>
        </xdr:cNvPr>
        <xdr:cNvSpPr txBox="1"/>
      </xdr:nvSpPr>
      <xdr:spPr>
        <a:xfrm>
          <a:off x="2429934" y="1930401"/>
          <a:ext cx="1303866" cy="9351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Most models trained on 112 x 96</a:t>
          </a:r>
        </a:p>
      </xdr:txBody>
    </xdr:sp>
    <xdr:clientData/>
  </xdr:twoCellAnchor>
  <xdr:twoCellAnchor>
    <xdr:from>
      <xdr:col>0</xdr:col>
      <xdr:colOff>2213043</xdr:colOff>
      <xdr:row>14</xdr:row>
      <xdr:rowOff>110248</xdr:rowOff>
    </xdr:from>
    <xdr:to>
      <xdr:col>0</xdr:col>
      <xdr:colOff>3516909</xdr:colOff>
      <xdr:row>19</xdr:row>
      <xdr:rowOff>9549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A8FC5CA-941B-7943-950E-3459FCA965BA}"/>
            </a:ext>
          </a:extLst>
        </xdr:cNvPr>
        <xdr:cNvSpPr txBox="1"/>
      </xdr:nvSpPr>
      <xdr:spPr>
        <a:xfrm>
          <a:off x="2213043" y="3109610"/>
          <a:ext cx="1303866" cy="9351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Models w/ nan means that</a:t>
          </a:r>
          <a:r>
            <a:rPr lang="en-GB" sz="1100" baseline="0"/>
            <a:t> the training did not converge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7E730-127B-E842-B31C-AFE1E16399D5}">
  <dimension ref="B1:X70"/>
  <sheetViews>
    <sheetView tabSelected="1" zoomScaleNormal="153" workbookViewId="0">
      <selection activeCell="C20" sqref="A1:XFD1048576"/>
    </sheetView>
  </sheetViews>
  <sheetFormatPr baseColWidth="10" defaultColWidth="50.83203125" defaultRowHeight="16" x14ac:dyDescent="0.2"/>
  <cols>
    <col min="2" max="2" width="26.83203125" bestFit="1" customWidth="1"/>
    <col min="3" max="3" width="26.6640625" bestFit="1" customWidth="1"/>
    <col min="4" max="4" width="27.6640625" bestFit="1" customWidth="1"/>
    <col min="5" max="5" width="10" bestFit="1" customWidth="1"/>
    <col min="6" max="6" width="6.5" bestFit="1" customWidth="1"/>
    <col min="7" max="7" width="17.33203125" bestFit="1" customWidth="1"/>
    <col min="8" max="8" width="14.1640625" bestFit="1" customWidth="1"/>
    <col min="9" max="9" width="13" bestFit="1" customWidth="1"/>
    <col min="10" max="10" width="12.6640625" bestFit="1" customWidth="1"/>
    <col min="11" max="11" width="26.6640625" bestFit="1" customWidth="1"/>
    <col min="12" max="12" width="6.5" bestFit="1" customWidth="1"/>
    <col min="13" max="13" width="17.33203125" bestFit="1" customWidth="1"/>
    <col min="14" max="14" width="14.1640625" bestFit="1" customWidth="1"/>
    <col min="15" max="15" width="13" bestFit="1" customWidth="1"/>
    <col min="16" max="16" width="15.6640625" bestFit="1" customWidth="1"/>
    <col min="17" max="17" width="15.5" bestFit="1" customWidth="1"/>
    <col min="18" max="18" width="11.83203125" bestFit="1" customWidth="1"/>
    <col min="19" max="19" width="15.6640625" bestFit="1" customWidth="1"/>
    <col min="20" max="20" width="15.5" bestFit="1" customWidth="1"/>
    <col min="21" max="21" width="11.83203125" bestFit="1" customWidth="1"/>
    <col min="22" max="22" width="39.5" bestFit="1" customWidth="1"/>
    <col min="23" max="23" width="48.33203125" bestFit="1" customWidth="1"/>
    <col min="24" max="24" width="47.5" bestFit="1" customWidth="1"/>
  </cols>
  <sheetData>
    <row r="1" spans="2:21" ht="17" thickBot="1" x14ac:dyDescent="0.25">
      <c r="B1" s="28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30"/>
    </row>
    <row r="2" spans="2:21" x14ac:dyDescent="0.2">
      <c r="B2" s="46" t="s">
        <v>19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8"/>
    </row>
    <row r="3" spans="2:21" x14ac:dyDescent="0.2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1"/>
    </row>
    <row r="4" spans="2:21" x14ac:dyDescent="0.2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1"/>
    </row>
    <row r="5" spans="2:21" x14ac:dyDescent="0.2"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1"/>
    </row>
    <row r="6" spans="2:21" ht="17" thickBot="1" x14ac:dyDescent="0.25"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2:21" x14ac:dyDescent="0.2">
      <c r="B7" s="55" t="s">
        <v>33</v>
      </c>
      <c r="C7" s="56"/>
      <c r="D7" s="56"/>
      <c r="E7" s="56"/>
      <c r="F7" s="56"/>
      <c r="G7" s="56"/>
      <c r="H7" s="56"/>
      <c r="I7" s="57"/>
      <c r="J7" s="61" t="s">
        <v>34</v>
      </c>
      <c r="K7" s="62"/>
      <c r="L7" s="62"/>
      <c r="M7" s="62"/>
      <c r="N7" s="62"/>
      <c r="O7" s="63"/>
      <c r="P7" s="67" t="s">
        <v>28</v>
      </c>
      <c r="Q7" s="68"/>
      <c r="R7" s="68"/>
      <c r="S7" s="73" t="s">
        <v>29</v>
      </c>
      <c r="T7" s="73"/>
      <c r="U7" s="74"/>
    </row>
    <row r="8" spans="2:21" x14ac:dyDescent="0.2">
      <c r="B8" s="58"/>
      <c r="C8" s="59"/>
      <c r="D8" s="59"/>
      <c r="E8" s="59"/>
      <c r="F8" s="59"/>
      <c r="G8" s="59"/>
      <c r="H8" s="59"/>
      <c r="I8" s="60"/>
      <c r="J8" s="64"/>
      <c r="K8" s="65"/>
      <c r="L8" s="65"/>
      <c r="M8" s="65"/>
      <c r="N8" s="65"/>
      <c r="O8" s="66"/>
      <c r="P8" s="69"/>
      <c r="Q8" s="70"/>
      <c r="R8" s="70"/>
      <c r="S8" s="75"/>
      <c r="T8" s="75"/>
      <c r="U8" s="76"/>
    </row>
    <row r="9" spans="2:21" x14ac:dyDescent="0.2">
      <c r="B9" s="79" t="s">
        <v>1</v>
      </c>
      <c r="C9" s="81" t="s">
        <v>13</v>
      </c>
      <c r="D9" s="83" t="s">
        <v>0</v>
      </c>
      <c r="E9" s="85" t="s">
        <v>18</v>
      </c>
      <c r="F9" s="87" t="s">
        <v>2</v>
      </c>
      <c r="G9" s="89" t="s">
        <v>3</v>
      </c>
      <c r="H9" s="91" t="s">
        <v>8</v>
      </c>
      <c r="I9" s="44" t="s">
        <v>6</v>
      </c>
      <c r="J9" s="79" t="s">
        <v>1</v>
      </c>
      <c r="K9" s="81" t="s">
        <v>13</v>
      </c>
      <c r="L9" s="87" t="s">
        <v>2</v>
      </c>
      <c r="M9" s="89" t="s">
        <v>3</v>
      </c>
      <c r="N9" s="91" t="s">
        <v>8</v>
      </c>
      <c r="O9" s="44" t="s">
        <v>6</v>
      </c>
      <c r="P9" s="71"/>
      <c r="Q9" s="72"/>
      <c r="R9" s="72"/>
      <c r="S9" s="77"/>
      <c r="T9" s="77"/>
      <c r="U9" s="78"/>
    </row>
    <row r="10" spans="2:21" ht="23" x14ac:dyDescent="0.3">
      <c r="B10" s="80"/>
      <c r="C10" s="82"/>
      <c r="D10" s="84"/>
      <c r="E10" s="86"/>
      <c r="F10" s="88"/>
      <c r="G10" s="90"/>
      <c r="H10" s="92"/>
      <c r="I10" s="45"/>
      <c r="J10" s="80"/>
      <c r="K10" s="82"/>
      <c r="L10" s="88"/>
      <c r="M10" s="90"/>
      <c r="N10" s="92"/>
      <c r="O10" s="45"/>
      <c r="P10" s="20" t="s">
        <v>4</v>
      </c>
      <c r="Q10" s="3" t="s">
        <v>5</v>
      </c>
      <c r="R10" s="3" t="s">
        <v>10</v>
      </c>
      <c r="S10" s="10" t="s">
        <v>4</v>
      </c>
      <c r="T10" s="10" t="s">
        <v>5</v>
      </c>
      <c r="U10" s="21" t="s">
        <v>10</v>
      </c>
    </row>
    <row r="11" spans="2:21" x14ac:dyDescent="0.2">
      <c r="B11" s="15" t="s">
        <v>48</v>
      </c>
      <c r="C11" s="1" t="str">
        <f>"CASIA-WebFace"</f>
        <v>CASIA-WebFace</v>
      </c>
      <c r="D11" s="1" t="s">
        <v>15</v>
      </c>
      <c r="E11" s="1">
        <v>16</v>
      </c>
      <c r="F11" s="1" t="s">
        <v>7</v>
      </c>
      <c r="G11" s="1" t="b">
        <v>0</v>
      </c>
      <c r="H11" s="1">
        <v>11</v>
      </c>
      <c r="I11" s="16" t="s">
        <v>9</v>
      </c>
      <c r="J11" s="33"/>
      <c r="K11" s="7"/>
      <c r="L11" s="7"/>
      <c r="M11" s="7"/>
      <c r="N11" s="7"/>
      <c r="O11" s="34"/>
      <c r="P11" s="22">
        <v>0.26319999999999999</v>
      </c>
      <c r="Q11" s="8">
        <v>0.4078</v>
      </c>
      <c r="R11" s="9">
        <f t="shared" ref="R11:R32" si="0">SUM(P11:Q11)</f>
        <v>0.67100000000000004</v>
      </c>
      <c r="S11" s="8"/>
      <c r="T11" s="8"/>
      <c r="U11" s="23">
        <f t="shared" ref="U11:U32" si="1">SUM(S11:T11)</f>
        <v>0</v>
      </c>
    </row>
    <row r="12" spans="2:21" x14ac:dyDescent="0.2">
      <c r="B12" s="15" t="s">
        <v>48</v>
      </c>
      <c r="C12" s="1" t="str">
        <f>"CASIA-WebFace"</f>
        <v>CASIA-WebFace</v>
      </c>
      <c r="D12" s="1" t="s">
        <v>15</v>
      </c>
      <c r="E12" s="1">
        <v>16</v>
      </c>
      <c r="F12" s="1" t="s">
        <v>16</v>
      </c>
      <c r="G12" s="1" t="b">
        <v>0</v>
      </c>
      <c r="H12" s="1">
        <v>14</v>
      </c>
      <c r="I12" s="16" t="s">
        <v>9</v>
      </c>
      <c r="J12" s="33"/>
      <c r="K12" s="7"/>
      <c r="L12" s="7"/>
      <c r="M12" s="7"/>
      <c r="N12" s="7"/>
      <c r="O12" s="34"/>
      <c r="P12" s="22">
        <v>0.29199999999999998</v>
      </c>
      <c r="Q12" s="8">
        <v>0.43959999999999999</v>
      </c>
      <c r="R12" s="9">
        <f t="shared" si="0"/>
        <v>0.73160000000000003</v>
      </c>
      <c r="S12" s="8"/>
      <c r="T12" s="8"/>
      <c r="U12" s="23">
        <f t="shared" si="1"/>
        <v>0</v>
      </c>
    </row>
    <row r="13" spans="2:21" x14ac:dyDescent="0.2">
      <c r="B13" s="15" t="s">
        <v>48</v>
      </c>
      <c r="C13" s="1" t="str">
        <f>"CASIA-WebFace"</f>
        <v>CASIA-WebFace</v>
      </c>
      <c r="D13" s="1" t="s">
        <v>15</v>
      </c>
      <c r="E13" s="1">
        <v>16</v>
      </c>
      <c r="F13" s="1" t="s">
        <v>16</v>
      </c>
      <c r="G13" s="1" t="b">
        <v>1</v>
      </c>
      <c r="H13" s="1">
        <v>11</v>
      </c>
      <c r="I13" s="16" t="s">
        <v>9</v>
      </c>
      <c r="J13" s="33"/>
      <c r="K13" s="7"/>
      <c r="L13" s="7"/>
      <c r="M13" s="7"/>
      <c r="N13" s="7"/>
      <c r="O13" s="34"/>
      <c r="P13" s="22">
        <f>0.3284</f>
        <v>0.32840000000000003</v>
      </c>
      <c r="Q13" s="8">
        <f>0.4344</f>
        <v>0.43440000000000001</v>
      </c>
      <c r="R13" s="9">
        <f t="shared" si="0"/>
        <v>0.76280000000000003</v>
      </c>
      <c r="S13" s="8"/>
      <c r="T13" s="8"/>
      <c r="U13" s="23">
        <f t="shared" si="1"/>
        <v>0</v>
      </c>
    </row>
    <row r="14" spans="2:21" x14ac:dyDescent="0.2">
      <c r="B14" s="15" t="s">
        <v>48</v>
      </c>
      <c r="C14" s="1" t="str">
        <f>"CASIA-WebFace"</f>
        <v>CASIA-WebFace</v>
      </c>
      <c r="D14" s="1" t="s">
        <v>15</v>
      </c>
      <c r="E14" s="1">
        <v>8</v>
      </c>
      <c r="F14" s="1" t="s">
        <v>16</v>
      </c>
      <c r="G14" s="1" t="b">
        <v>1</v>
      </c>
      <c r="H14" s="1">
        <v>27</v>
      </c>
      <c r="I14" s="16" t="s">
        <v>9</v>
      </c>
      <c r="J14" s="33"/>
      <c r="K14" s="7"/>
      <c r="L14" s="7"/>
      <c r="M14" s="7"/>
      <c r="N14" s="7"/>
      <c r="O14" s="34"/>
      <c r="P14" s="22">
        <v>0.29139999999999999</v>
      </c>
      <c r="Q14" s="8">
        <v>0.44059999999999999</v>
      </c>
      <c r="R14" s="9">
        <f t="shared" si="0"/>
        <v>0.73199999999999998</v>
      </c>
      <c r="S14" s="8"/>
      <c r="T14" s="8"/>
      <c r="U14" s="23">
        <f t="shared" si="1"/>
        <v>0</v>
      </c>
    </row>
    <row r="15" spans="2:21" x14ac:dyDescent="0.2">
      <c r="B15" s="15" t="s">
        <v>48</v>
      </c>
      <c r="C15" s="1"/>
      <c r="D15" s="1" t="s">
        <v>15</v>
      </c>
      <c r="E15" s="1">
        <v>16</v>
      </c>
      <c r="F15" s="1" t="s">
        <v>16</v>
      </c>
      <c r="G15" s="1" t="b">
        <v>1</v>
      </c>
      <c r="H15" s="1">
        <v>11</v>
      </c>
      <c r="I15" s="16" t="s">
        <v>9</v>
      </c>
      <c r="J15" s="33"/>
      <c r="K15" s="7"/>
      <c r="L15" s="7"/>
      <c r="M15" s="7"/>
      <c r="N15" s="7"/>
      <c r="O15" s="34"/>
      <c r="P15" s="22">
        <v>0.23699999999999999</v>
      </c>
      <c r="Q15" s="8">
        <v>0.35489999999999999</v>
      </c>
      <c r="R15" s="9">
        <f t="shared" si="0"/>
        <v>0.59189999999999998</v>
      </c>
      <c r="S15" s="8"/>
      <c r="T15" s="8"/>
      <c r="U15" s="23"/>
    </row>
    <row r="16" spans="2:21" x14ac:dyDescent="0.2">
      <c r="B16" s="15" t="s">
        <v>48</v>
      </c>
      <c r="C16" s="1" t="str">
        <f>"CASIA-WebFace"</f>
        <v>CASIA-WebFace</v>
      </c>
      <c r="D16" s="1" t="s">
        <v>15</v>
      </c>
      <c r="E16" s="1">
        <v>32</v>
      </c>
      <c r="F16" s="1" t="s">
        <v>16</v>
      </c>
      <c r="G16" s="1" t="b">
        <v>1</v>
      </c>
      <c r="H16" s="1">
        <v>11</v>
      </c>
      <c r="I16" s="16" t="s">
        <v>9</v>
      </c>
      <c r="J16" s="33"/>
      <c r="K16" s="7"/>
      <c r="L16" s="7"/>
      <c r="M16" s="7"/>
      <c r="N16" s="7"/>
      <c r="O16" s="34"/>
      <c r="P16" s="22">
        <v>0.27410000000000001</v>
      </c>
      <c r="Q16" s="8">
        <v>0.46739999999999998</v>
      </c>
      <c r="R16" s="9">
        <f t="shared" si="0"/>
        <v>0.74150000000000005</v>
      </c>
      <c r="S16" s="8"/>
      <c r="T16" s="8"/>
      <c r="U16" s="23">
        <f t="shared" si="1"/>
        <v>0</v>
      </c>
    </row>
    <row r="17" spans="2:21" x14ac:dyDescent="0.2">
      <c r="B17" s="15" t="s">
        <v>49</v>
      </c>
      <c r="C17" s="1" t="s">
        <v>50</v>
      </c>
      <c r="D17" s="1" t="s">
        <v>24</v>
      </c>
      <c r="E17" s="1">
        <v>16</v>
      </c>
      <c r="F17" s="1" t="s">
        <v>16</v>
      </c>
      <c r="G17" s="1" t="s">
        <v>25</v>
      </c>
      <c r="H17" s="1">
        <v>8</v>
      </c>
      <c r="I17" s="16" t="s">
        <v>9</v>
      </c>
      <c r="J17" s="33"/>
      <c r="K17" s="7"/>
      <c r="L17" s="7"/>
      <c r="M17" s="7"/>
      <c r="N17" s="7"/>
      <c r="O17" s="34"/>
      <c r="P17" s="22">
        <v>0.23899999999999999</v>
      </c>
      <c r="Q17" s="8">
        <v>0.44569999999999999</v>
      </c>
      <c r="R17" s="9">
        <f t="shared" si="0"/>
        <v>0.68469999999999998</v>
      </c>
      <c r="S17" s="8"/>
      <c r="T17" s="8"/>
      <c r="U17" s="23"/>
    </row>
    <row r="18" spans="2:21" x14ac:dyDescent="0.2">
      <c r="B18" s="15" t="s">
        <v>22</v>
      </c>
      <c r="C18" s="1" t="s">
        <v>23</v>
      </c>
      <c r="D18" s="1" t="s">
        <v>24</v>
      </c>
      <c r="E18" s="1">
        <v>16</v>
      </c>
      <c r="F18" s="1" t="s">
        <v>16</v>
      </c>
      <c r="G18" s="1" t="s">
        <v>25</v>
      </c>
      <c r="H18" s="1">
        <v>12</v>
      </c>
      <c r="I18" s="16" t="s">
        <v>9</v>
      </c>
      <c r="J18" s="33"/>
      <c r="K18" s="7"/>
      <c r="L18" s="7"/>
      <c r="M18" s="7"/>
      <c r="N18" s="7"/>
      <c r="O18" s="34"/>
      <c r="P18" s="22">
        <v>0.26019999999999999</v>
      </c>
      <c r="Q18" s="8">
        <v>0.39600000000000002</v>
      </c>
      <c r="R18" s="9">
        <f t="shared" si="0"/>
        <v>0.65620000000000001</v>
      </c>
      <c r="S18" s="8"/>
      <c r="T18" s="8"/>
      <c r="U18" s="23">
        <f t="shared" si="1"/>
        <v>0</v>
      </c>
    </row>
    <row r="19" spans="2:21" x14ac:dyDescent="0.2">
      <c r="B19" s="15" t="s">
        <v>12</v>
      </c>
      <c r="C19" s="1" t="s">
        <v>14</v>
      </c>
      <c r="D19" s="1" t="s">
        <v>15</v>
      </c>
      <c r="E19" s="1">
        <v>16</v>
      </c>
      <c r="F19" s="1" t="s">
        <v>7</v>
      </c>
      <c r="G19" s="1" t="b">
        <v>0</v>
      </c>
      <c r="H19" s="1">
        <v>11</v>
      </c>
      <c r="I19" s="16" t="s">
        <v>9</v>
      </c>
      <c r="J19" s="33"/>
      <c r="K19" s="7"/>
      <c r="L19" s="7"/>
      <c r="M19" s="7"/>
      <c r="N19" s="7"/>
      <c r="O19" s="34"/>
      <c r="P19" s="22">
        <v>0.29820000000000002</v>
      </c>
      <c r="Q19" s="8">
        <v>0.41839999999999999</v>
      </c>
      <c r="R19" s="9">
        <f t="shared" si="0"/>
        <v>0.71660000000000001</v>
      </c>
      <c r="S19" s="8"/>
      <c r="T19" s="8"/>
      <c r="U19" s="23">
        <f t="shared" si="1"/>
        <v>0</v>
      </c>
    </row>
    <row r="20" spans="2:21" x14ac:dyDescent="0.2">
      <c r="B20" s="15" t="s">
        <v>12</v>
      </c>
      <c r="C20" s="1" t="s">
        <v>14</v>
      </c>
      <c r="D20" s="1" t="s">
        <v>15</v>
      </c>
      <c r="E20" s="1">
        <v>16</v>
      </c>
      <c r="F20" s="1" t="s">
        <v>16</v>
      </c>
      <c r="G20" s="1" t="b">
        <v>0</v>
      </c>
      <c r="H20" s="1">
        <v>11</v>
      </c>
      <c r="I20" s="16" t="s">
        <v>9</v>
      </c>
      <c r="J20" s="33"/>
      <c r="K20" s="7"/>
      <c r="L20" s="7"/>
      <c r="M20" s="7"/>
      <c r="N20" s="7"/>
      <c r="O20" s="34"/>
      <c r="P20" s="22">
        <v>0.2636</v>
      </c>
      <c r="Q20" s="8">
        <v>0.42749999999999999</v>
      </c>
      <c r="R20" s="9">
        <f t="shared" si="0"/>
        <v>0.69110000000000005</v>
      </c>
      <c r="S20" s="8"/>
      <c r="T20" s="8"/>
      <c r="U20" s="23">
        <f t="shared" si="1"/>
        <v>0</v>
      </c>
    </row>
    <row r="21" spans="2:21" x14ac:dyDescent="0.2">
      <c r="B21" s="15" t="s">
        <v>56</v>
      </c>
      <c r="C21" s="1" t="s">
        <v>57</v>
      </c>
      <c r="D21" s="1" t="s">
        <v>17</v>
      </c>
      <c r="E21" s="1">
        <v>16</v>
      </c>
      <c r="F21" s="1" t="s">
        <v>16</v>
      </c>
      <c r="G21" s="1" t="b">
        <v>0</v>
      </c>
      <c r="H21" s="1">
        <v>20</v>
      </c>
      <c r="I21" s="16" t="s">
        <v>9</v>
      </c>
      <c r="J21" s="33"/>
      <c r="K21" s="7"/>
      <c r="L21" s="7"/>
      <c r="M21" s="7"/>
      <c r="N21" s="7"/>
      <c r="O21" s="34"/>
      <c r="P21" s="22">
        <v>0.1741</v>
      </c>
      <c r="Q21" s="8">
        <v>0.31519999999999998</v>
      </c>
      <c r="R21" s="9">
        <f t="shared" si="0"/>
        <v>0.48929999999999996</v>
      </c>
      <c r="S21" s="8"/>
      <c r="T21" s="8"/>
      <c r="U21" s="23">
        <f t="shared" si="1"/>
        <v>0</v>
      </c>
    </row>
    <row r="22" spans="2:21" x14ac:dyDescent="0.2">
      <c r="B22" s="15" t="s">
        <v>56</v>
      </c>
      <c r="C22" s="1" t="s">
        <v>57</v>
      </c>
      <c r="D22" s="1" t="s">
        <v>26</v>
      </c>
      <c r="E22" s="1">
        <v>16</v>
      </c>
      <c r="F22" s="1" t="s">
        <v>16</v>
      </c>
      <c r="G22" s="1" t="b">
        <v>0</v>
      </c>
      <c r="H22" s="1">
        <v>17</v>
      </c>
      <c r="I22" s="16" t="s">
        <v>9</v>
      </c>
      <c r="J22" s="33"/>
      <c r="K22" s="7"/>
      <c r="L22" s="7"/>
      <c r="M22" s="7"/>
      <c r="N22" s="7"/>
      <c r="O22" s="34"/>
      <c r="P22" s="22">
        <v>0.2621</v>
      </c>
      <c r="Q22" s="8">
        <v>0.42899999999999999</v>
      </c>
      <c r="R22" s="9">
        <f t="shared" si="0"/>
        <v>0.69110000000000005</v>
      </c>
      <c r="S22" s="8"/>
      <c r="T22" s="8"/>
      <c r="U22" s="23">
        <f t="shared" si="1"/>
        <v>0</v>
      </c>
    </row>
    <row r="23" spans="2:21" x14ac:dyDescent="0.2">
      <c r="B23" s="15" t="s">
        <v>56</v>
      </c>
      <c r="C23" s="1" t="s">
        <v>57</v>
      </c>
      <c r="D23" s="1" t="s">
        <v>15</v>
      </c>
      <c r="E23" s="1">
        <v>16</v>
      </c>
      <c r="F23" s="1" t="s">
        <v>16</v>
      </c>
      <c r="G23" s="1" t="b">
        <v>0</v>
      </c>
      <c r="H23" s="1">
        <v>29</v>
      </c>
      <c r="I23" s="16" t="s">
        <v>9</v>
      </c>
      <c r="J23" s="33"/>
      <c r="K23" s="7"/>
      <c r="L23" s="7"/>
      <c r="M23" s="7"/>
      <c r="N23" s="7"/>
      <c r="O23" s="34"/>
      <c r="P23" s="22">
        <v>0.28029999999999999</v>
      </c>
      <c r="Q23" s="8">
        <v>0.40860000000000002</v>
      </c>
      <c r="R23" s="9">
        <f t="shared" si="0"/>
        <v>0.68890000000000007</v>
      </c>
      <c r="S23" s="8"/>
      <c r="T23" s="8"/>
      <c r="U23" s="23">
        <f t="shared" si="1"/>
        <v>0</v>
      </c>
    </row>
    <row r="24" spans="2:21" x14ac:dyDescent="0.2">
      <c r="B24" s="15" t="s">
        <v>53</v>
      </c>
      <c r="C24" s="1" t="s">
        <v>54</v>
      </c>
      <c r="D24" s="1" t="s">
        <v>15</v>
      </c>
      <c r="E24" s="1">
        <v>16</v>
      </c>
      <c r="F24" s="1" t="s">
        <v>16</v>
      </c>
      <c r="G24" s="1" t="b">
        <v>1</v>
      </c>
      <c r="H24" s="1" t="s">
        <v>52</v>
      </c>
      <c r="I24" s="16" t="s">
        <v>9</v>
      </c>
      <c r="J24" s="33"/>
      <c r="K24" s="7"/>
      <c r="L24" s="7"/>
      <c r="M24" s="7"/>
      <c r="N24" s="7"/>
      <c r="O24" s="34"/>
      <c r="P24" s="22" t="s">
        <v>55</v>
      </c>
      <c r="Q24" s="8" t="s">
        <v>52</v>
      </c>
      <c r="R24" s="9" t="s">
        <v>52</v>
      </c>
      <c r="S24" s="8"/>
      <c r="T24" s="8"/>
      <c r="U24" s="23"/>
    </row>
    <row r="25" spans="2:21" x14ac:dyDescent="0.2">
      <c r="B25" s="15" t="s">
        <v>53</v>
      </c>
      <c r="C25" s="1" t="s">
        <v>54</v>
      </c>
      <c r="D25" s="1" t="s">
        <v>15</v>
      </c>
      <c r="E25" s="1">
        <v>16</v>
      </c>
      <c r="F25" s="1" t="s">
        <v>7</v>
      </c>
      <c r="G25" s="1" t="b">
        <v>1</v>
      </c>
      <c r="H25" s="1">
        <v>12</v>
      </c>
      <c r="I25" s="16" t="s">
        <v>9</v>
      </c>
      <c r="J25" s="33"/>
      <c r="K25" s="7"/>
      <c r="L25" s="7"/>
      <c r="M25" s="7"/>
      <c r="N25" s="7"/>
      <c r="O25" s="34"/>
      <c r="P25" s="22">
        <f>0.281</f>
        <v>0.28100000000000003</v>
      </c>
      <c r="Q25" s="8">
        <f>0.3537</f>
        <v>0.35370000000000001</v>
      </c>
      <c r="R25" s="9">
        <f t="shared" si="0"/>
        <v>0.63470000000000004</v>
      </c>
      <c r="S25" s="8"/>
      <c r="T25" s="8"/>
      <c r="U25" s="23"/>
    </row>
    <row r="26" spans="2:21" x14ac:dyDescent="0.2">
      <c r="B26" s="15" t="s">
        <v>51</v>
      </c>
      <c r="C26" s="1" t="s">
        <v>14</v>
      </c>
      <c r="D26" s="1" t="s">
        <v>15</v>
      </c>
      <c r="E26" s="1">
        <v>16</v>
      </c>
      <c r="F26" s="1" t="s">
        <v>16</v>
      </c>
      <c r="G26" s="1" t="b">
        <v>1</v>
      </c>
      <c r="H26" s="1" t="s">
        <v>52</v>
      </c>
      <c r="I26" s="16" t="s">
        <v>9</v>
      </c>
      <c r="J26" s="33"/>
      <c r="K26" s="7"/>
      <c r="L26" s="7"/>
      <c r="M26" s="7"/>
      <c r="N26" s="7"/>
      <c r="O26" s="34"/>
      <c r="P26" s="22" t="s">
        <v>52</v>
      </c>
      <c r="Q26" s="8" t="s">
        <v>52</v>
      </c>
      <c r="R26" s="9" t="s">
        <v>52</v>
      </c>
      <c r="S26" s="8"/>
      <c r="T26" s="8"/>
      <c r="U26" s="23"/>
    </row>
    <row r="27" spans="2:21" x14ac:dyDescent="0.2">
      <c r="B27" s="15" t="s">
        <v>51</v>
      </c>
      <c r="C27" s="1" t="s">
        <v>14</v>
      </c>
      <c r="D27" s="1" t="s">
        <v>15</v>
      </c>
      <c r="E27" s="1">
        <v>16</v>
      </c>
      <c r="F27" s="1" t="s">
        <v>7</v>
      </c>
      <c r="G27" s="1" t="b">
        <v>1</v>
      </c>
      <c r="H27" s="1">
        <v>8</v>
      </c>
      <c r="I27" s="16" t="s">
        <v>9</v>
      </c>
      <c r="J27" s="33"/>
      <c r="K27" s="7"/>
      <c r="L27" s="7"/>
      <c r="M27" s="7"/>
      <c r="N27" s="7"/>
      <c r="O27" s="34"/>
      <c r="P27" s="22">
        <v>0.2157</v>
      </c>
      <c r="Q27" s="8">
        <v>0.33879999999999999</v>
      </c>
      <c r="R27" s="9">
        <f t="shared" si="0"/>
        <v>0.55449999999999999</v>
      </c>
      <c r="S27" s="8"/>
      <c r="T27" s="8"/>
      <c r="U27" s="23"/>
    </row>
    <row r="28" spans="2:21" x14ac:dyDescent="0.2">
      <c r="B28" s="15" t="s">
        <v>45</v>
      </c>
      <c r="C28" s="1" t="s">
        <v>14</v>
      </c>
      <c r="D28" s="1" t="s">
        <v>17</v>
      </c>
      <c r="E28" s="1">
        <v>6</v>
      </c>
      <c r="F28" s="1" t="s">
        <v>16</v>
      </c>
      <c r="G28" s="1" t="b">
        <v>0</v>
      </c>
      <c r="H28" s="1">
        <v>9</v>
      </c>
      <c r="I28" s="16" t="s">
        <v>9</v>
      </c>
      <c r="J28" s="33"/>
      <c r="K28" s="7"/>
      <c r="L28" s="7"/>
      <c r="M28" s="7"/>
      <c r="N28" s="7"/>
      <c r="O28" s="34"/>
      <c r="P28" s="22">
        <f>0.0021565190292534</f>
        <v>2.1565190292534E-3</v>
      </c>
      <c r="Q28" s="8">
        <f>0.17507083973989</f>
        <v>0.17507083973988999</v>
      </c>
      <c r="R28" s="9">
        <f t="shared" si="0"/>
        <v>0.17722735876914339</v>
      </c>
      <c r="S28" s="8"/>
      <c r="T28" s="8"/>
      <c r="U28" s="23"/>
    </row>
    <row r="29" spans="2:21" x14ac:dyDescent="0.2">
      <c r="B29" s="15" t="s">
        <v>45</v>
      </c>
      <c r="C29" s="1" t="s">
        <v>14</v>
      </c>
      <c r="D29" s="1" t="s">
        <v>46</v>
      </c>
      <c r="E29" s="1">
        <v>6</v>
      </c>
      <c r="F29" s="1" t="s">
        <v>16</v>
      </c>
      <c r="G29" s="1" t="b">
        <v>0</v>
      </c>
      <c r="H29" s="1">
        <v>9</v>
      </c>
      <c r="I29" s="16" t="s">
        <v>9</v>
      </c>
      <c r="J29" s="33"/>
      <c r="K29" s="7"/>
      <c r="L29" s="7"/>
      <c r="M29" s="7"/>
      <c r="N29" s="7"/>
      <c r="O29" s="34"/>
      <c r="P29" s="22">
        <f>0.0532905050532778</f>
        <v>5.3290505053277801E-2</v>
      </c>
      <c r="Q29" s="8">
        <f>0.192038324376123</f>
        <v>0.192038324376123</v>
      </c>
      <c r="R29" s="9">
        <f t="shared" si="0"/>
        <v>0.24532882942940082</v>
      </c>
      <c r="S29" s="8"/>
      <c r="T29" s="8"/>
      <c r="U29" s="23"/>
    </row>
    <row r="30" spans="2:21" x14ac:dyDescent="0.2">
      <c r="B30" s="15" t="s">
        <v>47</v>
      </c>
      <c r="C30" s="1"/>
      <c r="D30" s="1"/>
      <c r="E30" s="1"/>
      <c r="F30" s="1"/>
      <c r="G30" s="1"/>
      <c r="H30" s="1"/>
      <c r="I30" s="16"/>
      <c r="J30" s="33"/>
      <c r="K30" s="7"/>
      <c r="L30" s="7"/>
      <c r="M30" s="7"/>
      <c r="N30" s="7"/>
      <c r="O30" s="34"/>
      <c r="P30" s="22"/>
      <c r="Q30" s="8"/>
      <c r="R30" s="9"/>
      <c r="S30" s="8"/>
      <c r="T30" s="8"/>
      <c r="U30" s="23"/>
    </row>
    <row r="31" spans="2:21" x14ac:dyDescent="0.2">
      <c r="B31" s="15" t="s">
        <v>27</v>
      </c>
      <c r="C31" s="1"/>
      <c r="D31" s="1"/>
      <c r="E31" s="1"/>
      <c r="F31" s="1"/>
      <c r="G31" s="1"/>
      <c r="H31" s="1"/>
      <c r="I31" s="16"/>
      <c r="J31" s="33"/>
      <c r="K31" s="7"/>
      <c r="L31" s="7"/>
      <c r="M31" s="7"/>
      <c r="N31" s="7"/>
      <c r="O31" s="34"/>
      <c r="P31" s="22">
        <f>0.027584</f>
        <v>2.7584000000000001E-2</v>
      </c>
      <c r="Q31" s="8">
        <f>0.002714</f>
        <v>2.7139999999999998E-3</v>
      </c>
      <c r="R31" s="9">
        <f t="shared" si="0"/>
        <v>3.0298000000000002E-2</v>
      </c>
      <c r="S31" s="8"/>
      <c r="T31" s="8"/>
      <c r="U31" s="23">
        <f t="shared" si="1"/>
        <v>0</v>
      </c>
    </row>
    <row r="32" spans="2:21" ht="17" thickBot="1" x14ac:dyDescent="0.25">
      <c r="B32" s="17"/>
      <c r="C32" s="18"/>
      <c r="D32" s="18"/>
      <c r="E32" s="18"/>
      <c r="F32" s="18"/>
      <c r="G32" s="18"/>
      <c r="H32" s="18"/>
      <c r="I32" s="19"/>
      <c r="J32" s="35"/>
      <c r="K32" s="36"/>
      <c r="L32" s="36"/>
      <c r="M32" s="36"/>
      <c r="N32" s="36"/>
      <c r="O32" s="37"/>
      <c r="P32" s="24"/>
      <c r="Q32" s="25"/>
      <c r="R32" s="26">
        <f t="shared" si="0"/>
        <v>0</v>
      </c>
      <c r="S32" s="25"/>
      <c r="T32" s="25"/>
      <c r="U32" s="27">
        <f t="shared" si="1"/>
        <v>0</v>
      </c>
    </row>
    <row r="35" spans="2:24" ht="17" thickBot="1" x14ac:dyDescent="0.25"/>
    <row r="36" spans="2:24" x14ac:dyDescent="0.2">
      <c r="B36" s="46" t="s">
        <v>20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8"/>
    </row>
    <row r="37" spans="2:24" x14ac:dyDescent="0.2"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2:24" x14ac:dyDescent="0.2"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2:24" x14ac:dyDescent="0.2"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1"/>
    </row>
    <row r="40" spans="2:24" ht="17" thickBot="1" x14ac:dyDescent="0.25"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4"/>
    </row>
    <row r="41" spans="2:24" x14ac:dyDescent="0.2">
      <c r="B41" s="55" t="s">
        <v>33</v>
      </c>
      <c r="C41" s="56"/>
      <c r="D41" s="56"/>
      <c r="E41" s="56"/>
      <c r="F41" s="56"/>
      <c r="G41" s="56"/>
      <c r="H41" s="56"/>
      <c r="I41" s="57"/>
      <c r="J41" s="61" t="s">
        <v>34</v>
      </c>
      <c r="K41" s="62"/>
      <c r="L41" s="62"/>
      <c r="M41" s="62"/>
      <c r="N41" s="62"/>
      <c r="O41" s="63"/>
      <c r="P41" s="67" t="s">
        <v>28</v>
      </c>
      <c r="Q41" s="68"/>
      <c r="R41" s="68"/>
      <c r="S41" s="73" t="s">
        <v>29</v>
      </c>
      <c r="T41" s="73"/>
      <c r="U41" s="74"/>
      <c r="V41" s="43" t="s">
        <v>35</v>
      </c>
      <c r="W41" s="43" t="s">
        <v>37</v>
      </c>
      <c r="X41" s="43" t="s">
        <v>30</v>
      </c>
    </row>
    <row r="42" spans="2:24" x14ac:dyDescent="0.2">
      <c r="B42" s="58"/>
      <c r="C42" s="59"/>
      <c r="D42" s="59"/>
      <c r="E42" s="59"/>
      <c r="F42" s="59"/>
      <c r="G42" s="59"/>
      <c r="H42" s="59"/>
      <c r="I42" s="60"/>
      <c r="J42" s="64"/>
      <c r="K42" s="65"/>
      <c r="L42" s="65"/>
      <c r="M42" s="65"/>
      <c r="N42" s="65"/>
      <c r="O42" s="66"/>
      <c r="P42" s="69"/>
      <c r="Q42" s="70"/>
      <c r="R42" s="70"/>
      <c r="S42" s="75"/>
      <c r="T42" s="75"/>
      <c r="U42" s="76"/>
      <c r="V42" s="43"/>
      <c r="W42" s="43"/>
      <c r="X42" s="43"/>
    </row>
    <row r="43" spans="2:24" ht="26" customHeight="1" x14ac:dyDescent="0.2">
      <c r="B43" s="79" t="s">
        <v>1</v>
      </c>
      <c r="C43" s="81" t="s">
        <v>13</v>
      </c>
      <c r="D43" s="83" t="s">
        <v>0</v>
      </c>
      <c r="E43" s="85" t="s">
        <v>18</v>
      </c>
      <c r="F43" s="87" t="s">
        <v>2</v>
      </c>
      <c r="G43" s="89" t="s">
        <v>3</v>
      </c>
      <c r="H43" s="91" t="s">
        <v>8</v>
      </c>
      <c r="I43" s="44" t="s">
        <v>6</v>
      </c>
      <c r="J43" s="79" t="s">
        <v>1</v>
      </c>
      <c r="K43" s="81" t="s">
        <v>13</v>
      </c>
      <c r="L43" s="87" t="s">
        <v>2</v>
      </c>
      <c r="M43" s="89" t="s">
        <v>3</v>
      </c>
      <c r="N43" s="91" t="s">
        <v>8</v>
      </c>
      <c r="O43" s="44" t="s">
        <v>6</v>
      </c>
      <c r="P43" s="71"/>
      <c r="Q43" s="72"/>
      <c r="R43" s="72"/>
      <c r="S43" s="77"/>
      <c r="T43" s="77"/>
      <c r="U43" s="78"/>
      <c r="V43" s="43"/>
      <c r="W43" s="43"/>
      <c r="X43" s="43"/>
    </row>
    <row r="44" spans="2:24" ht="26" customHeight="1" x14ac:dyDescent="0.3">
      <c r="B44" s="80"/>
      <c r="C44" s="82"/>
      <c r="D44" s="84"/>
      <c r="E44" s="86"/>
      <c r="F44" s="88"/>
      <c r="G44" s="90"/>
      <c r="H44" s="92"/>
      <c r="I44" s="45"/>
      <c r="J44" s="80"/>
      <c r="K44" s="82"/>
      <c r="L44" s="88"/>
      <c r="M44" s="90"/>
      <c r="N44" s="92"/>
      <c r="O44" s="45"/>
      <c r="P44" s="20" t="s">
        <v>4</v>
      </c>
      <c r="Q44" s="3" t="s">
        <v>5</v>
      </c>
      <c r="R44" s="3" t="s">
        <v>10</v>
      </c>
      <c r="S44" s="10" t="s">
        <v>4</v>
      </c>
      <c r="T44" s="10" t="s">
        <v>5</v>
      </c>
      <c r="U44" s="21" t="s">
        <v>10</v>
      </c>
      <c r="V44" s="43"/>
      <c r="W44" s="43"/>
      <c r="X44" s="43"/>
    </row>
    <row r="45" spans="2:24" ht="66" x14ac:dyDescent="0.2">
      <c r="B45" s="15" t="s">
        <v>48</v>
      </c>
      <c r="C45" s="1" t="str">
        <f>"CASIA-WebFace"</f>
        <v>CASIA-WebFace</v>
      </c>
      <c r="D45" s="1" t="s">
        <v>15</v>
      </c>
      <c r="E45" s="1">
        <v>16</v>
      </c>
      <c r="F45" s="1" t="s">
        <v>7</v>
      </c>
      <c r="G45" s="1" t="b">
        <v>0</v>
      </c>
      <c r="H45" s="1" t="s">
        <v>21</v>
      </c>
      <c r="I45" s="16" t="s">
        <v>9</v>
      </c>
      <c r="J45" s="33"/>
      <c r="K45" s="7"/>
      <c r="L45" s="7"/>
      <c r="M45" s="7"/>
      <c r="N45" s="7"/>
      <c r="O45" s="34"/>
      <c r="P45" s="15">
        <v>0.27979999999999999</v>
      </c>
      <c r="Q45" s="6">
        <v>0.46879999999999999</v>
      </c>
      <c r="R45" s="4">
        <f>SUM(P45:Q45)</f>
        <v>0.74859999999999993</v>
      </c>
      <c r="S45" s="40"/>
      <c r="T45" s="40"/>
      <c r="U45" s="23"/>
      <c r="V45" s="38" t="b">
        <v>1</v>
      </c>
      <c r="W45" s="38"/>
      <c r="X45" s="13" t="s">
        <v>31</v>
      </c>
    </row>
    <row r="46" spans="2:24" ht="66" x14ac:dyDescent="0.2">
      <c r="B46" s="15" t="s">
        <v>48</v>
      </c>
      <c r="C46" s="1" t="str">
        <f>"CASIA-WebFace"</f>
        <v>CASIA-WebFace</v>
      </c>
      <c r="D46" s="1" t="s">
        <v>15</v>
      </c>
      <c r="E46" s="1">
        <v>16</v>
      </c>
      <c r="F46" s="1" t="s">
        <v>7</v>
      </c>
      <c r="G46" s="1" t="b">
        <v>0</v>
      </c>
      <c r="H46" s="1" t="s">
        <v>21</v>
      </c>
      <c r="I46" s="16" t="s">
        <v>9</v>
      </c>
      <c r="J46" s="33" t="s">
        <v>36</v>
      </c>
      <c r="K46" s="7"/>
      <c r="L46" s="7" t="s">
        <v>7</v>
      </c>
      <c r="M46" s="7" t="b">
        <v>0</v>
      </c>
      <c r="N46" s="7" t="s">
        <v>39</v>
      </c>
      <c r="O46" s="34" t="s">
        <v>9</v>
      </c>
      <c r="P46" s="22">
        <f>0.3036</f>
        <v>0.30359999999999998</v>
      </c>
      <c r="Q46" s="8">
        <f>0.4796</f>
        <v>0.47960000000000003</v>
      </c>
      <c r="R46" s="4">
        <f>SUM(P46:Q46)</f>
        <v>0.78320000000000001</v>
      </c>
      <c r="S46" s="1">
        <f>0.244058303158</f>
        <v>0.24405830315800001</v>
      </c>
      <c r="T46" s="39">
        <f>0.437829242686</f>
        <v>0.43782924268599999</v>
      </c>
      <c r="U46" s="23">
        <f>SUM(S46:T46)</f>
        <v>0.68188754584400002</v>
      </c>
      <c r="V46" s="38" t="b">
        <v>1</v>
      </c>
      <c r="W46" s="38" t="s">
        <v>38</v>
      </c>
      <c r="X46" s="13" t="s">
        <v>31</v>
      </c>
    </row>
    <row r="47" spans="2:24" ht="79" customHeight="1" x14ac:dyDescent="0.2">
      <c r="B47" s="15" t="s">
        <v>36</v>
      </c>
      <c r="C47" s="1" t="s">
        <v>39</v>
      </c>
      <c r="D47" s="1" t="s">
        <v>40</v>
      </c>
      <c r="E47" s="1" t="s">
        <v>39</v>
      </c>
      <c r="F47" s="1" t="s">
        <v>41</v>
      </c>
      <c r="G47" s="1" t="s">
        <v>39</v>
      </c>
      <c r="H47" s="1" t="s">
        <v>39</v>
      </c>
      <c r="I47" s="16" t="s">
        <v>9</v>
      </c>
      <c r="J47" s="33" t="s">
        <v>42</v>
      </c>
      <c r="K47" s="7"/>
      <c r="L47" s="7" t="s">
        <v>41</v>
      </c>
      <c r="M47" s="7" t="s">
        <v>39</v>
      </c>
      <c r="N47" s="7" t="s">
        <v>39</v>
      </c>
      <c r="O47" s="34" t="s">
        <v>9</v>
      </c>
      <c r="P47" s="22">
        <v>0.307</v>
      </c>
      <c r="Q47" s="8">
        <v>0.52</v>
      </c>
      <c r="R47" s="4">
        <f>SUM(P47:Q47)</f>
        <v>0.82699999999999996</v>
      </c>
      <c r="S47" s="8">
        <f>0.361186170656</f>
        <v>0.36118617065600001</v>
      </c>
      <c r="T47" s="8">
        <f>0.498808067516</f>
        <v>0.49880806751599999</v>
      </c>
      <c r="U47" s="23">
        <f>SUM(S47:T47)</f>
        <v>0.85999423817200005</v>
      </c>
      <c r="V47" s="38" t="b">
        <v>0</v>
      </c>
      <c r="W47" s="12" t="s">
        <v>44</v>
      </c>
      <c r="X47" s="13" t="s">
        <v>43</v>
      </c>
    </row>
    <row r="48" spans="2:24" x14ac:dyDescent="0.2">
      <c r="B48" s="15"/>
      <c r="C48" s="1"/>
      <c r="D48" s="1"/>
      <c r="E48" s="1"/>
      <c r="F48" s="1"/>
      <c r="G48" s="1"/>
      <c r="H48" s="1"/>
      <c r="I48" s="16"/>
      <c r="J48" s="33"/>
      <c r="K48" s="7"/>
      <c r="L48" s="7"/>
      <c r="M48" s="7"/>
      <c r="N48" s="7"/>
      <c r="O48" s="34"/>
      <c r="P48" s="22"/>
      <c r="Q48" s="8"/>
      <c r="R48" s="8"/>
      <c r="S48" s="8"/>
      <c r="T48" s="8"/>
      <c r="U48" s="31"/>
      <c r="V48" s="38"/>
      <c r="W48" s="38"/>
      <c r="X48" s="41"/>
    </row>
    <row r="49" spans="2:24" x14ac:dyDescent="0.2">
      <c r="B49" s="15"/>
      <c r="C49" s="1"/>
      <c r="D49" s="1"/>
      <c r="E49" s="1"/>
      <c r="F49" s="1"/>
      <c r="G49" s="1"/>
      <c r="H49" s="1"/>
      <c r="I49" s="16"/>
      <c r="J49" s="33"/>
      <c r="K49" s="7"/>
      <c r="L49" s="7"/>
      <c r="M49" s="7"/>
      <c r="N49" s="7"/>
      <c r="O49" s="34"/>
      <c r="P49" s="22"/>
      <c r="Q49" s="8"/>
      <c r="R49" s="8"/>
      <c r="S49" s="8"/>
      <c r="T49" s="8"/>
      <c r="U49" s="31"/>
      <c r="V49" s="38"/>
      <c r="W49" s="38"/>
      <c r="X49" s="41"/>
    </row>
    <row r="50" spans="2:24" x14ac:dyDescent="0.2">
      <c r="B50" s="15"/>
      <c r="C50" s="1"/>
      <c r="D50" s="1"/>
      <c r="E50" s="1"/>
      <c r="F50" s="1"/>
      <c r="G50" s="1"/>
      <c r="H50" s="1"/>
      <c r="I50" s="16"/>
      <c r="J50" s="33"/>
      <c r="K50" s="7"/>
      <c r="L50" s="7"/>
      <c r="M50" s="7"/>
      <c r="N50" s="7"/>
      <c r="O50" s="34"/>
      <c r="P50" s="22"/>
      <c r="Q50" s="8"/>
      <c r="R50" s="8"/>
      <c r="S50" s="8"/>
      <c r="T50" s="8"/>
      <c r="U50" s="31"/>
      <c r="V50" s="38"/>
      <c r="W50" s="38"/>
      <c r="X50" s="41"/>
    </row>
    <row r="51" spans="2:24" x14ac:dyDescent="0.2">
      <c r="B51" s="15"/>
      <c r="C51" s="1"/>
      <c r="D51" s="1"/>
      <c r="E51" s="1"/>
      <c r="F51" s="1"/>
      <c r="G51" s="1"/>
      <c r="H51" s="1"/>
      <c r="I51" s="16"/>
      <c r="J51" s="33"/>
      <c r="K51" s="7"/>
      <c r="L51" s="7"/>
      <c r="M51" s="7"/>
      <c r="N51" s="7"/>
      <c r="O51" s="34"/>
      <c r="P51" s="22"/>
      <c r="Q51" s="8"/>
      <c r="R51" s="8"/>
      <c r="S51" s="8"/>
      <c r="T51" s="8"/>
      <c r="U51" s="31"/>
      <c r="V51" s="38"/>
      <c r="W51" s="38"/>
      <c r="X51" s="41"/>
    </row>
    <row r="52" spans="2:24" x14ac:dyDescent="0.2">
      <c r="B52" s="15"/>
      <c r="C52" s="1"/>
      <c r="D52" s="1"/>
      <c r="E52" s="1"/>
      <c r="F52" s="1"/>
      <c r="G52" s="1"/>
      <c r="H52" s="1"/>
      <c r="I52" s="16"/>
      <c r="J52" s="33"/>
      <c r="K52" s="7"/>
      <c r="L52" s="7"/>
      <c r="M52" s="7"/>
      <c r="N52" s="7"/>
      <c r="O52" s="34"/>
      <c r="P52" s="22"/>
      <c r="Q52" s="8"/>
      <c r="R52" s="8"/>
      <c r="S52" s="8"/>
      <c r="T52" s="8"/>
      <c r="U52" s="31"/>
      <c r="V52" s="38"/>
      <c r="W52" s="38"/>
      <c r="X52" s="41"/>
    </row>
    <row r="53" spans="2:24" x14ac:dyDescent="0.2">
      <c r="B53" s="15"/>
      <c r="C53" s="1"/>
      <c r="D53" s="1"/>
      <c r="E53" s="1"/>
      <c r="F53" s="1"/>
      <c r="G53" s="1"/>
      <c r="H53" s="1"/>
      <c r="I53" s="16"/>
      <c r="J53" s="33"/>
      <c r="K53" s="7"/>
      <c r="L53" s="7"/>
      <c r="M53" s="7"/>
      <c r="N53" s="7"/>
      <c r="O53" s="34"/>
      <c r="P53" s="22"/>
      <c r="Q53" s="8"/>
      <c r="R53" s="8"/>
      <c r="S53" s="8"/>
      <c r="T53" s="8"/>
      <c r="U53" s="31"/>
      <c r="V53" s="38"/>
      <c r="W53" s="38"/>
      <c r="X53" s="41"/>
    </row>
    <row r="54" spans="2:24" x14ac:dyDescent="0.2">
      <c r="B54" s="15"/>
      <c r="C54" s="1"/>
      <c r="D54" s="1"/>
      <c r="E54" s="1"/>
      <c r="F54" s="1"/>
      <c r="G54" s="1"/>
      <c r="H54" s="1"/>
      <c r="I54" s="16"/>
      <c r="J54" s="33"/>
      <c r="K54" s="7"/>
      <c r="L54" s="7"/>
      <c r="M54" s="7"/>
      <c r="N54" s="7"/>
      <c r="O54" s="34"/>
      <c r="P54" s="22"/>
      <c r="Q54" s="8"/>
      <c r="R54" s="8"/>
      <c r="S54" s="8"/>
      <c r="T54" s="8"/>
      <c r="U54" s="31"/>
      <c r="V54" s="38"/>
      <c r="W54" s="38"/>
      <c r="X54" s="41"/>
    </row>
    <row r="55" spans="2:24" x14ac:dyDescent="0.2">
      <c r="B55" s="15"/>
      <c r="C55" s="1"/>
      <c r="D55" s="1"/>
      <c r="E55" s="1"/>
      <c r="F55" s="1"/>
      <c r="G55" s="1"/>
      <c r="H55" s="1"/>
      <c r="I55" s="16"/>
      <c r="J55" s="33"/>
      <c r="K55" s="7"/>
      <c r="L55" s="7"/>
      <c r="M55" s="7"/>
      <c r="N55" s="7"/>
      <c r="O55" s="34"/>
      <c r="P55" s="22"/>
      <c r="Q55" s="8"/>
      <c r="R55" s="8"/>
      <c r="S55" s="8"/>
      <c r="T55" s="8"/>
      <c r="U55" s="31"/>
      <c r="V55" s="38"/>
      <c r="W55" s="38"/>
      <c r="X55" s="41"/>
    </row>
    <row r="56" spans="2:24" x14ac:dyDescent="0.2">
      <c r="B56" s="15"/>
      <c r="C56" s="1"/>
      <c r="D56" s="1"/>
      <c r="E56" s="1"/>
      <c r="F56" s="1"/>
      <c r="G56" s="1"/>
      <c r="H56" s="1"/>
      <c r="I56" s="16"/>
      <c r="J56" s="33"/>
      <c r="K56" s="7"/>
      <c r="L56" s="7"/>
      <c r="M56" s="7"/>
      <c r="N56" s="7"/>
      <c r="O56" s="34"/>
      <c r="P56" s="22"/>
      <c r="Q56" s="8"/>
      <c r="R56" s="8"/>
      <c r="S56" s="8"/>
      <c r="T56" s="8"/>
      <c r="U56" s="31"/>
      <c r="V56" s="38"/>
      <c r="W56" s="38"/>
      <c r="X56" s="41"/>
    </row>
    <row r="57" spans="2:24" ht="17" thickBot="1" x14ac:dyDescent="0.25">
      <c r="B57" s="17"/>
      <c r="C57" s="18"/>
      <c r="D57" s="18"/>
      <c r="E57" s="18"/>
      <c r="F57" s="18"/>
      <c r="G57" s="18"/>
      <c r="H57" s="18"/>
      <c r="I57" s="19"/>
      <c r="J57" s="35"/>
      <c r="K57" s="36"/>
      <c r="L57" s="36"/>
      <c r="M57" s="36"/>
      <c r="N57" s="36"/>
      <c r="O57" s="37"/>
      <c r="P57" s="24"/>
      <c r="Q57" s="25"/>
      <c r="R57" s="25"/>
      <c r="S57" s="25"/>
      <c r="T57" s="25"/>
      <c r="U57" s="32"/>
      <c r="V57" s="38"/>
      <c r="W57" s="38"/>
      <c r="X57" s="41"/>
    </row>
    <row r="58" spans="2:24" x14ac:dyDescent="0.2">
      <c r="X58" s="42"/>
    </row>
    <row r="59" spans="2:24" x14ac:dyDescent="0.2">
      <c r="X59" s="42"/>
    </row>
    <row r="60" spans="2:24" x14ac:dyDescent="0.2">
      <c r="X60" s="42"/>
    </row>
    <row r="61" spans="2:24" x14ac:dyDescent="0.2">
      <c r="X61" s="42"/>
    </row>
    <row r="62" spans="2:24" x14ac:dyDescent="0.2">
      <c r="X62" s="42"/>
    </row>
    <row r="63" spans="2:24" x14ac:dyDescent="0.2">
      <c r="X63" s="42"/>
    </row>
    <row r="64" spans="2:24" x14ac:dyDescent="0.2">
      <c r="X64" s="42"/>
    </row>
    <row r="65" spans="24:24" x14ac:dyDescent="0.2">
      <c r="X65" s="42"/>
    </row>
    <row r="66" spans="24:24" x14ac:dyDescent="0.2">
      <c r="X66" s="42"/>
    </row>
    <row r="67" spans="24:24" x14ac:dyDescent="0.2">
      <c r="X67" s="42"/>
    </row>
    <row r="68" spans="24:24" x14ac:dyDescent="0.2">
      <c r="X68" s="42"/>
    </row>
    <row r="69" spans="24:24" x14ac:dyDescent="0.2">
      <c r="X69" s="42"/>
    </row>
    <row r="70" spans="24:24" x14ac:dyDescent="0.2">
      <c r="X70" s="42"/>
    </row>
  </sheetData>
  <autoFilter ref="B10:O16" xr:uid="{6C37E730-127B-E842-B31C-AFE1E16399D5}"/>
  <mergeCells count="41">
    <mergeCell ref="E9:E10"/>
    <mergeCell ref="F9:F10"/>
    <mergeCell ref="G9:G10"/>
    <mergeCell ref="N43:N44"/>
    <mergeCell ref="I43:I44"/>
    <mergeCell ref="J43:J44"/>
    <mergeCell ref="K43:K44"/>
    <mergeCell ref="L43:L44"/>
    <mergeCell ref="M43:M44"/>
    <mergeCell ref="P7:R9"/>
    <mergeCell ref="S7:U9"/>
    <mergeCell ref="B2:U6"/>
    <mergeCell ref="B7:I8"/>
    <mergeCell ref="J7:O8"/>
    <mergeCell ref="J9:J10"/>
    <mergeCell ref="K9:K10"/>
    <mergeCell ref="L9:L10"/>
    <mergeCell ref="M9:M10"/>
    <mergeCell ref="N9:N10"/>
    <mergeCell ref="O9:O10"/>
    <mergeCell ref="I9:I10"/>
    <mergeCell ref="H9:H10"/>
    <mergeCell ref="B9:B10"/>
    <mergeCell ref="C9:C10"/>
    <mergeCell ref="D9:D10"/>
    <mergeCell ref="X41:X44"/>
    <mergeCell ref="W41:W44"/>
    <mergeCell ref="O43:O44"/>
    <mergeCell ref="V41:V44"/>
    <mergeCell ref="B36:U40"/>
    <mergeCell ref="B41:I42"/>
    <mergeCell ref="J41:O42"/>
    <mergeCell ref="P41:R43"/>
    <mergeCell ref="S41:U43"/>
    <mergeCell ref="B43:B44"/>
    <mergeCell ref="C43:C44"/>
    <mergeCell ref="D43:D44"/>
    <mergeCell ref="E43:E44"/>
    <mergeCell ref="F43:F44"/>
    <mergeCell ref="G43:G44"/>
    <mergeCell ref="H43:H44"/>
  </mergeCells>
  <conditionalFormatting sqref="O67:O1048576 O33">
    <cfRule type="colorScale" priority="16">
      <colorScale>
        <cfvo type="percentile" val="99"/>
        <cfvo type="percentile" val="100"/>
        <color theme="0"/>
        <color rgb="FFFF6E68"/>
      </colorScale>
    </cfRule>
  </conditionalFormatting>
  <conditionalFormatting sqref="R10:R32">
    <cfRule type="colorScale" priority="15">
      <colorScale>
        <cfvo type="percentile" val="99"/>
        <cfvo type="percentile" val="100"/>
        <color theme="0"/>
        <color rgb="FFFF6E68"/>
      </colorScale>
    </cfRule>
  </conditionalFormatting>
  <conditionalFormatting sqref="U10">
    <cfRule type="colorScale" priority="12">
      <colorScale>
        <cfvo type="percentile" val="99"/>
        <cfvo type="percentile" val="100"/>
        <color theme="0"/>
        <color rgb="FFFF6E68"/>
      </colorScale>
    </cfRule>
  </conditionalFormatting>
  <conditionalFormatting sqref="U11:U32">
    <cfRule type="colorScale" priority="8">
      <colorScale>
        <cfvo type="percentile" val="99"/>
        <cfvo type="percentile" val="100"/>
        <color theme="0"/>
        <color rgb="FFFF6E68"/>
      </colorScale>
    </cfRule>
  </conditionalFormatting>
  <conditionalFormatting sqref="R45:R57">
    <cfRule type="colorScale" priority="6">
      <colorScale>
        <cfvo type="percentile" val="99"/>
        <cfvo type="percentile" val="100"/>
        <color theme="0"/>
        <color rgb="FFFF6E68"/>
      </colorScale>
    </cfRule>
  </conditionalFormatting>
  <conditionalFormatting sqref="U44">
    <cfRule type="colorScale" priority="5">
      <colorScale>
        <cfvo type="percentile" val="99"/>
        <cfvo type="percentile" val="100"/>
        <color theme="0"/>
        <color rgb="FFFF6E68"/>
      </colorScale>
    </cfRule>
  </conditionalFormatting>
  <conditionalFormatting sqref="U45:U57">
    <cfRule type="colorScale" priority="4">
      <colorScale>
        <cfvo type="percentile" val="99"/>
        <cfvo type="percentile" val="100"/>
        <color theme="0"/>
        <color rgb="FFFF6E68"/>
      </colorScale>
    </cfRule>
  </conditionalFormatting>
  <conditionalFormatting sqref="U45:U47">
    <cfRule type="colorScale" priority="3">
      <colorScale>
        <cfvo type="percentile" val="99"/>
        <cfvo type="percentile" val="100"/>
        <color theme="0"/>
        <color rgb="FFFF6E68"/>
      </colorScale>
    </cfRule>
  </conditionalFormatting>
  <conditionalFormatting sqref="U45:U57">
    <cfRule type="colorScale" priority="1">
      <colorScale>
        <cfvo type="percentile" val="99"/>
        <cfvo type="percentile" val="100"/>
        <color theme="0"/>
        <color rgb="FFFF6E68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CC13E-B7E0-AE40-9EFE-584637D3D697}">
  <dimension ref="C9:R21"/>
  <sheetViews>
    <sheetView topLeftCell="A3" zoomScale="134" workbookViewId="0">
      <selection activeCell="Q12" sqref="Q12:R14"/>
    </sheetView>
  </sheetViews>
  <sheetFormatPr baseColWidth="10" defaultRowHeight="16" x14ac:dyDescent="0.2"/>
  <sheetData>
    <row r="9" spans="3:18" x14ac:dyDescent="0.2">
      <c r="C9" s="97" t="s">
        <v>20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9"/>
    </row>
    <row r="10" spans="3:18" x14ac:dyDescent="0.2">
      <c r="C10" s="100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2"/>
    </row>
    <row r="11" spans="3:18" x14ac:dyDescent="0.2">
      <c r="C11" s="103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5"/>
    </row>
    <row r="12" spans="3:18" ht="26" x14ac:dyDescent="0.2">
      <c r="C12" s="93" t="s">
        <v>1</v>
      </c>
      <c r="D12" s="81" t="s">
        <v>13</v>
      </c>
      <c r="E12" s="83" t="s">
        <v>0</v>
      </c>
      <c r="F12" s="85" t="s">
        <v>18</v>
      </c>
      <c r="G12" s="87" t="s">
        <v>2</v>
      </c>
      <c r="H12" s="89" t="s">
        <v>3</v>
      </c>
      <c r="I12" s="91" t="s">
        <v>8</v>
      </c>
      <c r="J12" s="95" t="s">
        <v>6</v>
      </c>
      <c r="K12" s="108" t="s">
        <v>28</v>
      </c>
      <c r="L12" s="109"/>
      <c r="M12" s="110"/>
      <c r="N12" s="111" t="s">
        <v>29</v>
      </c>
      <c r="O12" s="112"/>
      <c r="P12" s="113"/>
      <c r="Q12" s="106" t="s">
        <v>32</v>
      </c>
      <c r="R12" s="106" t="s">
        <v>30</v>
      </c>
    </row>
    <row r="13" spans="3:18" ht="23" x14ac:dyDescent="0.3">
      <c r="C13" s="94"/>
      <c r="D13" s="82"/>
      <c r="E13" s="84"/>
      <c r="F13" s="86"/>
      <c r="G13" s="88"/>
      <c r="H13" s="90"/>
      <c r="I13" s="92"/>
      <c r="J13" s="96"/>
      <c r="K13" s="11" t="s">
        <v>4</v>
      </c>
      <c r="L13" s="3" t="s">
        <v>5</v>
      </c>
      <c r="M13" s="3" t="s">
        <v>10</v>
      </c>
      <c r="N13" s="10" t="s">
        <v>4</v>
      </c>
      <c r="O13" s="10" t="s">
        <v>5</v>
      </c>
      <c r="P13" s="10" t="s">
        <v>10</v>
      </c>
      <c r="Q13" s="107"/>
      <c r="R13" s="107"/>
    </row>
    <row r="14" spans="3:18" ht="198" x14ac:dyDescent="0.2">
      <c r="C14" s="1" t="s">
        <v>11</v>
      </c>
      <c r="D14" s="1" t="str">
        <f>"CASIA-WebFace"</f>
        <v>CASIA-WebFace</v>
      </c>
      <c r="E14" s="1" t="s">
        <v>15</v>
      </c>
      <c r="F14" s="1">
        <v>16</v>
      </c>
      <c r="G14" s="1" t="s">
        <v>7</v>
      </c>
      <c r="H14" s="1" t="b">
        <v>0</v>
      </c>
      <c r="I14" s="1" t="s">
        <v>21</v>
      </c>
      <c r="J14" s="1" t="s">
        <v>9</v>
      </c>
      <c r="K14" s="1">
        <v>0.27979999999999999</v>
      </c>
      <c r="L14" s="6">
        <v>0.46879999999999999</v>
      </c>
      <c r="M14" s="4">
        <f t="shared" ref="M14:M21" si="0">SUM(K14:L14)</f>
        <v>0.74859999999999993</v>
      </c>
      <c r="N14" s="1">
        <f>0.244058303158</f>
        <v>0.24405830315800001</v>
      </c>
      <c r="O14" s="1">
        <f>0.437829242686</f>
        <v>0.43782924268599999</v>
      </c>
      <c r="P14" s="9">
        <f t="shared" ref="P14:P21" si="1">SUM(N14:O14)</f>
        <v>0.68188754584400002</v>
      </c>
      <c r="Q14" s="14" t="b">
        <v>1</v>
      </c>
      <c r="R14" s="13" t="s">
        <v>31</v>
      </c>
    </row>
    <row r="15" spans="3:18" x14ac:dyDescent="0.2">
      <c r="C15" s="1"/>
      <c r="D15" s="1"/>
      <c r="E15" s="1"/>
      <c r="F15" s="1"/>
      <c r="G15" s="1"/>
      <c r="H15" s="1"/>
      <c r="I15" s="1"/>
      <c r="J15" s="1"/>
      <c r="K15" s="1"/>
      <c r="L15" s="1"/>
      <c r="M15" s="4">
        <f t="shared" si="0"/>
        <v>0</v>
      </c>
      <c r="N15" s="1"/>
      <c r="O15" s="1"/>
      <c r="P15" s="9">
        <f t="shared" si="1"/>
        <v>0</v>
      </c>
    </row>
    <row r="16" spans="3:18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4">
        <f t="shared" si="0"/>
        <v>0</v>
      </c>
      <c r="N16" s="1"/>
      <c r="O16" s="1"/>
      <c r="P16" s="9">
        <f t="shared" si="1"/>
        <v>0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4">
        <f t="shared" si="0"/>
        <v>0</v>
      </c>
      <c r="N17" s="1"/>
      <c r="O17" s="1"/>
      <c r="P17" s="9">
        <f t="shared" si="1"/>
        <v>0</v>
      </c>
    </row>
    <row r="18" spans="3:16" x14ac:dyDescent="0.2">
      <c r="C18" s="1"/>
      <c r="D18" s="1"/>
      <c r="E18" s="1"/>
      <c r="F18" s="1"/>
      <c r="G18" s="1"/>
      <c r="H18" s="1"/>
      <c r="I18" s="1"/>
      <c r="J18" s="1"/>
      <c r="K18" s="1"/>
      <c r="L18" s="1"/>
      <c r="M18" s="4">
        <f t="shared" si="0"/>
        <v>0</v>
      </c>
      <c r="N18" s="1"/>
      <c r="O18" s="1"/>
      <c r="P18" s="9">
        <f t="shared" si="1"/>
        <v>0</v>
      </c>
    </row>
    <row r="19" spans="3:16" x14ac:dyDescent="0.2">
      <c r="C19" s="1"/>
      <c r="D19" s="1"/>
      <c r="E19" s="1"/>
      <c r="F19" s="1"/>
      <c r="G19" s="1"/>
      <c r="H19" s="1"/>
      <c r="I19" s="1"/>
      <c r="J19" s="1"/>
      <c r="K19" s="1"/>
      <c r="L19" s="1"/>
      <c r="M19" s="4">
        <f t="shared" si="0"/>
        <v>0</v>
      </c>
      <c r="N19" s="1"/>
      <c r="O19" s="1"/>
      <c r="P19" s="9">
        <f t="shared" si="1"/>
        <v>0</v>
      </c>
    </row>
    <row r="20" spans="3:16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4">
        <f t="shared" si="0"/>
        <v>0</v>
      </c>
      <c r="N20" s="1"/>
      <c r="O20" s="1"/>
      <c r="P20" s="9">
        <f t="shared" si="1"/>
        <v>0</v>
      </c>
    </row>
    <row r="21" spans="3:16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5">
        <f t="shared" si="0"/>
        <v>0</v>
      </c>
      <c r="N21" s="2"/>
      <c r="O21" s="2"/>
      <c r="P21" s="9">
        <f t="shared" si="1"/>
        <v>0</v>
      </c>
    </row>
  </sheetData>
  <mergeCells count="13">
    <mergeCell ref="C12:C13"/>
    <mergeCell ref="D12:D13"/>
    <mergeCell ref="J12:J13"/>
    <mergeCell ref="C9:P11"/>
    <mergeCell ref="R12:R13"/>
    <mergeCell ref="Q12:Q13"/>
    <mergeCell ref="E12:E13"/>
    <mergeCell ref="F12:F13"/>
    <mergeCell ref="G12:G13"/>
    <mergeCell ref="H12:H13"/>
    <mergeCell ref="I12:I13"/>
    <mergeCell ref="K12:M12"/>
    <mergeCell ref="N12:P12"/>
  </mergeCells>
  <conditionalFormatting sqref="P9:P21">
    <cfRule type="colorScale" priority="5">
      <colorScale>
        <cfvo type="percentile" val="99"/>
        <cfvo type="percentile" val="100"/>
        <color theme="0"/>
        <color rgb="FFFF6E68"/>
      </colorScale>
    </cfRule>
  </conditionalFormatting>
  <conditionalFormatting sqref="M14:M21">
    <cfRule type="colorScale" priority="4">
      <colorScale>
        <cfvo type="percentile" val="99"/>
        <cfvo type="percentile" val="100"/>
        <color theme="0"/>
        <color rgb="FFFF6E68"/>
      </colorScale>
    </cfRule>
  </conditionalFormatting>
  <conditionalFormatting sqref="P13">
    <cfRule type="colorScale" priority="3">
      <colorScale>
        <cfvo type="percentile" val="99"/>
        <cfvo type="percentile" val="100"/>
        <color theme="0"/>
        <color rgb="FFFF6E68"/>
      </colorScale>
    </cfRule>
  </conditionalFormatting>
  <conditionalFormatting sqref="M13">
    <cfRule type="colorScale" priority="2">
      <colorScale>
        <cfvo type="percentile" val="99"/>
        <cfvo type="percentile" val="100"/>
        <color theme="0"/>
        <color rgb="FFFF6E68"/>
      </colorScale>
    </cfRule>
  </conditionalFormatting>
  <conditionalFormatting sqref="P14:P21">
    <cfRule type="colorScale" priority="1">
      <colorScale>
        <cfvo type="percentile" val="99"/>
        <cfvo type="percentile" val="100"/>
        <color theme="0"/>
        <color rgb="FFFF6E6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 Models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Alchieri Leonardo</dc:creator>
  <cp:lastModifiedBy>Alchieri Leonardo</cp:lastModifiedBy>
  <dcterms:created xsi:type="dcterms:W3CDTF">2022-11-08T12:54:43Z</dcterms:created>
  <dcterms:modified xsi:type="dcterms:W3CDTF">2023-03-08T12:32:41Z</dcterms:modified>
</cp:coreProperties>
</file>