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4" i="1"/>
  <c r="F3" i="1"/>
  <c r="E5" i="1"/>
  <c r="E4" i="1"/>
  <c r="E3" i="1"/>
  <c r="D5" i="1"/>
  <c r="D4" i="1"/>
  <c r="D3" i="1"/>
  <c r="C5" i="1"/>
  <c r="C4" i="1"/>
  <c r="C3" i="1"/>
  <c r="C10" i="1"/>
  <c r="A5" i="1" l="1"/>
  <c r="A4" i="1"/>
  <c r="A3" i="1"/>
  <c r="A2" i="1"/>
  <c r="D2" i="1" s="1"/>
  <c r="E2" i="1" s="1"/>
  <c r="F10" i="1"/>
  <c r="B10" i="1"/>
  <c r="A10" i="1"/>
  <c r="C2" i="1"/>
  <c r="F2" i="1" s="1"/>
  <c r="G5" i="1" l="1"/>
  <c r="G4" i="1"/>
  <c r="G3" i="1"/>
  <c r="G2" i="1"/>
</calcChain>
</file>

<file path=xl/sharedStrings.xml><?xml version="1.0" encoding="utf-8"?>
<sst xmlns="http://schemas.openxmlformats.org/spreadsheetml/2006/main" count="18" uniqueCount="18">
  <si>
    <t>alphaGraph (rad/sec^2)</t>
  </si>
  <si>
    <t>% Discrepancy (Torque)</t>
  </si>
  <si>
    <t>convert to radii</t>
  </si>
  <si>
    <t>convert ot radius</t>
  </si>
  <si>
    <t>48.94 mm</t>
  </si>
  <si>
    <t>50.24 mm</t>
  </si>
  <si>
    <t>alphaMeasured = (p/r)*alphaGraph (rad/s^2)</t>
  </si>
  <si>
    <t>alphaTheory =(2Dmg)/(Mr^2) (rad/s^2)</t>
  </si>
  <si>
    <t>Theoretical Torque = m(g-DalphaTheory)D (Nm)</t>
  </si>
  <si>
    <t>Observed Torque = I*alpha measured (Nm)</t>
  </si>
  <si>
    <t>25.2 cm</t>
  </si>
  <si>
    <t>Suspended Mass (kg)</t>
  </si>
  <si>
    <t>Radius of Platter, r (m)</t>
  </si>
  <si>
    <t>Radius of Spool, D (m)</t>
  </si>
  <si>
    <t>Moment of Inertia for Platter, I (kg*m^2)</t>
  </si>
  <si>
    <t>Mass of Platter (and Spool), M (kg)</t>
  </si>
  <si>
    <t>Mass of Weight Hanger, m (kg)</t>
  </si>
  <si>
    <t>Radius of Smart Pulley, 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</si>
</sst>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5"/>
    </sheetView>
  </sheetViews>
  <sheetFormatPr defaultRowHeight="15" x14ac:dyDescent="0.25"/>
  <cols>
    <col min="1" max="1" width="17.140625" customWidth="1"/>
    <col min="2" max="2" width="11.7109375" customWidth="1"/>
    <col min="3" max="3" width="19.28515625" customWidth="1"/>
    <col min="4" max="4" width="16.42578125" customWidth="1"/>
    <col min="5" max="5" width="23.140625" customWidth="1"/>
    <col min="6" max="6" width="25" customWidth="1"/>
    <col min="7" max="7" width="11.5703125" customWidth="1"/>
  </cols>
  <sheetData>
    <row r="1" spans="1:7" ht="49.5" customHeight="1" x14ac:dyDescent="0.25">
      <c r="A1" s="1" t="s">
        <v>11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x14ac:dyDescent="0.25">
      <c r="A2" s="2">
        <f>0.02+E10</f>
        <v>2.5000000000000001E-2</v>
      </c>
      <c r="B2" s="1">
        <v>2.52</v>
      </c>
      <c r="C2" s="5">
        <f>(F10/B10)*B2</f>
        <v>0.48939999999999995</v>
      </c>
      <c r="D2" s="5">
        <f>(2*A10*A2*9.81)/(D10*(B10^2))</f>
        <v>0.79008426472832172</v>
      </c>
      <c r="E2" s="4">
        <f>A2*(9.81-A10*D2)*A10</f>
        <v>6.148216136293576E-3</v>
      </c>
      <c r="F2" s="4">
        <f>C10*C2</f>
        <v>3.8160952275599997E-3</v>
      </c>
      <c r="G2" s="3">
        <f>(ABS(F2-E2)/E2)*100</f>
        <v>37.931667609517135</v>
      </c>
    </row>
    <row r="3" spans="1:7" x14ac:dyDescent="0.25">
      <c r="A3" s="2">
        <f>0.04+E10</f>
        <v>4.4999999999999998E-2</v>
      </c>
      <c r="B3" s="1">
        <v>6.55</v>
      </c>
      <c r="C3" s="5">
        <f>(F10/B10)*B3</f>
        <v>1.2720515873015872</v>
      </c>
      <c r="D3" s="5">
        <f>(2*A10*A3*9.81)/(D10*(B10^2))</f>
        <v>1.422151676510979</v>
      </c>
      <c r="E3" s="4">
        <f>A3*(9.81-A10*D3)*A10</f>
        <v>1.1048841081591185E-2</v>
      </c>
      <c r="F3" s="4">
        <f>C10*C3</f>
        <v>9.91881894465E-3</v>
      </c>
      <c r="G3" s="3">
        <f t="shared" ref="G3:G5" si="0">(ABS(F3-E3)/E3)*100</f>
        <v>10.227517335043855</v>
      </c>
    </row>
    <row r="4" spans="1:7" x14ac:dyDescent="0.25">
      <c r="A4" s="2">
        <f>0.06+E10</f>
        <v>6.5000000000000002E-2</v>
      </c>
      <c r="B4" s="1">
        <v>9.67</v>
      </c>
      <c r="C4" s="5">
        <f>(F10/B10)*B4</f>
        <v>1.8779753968253967</v>
      </c>
      <c r="D4" s="5">
        <f>(2*A10*A4*9.81)/(D10*(B10^2))</f>
        <v>2.0542190882936366</v>
      </c>
      <c r="E4" s="4">
        <f>A4*(9.81-A10*D4)*A10</f>
        <v>1.5933512281344573E-2</v>
      </c>
      <c r="F4" s="4">
        <f>C10*C4</f>
        <v>1.464350827401E-2</v>
      </c>
      <c r="G4" s="3">
        <f t="shared" si="0"/>
        <v>8.096168531811708</v>
      </c>
    </row>
    <row r="5" spans="1:7" x14ac:dyDescent="0.25">
      <c r="A5" s="2">
        <f>0.1+E10</f>
        <v>0.10500000000000001</v>
      </c>
      <c r="B5" s="1">
        <v>16.3</v>
      </c>
      <c r="C5" s="5">
        <f>(F10/B10)*B5</f>
        <v>3.1655634920634919</v>
      </c>
      <c r="D5" s="5">
        <f>(2*A10*A5*9.81)/(D10*(B10^2))</f>
        <v>3.3183539118589516</v>
      </c>
      <c r="E5" s="4">
        <f>A5*(9.81-A10*D5)*A10</f>
        <v>2.5654993444218673E-2</v>
      </c>
      <c r="F5" s="4">
        <f>C10*C5</f>
        <v>2.46834730989E-2</v>
      </c>
      <c r="G5" s="3">
        <f t="shared" si="0"/>
        <v>3.786866472724062</v>
      </c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ht="33" customHeight="1" x14ac:dyDescent="0.25">
      <c r="A9" s="1" t="s">
        <v>13</v>
      </c>
      <c r="B9" s="1" t="s">
        <v>12</v>
      </c>
      <c r="C9" s="1" t="s">
        <v>14</v>
      </c>
      <c r="D9" s="1" t="s">
        <v>15</v>
      </c>
      <c r="E9" s="1" t="s">
        <v>16</v>
      </c>
      <c r="F9" s="1" t="s">
        <v>17</v>
      </c>
      <c r="G9" s="6"/>
    </row>
    <row r="10" spans="1:7" x14ac:dyDescent="0.25">
      <c r="A10" s="7">
        <f>(50.24/2)/1000</f>
        <v>2.512E-2</v>
      </c>
      <c r="B10" s="7">
        <f>(25.2/2)/100</f>
        <v>0.126</v>
      </c>
      <c r="C10" s="8">
        <f>0.5*D10*(B10^2)</f>
        <v>7.7974974000000006E-3</v>
      </c>
      <c r="D10" s="7">
        <v>0.98229999999999995</v>
      </c>
      <c r="E10" s="9">
        <v>5.0000000000000001E-3</v>
      </c>
      <c r="F10" s="8">
        <f>(48.94/2)/1000</f>
        <v>2.4469999999999999E-2</v>
      </c>
      <c r="G10" s="6"/>
    </row>
    <row r="12" spans="1:7" x14ac:dyDescent="0.25">
      <c r="A12" t="s">
        <v>5</v>
      </c>
      <c r="B12" t="s">
        <v>10</v>
      </c>
      <c r="F12" t="s">
        <v>4</v>
      </c>
    </row>
    <row r="13" spans="1:7" x14ac:dyDescent="0.25">
      <c r="A13" t="s">
        <v>2</v>
      </c>
      <c r="F1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Terence L Henriod</cp:lastModifiedBy>
  <dcterms:created xsi:type="dcterms:W3CDTF">2012-11-01T23:56:10Z</dcterms:created>
  <dcterms:modified xsi:type="dcterms:W3CDTF">2012-11-07T22:16:37Z</dcterms:modified>
</cp:coreProperties>
</file>