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730" windowHeight="8250"/>
  </bookViews>
  <sheets>
    <sheet name="Sheet2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2" l="1"/>
  <c r="A5" i="2" l="1"/>
  <c r="F5" i="2" s="1"/>
  <c r="A4" i="2"/>
  <c r="F4" i="2" s="1"/>
  <c r="A3" i="2"/>
  <c r="F3" i="2" s="1"/>
  <c r="A2" i="2"/>
  <c r="B2" i="1"/>
  <c r="C2" i="2" s="1"/>
  <c r="B5" i="1"/>
  <c r="C5" i="2" s="1"/>
  <c r="B4" i="1"/>
  <c r="C4" i="2" s="1"/>
  <c r="B3" i="1"/>
  <c r="C3" i="2" s="1"/>
  <c r="C4" i="1" l="1"/>
  <c r="D4" i="1" s="1"/>
  <c r="D4" i="2" s="1"/>
  <c r="E4" i="2" s="1"/>
  <c r="G4" i="2" s="1"/>
  <c r="H4" i="2" s="1"/>
  <c r="C2" i="1"/>
  <c r="D2" i="1" s="1"/>
  <c r="D2" i="2"/>
  <c r="E2" i="2" s="1"/>
  <c r="C3" i="1"/>
  <c r="D3" i="1" s="1"/>
  <c r="D3" i="2" s="1"/>
  <c r="E3" i="2" s="1"/>
  <c r="H3" i="2" s="1"/>
  <c r="C5" i="1"/>
  <c r="D5" i="1" s="1"/>
  <c r="D5" i="2" s="1"/>
  <c r="E5" i="2" s="1"/>
  <c r="G5" i="2" s="1"/>
  <c r="H5" i="2" s="1"/>
  <c r="F2" i="2"/>
  <c r="G2" i="2" l="1"/>
  <c r="H2" i="2" s="1"/>
</calcChain>
</file>

<file path=xl/sharedStrings.xml><?xml version="1.0" encoding="utf-8"?>
<sst xmlns="http://schemas.openxmlformats.org/spreadsheetml/2006/main" count="27" uniqueCount="20">
  <si>
    <t>Speed of weight  V (m/s)</t>
  </si>
  <si>
    <t>Speed of outer edge of disc  Vd (m/s)</t>
  </si>
  <si>
    <t>Angular velocity of disc wd (rad/s)</t>
  </si>
  <si>
    <t>Maximum Angular Velocity wmax (rad/s)</t>
  </si>
  <si>
    <t>Moment of Inertia for Platter, I (kg*m^2)</t>
  </si>
  <si>
    <t>Mass of Platter (and Spool), M (kg)</t>
  </si>
  <si>
    <t>Mass of Weight Hanger, m (kg)</t>
  </si>
  <si>
    <t>Ho (m)</t>
  </si>
  <si>
    <t>Falling Mass (kg)</t>
  </si>
  <si>
    <t>H1 (m)</t>
  </si>
  <si>
    <t>deltaH (m)</t>
  </si>
  <si>
    <t>KE of Disc (J)</t>
  </si>
  <si>
    <t>KE of Falling Mass (J)</t>
  </si>
  <si>
    <t>Total deltaKE (J)</t>
  </si>
  <si>
    <t>deltaPE (J)</t>
  </si>
  <si>
    <t>deltaPE + deltaKE</t>
  </si>
  <si>
    <t>% Difference (Ei and Ef)</t>
  </si>
  <si>
    <t>Radius of Platter, R (m)</t>
  </si>
  <si>
    <t>Radius of Spool, r (m)</t>
  </si>
  <si>
    <t>Radius of Smart Pulley, Rp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</si>
</sst>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Energy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Loss of System vs. Magnitude of Falling Mass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Falling Mass</c:v>
          </c:tx>
          <c:xVal>
            <c:numRef>
              <c:f>Sheet2!$A$16:$A$19</c:f>
              <c:numCache>
                <c:formatCode>0.000</c:formatCode>
                <c:ptCount val="4"/>
                <c:pt idx="0">
                  <c:v>2.5000000000000001E-2</c:v>
                </c:pt>
                <c:pt idx="1">
                  <c:v>4.9999999999999996E-2</c:v>
                </c:pt>
                <c:pt idx="2">
                  <c:v>7.0000000000000007E-2</c:v>
                </c:pt>
                <c:pt idx="3">
                  <c:v>0.17</c:v>
                </c:pt>
              </c:numCache>
            </c:numRef>
          </c:xVal>
          <c:yVal>
            <c:numRef>
              <c:f>Sheet2!$G$16:$G$19</c:f>
              <c:numCache>
                <c:formatCode>0.00</c:formatCode>
                <c:ptCount val="4"/>
                <c:pt idx="0">
                  <c:v>21.862654038572899</c:v>
                </c:pt>
                <c:pt idx="1">
                  <c:v>16.8794094603813</c:v>
                </c:pt>
                <c:pt idx="2">
                  <c:v>14.576519078654901</c:v>
                </c:pt>
                <c:pt idx="3">
                  <c:v>9.5537880603453207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2560"/>
        <c:axId val="35121984"/>
      </c:scatterChart>
      <c:valAx>
        <c:axId val="35122560"/>
        <c:scaling>
          <c:orientation val="minMax"/>
          <c:max val="0.2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Falling Mass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(kg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in"/>
        <c:minorTickMark val="in"/>
        <c:tickLblPos val="nextTo"/>
        <c:crossAx val="35121984"/>
        <c:crossesAt val="0"/>
        <c:crossBetween val="midCat"/>
        <c:majorUnit val="5.000000000000001E-2"/>
        <c:minorUnit val="5.000000000000001E-2"/>
      </c:valAx>
      <c:valAx>
        <c:axId val="35121984"/>
        <c:scaling>
          <c:orientation val="minMax"/>
          <c:max val="25"/>
          <c:min val="0"/>
        </c:scaling>
        <c:delete val="0"/>
        <c:axPos val="l"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System Energy Loss (%)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847338874307378"/>
            </c:manualLayout>
          </c:layout>
          <c:overlay val="0"/>
        </c:title>
        <c:numFmt formatCode="0.00" sourceLinked="1"/>
        <c:majorTickMark val="in"/>
        <c:minorTickMark val="in"/>
        <c:tickLblPos val="nextTo"/>
        <c:crossAx val="35122560"/>
        <c:crossesAt val="0"/>
        <c:crossBetween val="midCat"/>
        <c:majorUnit val="5"/>
        <c:minorUnit val="1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14</xdr:row>
      <xdr:rowOff>133350</xdr:rowOff>
    </xdr:from>
    <xdr:to>
      <xdr:col>15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4" workbookViewId="0">
      <selection activeCell="A15" sqref="A15:G19"/>
    </sheetView>
  </sheetViews>
  <sheetFormatPr defaultRowHeight="15" x14ac:dyDescent="0.25"/>
  <cols>
    <col min="1" max="1" width="12.42578125" customWidth="1"/>
    <col min="4" max="4" width="11.5703125" customWidth="1"/>
    <col min="5" max="5" width="12.28515625" customWidth="1"/>
    <col min="7" max="7" width="12" customWidth="1"/>
    <col min="8" max="8" width="11.42578125" customWidth="1"/>
  </cols>
  <sheetData>
    <row r="1" spans="1:8" ht="44.25" customHeight="1" x14ac:dyDescent="0.25">
      <c r="A1" s="5" t="s">
        <v>8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25">
      <c r="A2" s="6">
        <f>Sheet3!B2+0.02</f>
        <v>2.5000000000000001E-2</v>
      </c>
      <c r="B2" s="7">
        <v>0.60299999999999998</v>
      </c>
      <c r="C2" s="6">
        <f>0.5*Sheet3!H2*(Sheet1!B2^2)</f>
        <v>0.11532076592592588</v>
      </c>
      <c r="D2" s="8">
        <f>0.5*A2*(Sheet1!D2^2)</f>
        <v>2.3323417922528383E-4</v>
      </c>
      <c r="E2" s="6">
        <f>C2+D2</f>
        <v>0.11555400010515117</v>
      </c>
      <c r="F2" s="6">
        <f>-A2*9.81*B2</f>
        <v>-0.14788575000000001</v>
      </c>
      <c r="G2" s="10">
        <f>F2+E2</f>
        <v>-3.2331749894848841E-2</v>
      </c>
      <c r="H2" s="9">
        <f>(ABS(G2)/F2)*100</f>
        <v>-21.862654038572909</v>
      </c>
    </row>
    <row r="3" spans="1:8" x14ac:dyDescent="0.25">
      <c r="A3" s="6">
        <f>Sheet3!B2+0.045</f>
        <v>4.9999999999999996E-2</v>
      </c>
      <c r="B3" s="7">
        <v>0.60299999999999998</v>
      </c>
      <c r="C3" s="6">
        <f>0.5*Sheet3!H2*(Sheet1!B3^2)</f>
        <v>0.24485658136598629</v>
      </c>
      <c r="D3" s="8">
        <f>0.5*A3*(Sheet1!D3^2)</f>
        <v>9.9043608190198078E-4</v>
      </c>
      <c r="E3" s="6">
        <f t="shared" ref="E3:E5" si="0">C3+D3</f>
        <v>0.24584701744788826</v>
      </c>
      <c r="F3" s="6">
        <f t="shared" ref="F3:F5" si="1">-A3*9.81*B3</f>
        <v>-0.29577149999999996</v>
      </c>
      <c r="G3" s="10">
        <f t="shared" ref="G3:G5" si="2">F3+E3</f>
        <v>-4.992448255211171E-2</v>
      </c>
      <c r="H3" s="9">
        <f t="shared" ref="H3:H5" si="3">(ABS(G3)/F3)*100</f>
        <v>-16.879409460381314</v>
      </c>
    </row>
    <row r="4" spans="1:8" x14ac:dyDescent="0.25">
      <c r="A4" s="6">
        <f>Sheet3!B2+0.065</f>
        <v>7.0000000000000007E-2</v>
      </c>
      <c r="B4" s="7">
        <v>0.60299999999999998</v>
      </c>
      <c r="C4" s="6">
        <f>0.5*Sheet3!H2*(Sheet1!B4^2)</f>
        <v>0.35172980700221079</v>
      </c>
      <c r="D4" s="8">
        <f>0.5*A4*(Sheet1!D4^2)</f>
        <v>1.9918282203760388E-3</v>
      </c>
      <c r="E4" s="6">
        <f t="shared" si="0"/>
        <v>0.35372163522258682</v>
      </c>
      <c r="F4" s="6">
        <f t="shared" si="1"/>
        <v>-0.41408010000000006</v>
      </c>
      <c r="G4" s="10">
        <f t="shared" si="2"/>
        <v>-6.0358464777413245E-2</v>
      </c>
      <c r="H4" s="9">
        <f t="shared" si="3"/>
        <v>-14.576519078654886</v>
      </c>
    </row>
    <row r="5" spans="1:8" x14ac:dyDescent="0.25">
      <c r="A5" s="6">
        <f>Sheet3!B2+0.165</f>
        <v>0.17</v>
      </c>
      <c r="B5" s="7">
        <v>0.60299999999999998</v>
      </c>
      <c r="C5" s="6">
        <f>0.5*Sheet3!H2*(Sheet1!B5^2)</f>
        <v>0.89720879725693481</v>
      </c>
      <c r="D5" s="8">
        <f>0.5*A5*(Sheet1!D5^2)</f>
        <v>1.2339203083190651E-2</v>
      </c>
      <c r="E5" s="6">
        <f t="shared" si="0"/>
        <v>0.90954800034012551</v>
      </c>
      <c r="F5" s="6">
        <f t="shared" si="1"/>
        <v>-1.0056231</v>
      </c>
      <c r="G5" s="10">
        <f t="shared" si="2"/>
        <v>-9.6075099659874486E-2</v>
      </c>
      <c r="H5" s="9">
        <f t="shared" si="3"/>
        <v>-9.5537880603453207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ht="75" x14ac:dyDescent="0.25">
      <c r="A15" s="7" t="s">
        <v>8</v>
      </c>
      <c r="B15" s="12" t="s">
        <v>2</v>
      </c>
      <c r="C15" s="12" t="s">
        <v>11</v>
      </c>
      <c r="D15" s="12" t="s">
        <v>0</v>
      </c>
      <c r="E15" s="12" t="s">
        <v>12</v>
      </c>
      <c r="F15" s="12" t="s">
        <v>14</v>
      </c>
      <c r="G15" s="12" t="s">
        <v>16</v>
      </c>
      <c r="H15" s="2"/>
    </row>
    <row r="16" spans="1:8" x14ac:dyDescent="0.25">
      <c r="A16" s="6">
        <v>2.5000000000000001E-2</v>
      </c>
      <c r="B16" s="9">
        <v>5.4377777777777769</v>
      </c>
      <c r="C16" s="6">
        <v>0.11532076592592588</v>
      </c>
      <c r="D16" s="6">
        <v>0.13659697777777774</v>
      </c>
      <c r="E16" s="8">
        <v>2.3323417922528383E-4</v>
      </c>
      <c r="F16" s="6">
        <v>-0.14788575000000001</v>
      </c>
      <c r="G16" s="9">
        <v>21.862654038572899</v>
      </c>
      <c r="H16" s="2"/>
    </row>
    <row r="17" spans="1:8" x14ac:dyDescent="0.25">
      <c r="A17" s="6">
        <v>4.9999999999999996E-2</v>
      </c>
      <c r="B17" s="9">
        <v>7.923619047619046</v>
      </c>
      <c r="C17" s="6">
        <v>0.24485658136598629</v>
      </c>
      <c r="D17" s="6">
        <v>0.19904131047619042</v>
      </c>
      <c r="E17" s="8">
        <v>9.9043608190198078E-4</v>
      </c>
      <c r="F17" s="6">
        <v>-0.29577149999999996</v>
      </c>
      <c r="G17" s="9">
        <v>16.8794094603813</v>
      </c>
      <c r="H17" s="2"/>
    </row>
    <row r="18" spans="1:8" x14ac:dyDescent="0.25">
      <c r="A18" s="6">
        <v>7.0000000000000007E-2</v>
      </c>
      <c r="B18" s="9">
        <v>9.4966904761904747</v>
      </c>
      <c r="C18" s="6">
        <v>0.35172980700221079</v>
      </c>
      <c r="D18" s="6">
        <v>0.23855686476190469</v>
      </c>
      <c r="E18" s="8">
        <v>1.9918282203760388E-3</v>
      </c>
      <c r="F18" s="6">
        <v>-0.41408010000000006</v>
      </c>
      <c r="G18" s="9">
        <v>14.576519078654901</v>
      </c>
      <c r="H18" s="2"/>
    </row>
    <row r="19" spans="1:8" x14ac:dyDescent="0.25">
      <c r="A19" s="6">
        <v>0.17</v>
      </c>
      <c r="B19" s="9">
        <v>15.167515873015871</v>
      </c>
      <c r="C19" s="6">
        <v>0.89720879725693481</v>
      </c>
      <c r="D19" s="6">
        <v>0.38100799873015867</v>
      </c>
      <c r="E19" s="8">
        <v>1.2339203083190651E-2</v>
      </c>
      <c r="F19" s="6">
        <v>-1.0056231</v>
      </c>
      <c r="G19" s="9">
        <v>9.5537880603453207</v>
      </c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" sqref="D1:D5"/>
    </sheetView>
  </sheetViews>
  <sheetFormatPr defaultRowHeight="15" x14ac:dyDescent="0.25"/>
  <cols>
    <col min="1" max="1" width="13.5703125" customWidth="1"/>
    <col min="2" max="2" width="15.140625" customWidth="1"/>
    <col min="3" max="3" width="15.42578125" customWidth="1"/>
    <col min="4" max="4" width="14.140625" customWidth="1"/>
  </cols>
  <sheetData>
    <row r="1" spans="1:6" ht="42.75" customHeight="1" x14ac:dyDescent="0.25">
      <c r="A1" s="5" t="s">
        <v>3</v>
      </c>
      <c r="B1" s="5" t="s">
        <v>2</v>
      </c>
      <c r="C1" s="5" t="s">
        <v>1</v>
      </c>
      <c r="D1" s="5" t="s">
        <v>0</v>
      </c>
      <c r="E1" s="1"/>
      <c r="F1" s="1"/>
    </row>
    <row r="2" spans="1:6" x14ac:dyDescent="0.25">
      <c r="A2" s="11">
        <v>28</v>
      </c>
      <c r="B2" s="9">
        <f>(Sheet3!G2/Sheet3!E2)*Sheet1!A2</f>
        <v>5.4377777777777769</v>
      </c>
      <c r="C2" s="9">
        <f>Sheet3!E2*B2</f>
        <v>0.68515999999999988</v>
      </c>
      <c r="D2" s="6">
        <f>C2*(Sheet3!F2/Sheet3!E2)</f>
        <v>0.13659697777777774</v>
      </c>
    </row>
    <row r="3" spans="1:6" x14ac:dyDescent="0.25">
      <c r="A3" s="11">
        <v>40.799999999999997</v>
      </c>
      <c r="B3" s="9">
        <f>(Sheet3!G2/Sheet3!E2)*Sheet1!A3</f>
        <v>7.923619047619046</v>
      </c>
      <c r="C3" s="9">
        <f>Sheet3!E2*B3</f>
        <v>0.99837599999999982</v>
      </c>
      <c r="D3" s="6">
        <f>C3*(Sheet3!F2/Sheet3!E2)</f>
        <v>0.19904131047619042</v>
      </c>
    </row>
    <row r="4" spans="1:6" x14ac:dyDescent="0.25">
      <c r="A4" s="11">
        <v>48.9</v>
      </c>
      <c r="B4" s="9">
        <f>(Sheet3!G2/Sheet3!E2)*Sheet1!A4</f>
        <v>9.4966904761904747</v>
      </c>
      <c r="C4" s="9">
        <f>Sheet3!E2*B4</f>
        <v>1.1965829999999997</v>
      </c>
      <c r="D4" s="6">
        <f>C4*(Sheet3!F2/Sheet3!E2)</f>
        <v>0.23855686476190469</v>
      </c>
    </row>
    <row r="5" spans="1:6" x14ac:dyDescent="0.25">
      <c r="A5" s="11">
        <v>78.099999999999994</v>
      </c>
      <c r="B5" s="9">
        <f>(Sheet3!G2/Sheet3!E2)*Sheet1!A5</f>
        <v>15.167515873015871</v>
      </c>
      <c r="C5" s="9">
        <f>Sheet3!E2*B5</f>
        <v>1.9111069999999997</v>
      </c>
      <c r="D5" s="6">
        <f>C5*(Sheet3!F2/Sheet3!E2)</f>
        <v>0.38100799873015867</v>
      </c>
    </row>
    <row r="6" spans="1:6" x14ac:dyDescent="0.25">
      <c r="A6" s="3"/>
      <c r="C6" s="4"/>
    </row>
    <row r="7" spans="1:6" x14ac:dyDescent="0.25">
      <c r="A7" s="3"/>
    </row>
    <row r="8" spans="1:6" x14ac:dyDescent="0.25">
      <c r="A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8" sqref="B8"/>
    </sheetView>
  </sheetViews>
  <sheetFormatPr defaultRowHeight="15" x14ac:dyDescent="0.25"/>
  <cols>
    <col min="1" max="2" width="15" customWidth="1"/>
    <col min="7" max="7" width="11" customWidth="1"/>
  </cols>
  <sheetData>
    <row r="1" spans="1:8" ht="105" customHeight="1" x14ac:dyDescent="0.25">
      <c r="A1" s="5" t="s">
        <v>5</v>
      </c>
      <c r="B1" s="5" t="s">
        <v>6</v>
      </c>
      <c r="C1" s="5" t="s">
        <v>7</v>
      </c>
      <c r="D1" s="5" t="s">
        <v>9</v>
      </c>
      <c r="E1" s="5" t="s">
        <v>17</v>
      </c>
      <c r="F1" s="5" t="s">
        <v>18</v>
      </c>
      <c r="G1" s="5" t="s">
        <v>19</v>
      </c>
      <c r="H1" s="5" t="s">
        <v>4</v>
      </c>
    </row>
    <row r="2" spans="1:8" x14ac:dyDescent="0.25">
      <c r="A2" s="7">
        <v>0.98229999999999995</v>
      </c>
      <c r="B2" s="7">
        <v>5.0000000000000001E-3</v>
      </c>
      <c r="C2" s="7">
        <v>0.308</v>
      </c>
      <c r="D2" s="7">
        <v>0.91100000000000003</v>
      </c>
      <c r="E2" s="7">
        <v>0.126</v>
      </c>
      <c r="F2" s="7">
        <v>2.512E-2</v>
      </c>
      <c r="G2" s="7">
        <v>2.4469999999999999E-2</v>
      </c>
      <c r="H2" s="8">
        <v>7.7999999999999996E-3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Terence L Henriod</cp:lastModifiedBy>
  <dcterms:created xsi:type="dcterms:W3CDTF">2012-11-09T01:13:49Z</dcterms:created>
  <dcterms:modified xsi:type="dcterms:W3CDTF">2012-11-15T23:42:19Z</dcterms:modified>
</cp:coreProperties>
</file>