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7" i="1" l="1"/>
  <c r="H50" i="1"/>
  <c r="H51" i="1"/>
  <c r="H52" i="1"/>
  <c r="H53" i="1"/>
  <c r="H54" i="1"/>
  <c r="H49" i="1"/>
  <c r="I4" i="1"/>
  <c r="J2" i="1" l="1" a="1"/>
  <c r="I5" i="1"/>
  <c r="I6" i="1" s="1"/>
  <c r="I7" i="1" s="1"/>
  <c r="I8" i="1" s="1"/>
  <c r="I9" i="1" s="1"/>
  <c r="I10" i="1" s="1"/>
  <c r="I11" i="1" s="1"/>
  <c r="I12" i="1" s="1"/>
  <c r="E47" i="1"/>
  <c r="E48" i="1" s="1"/>
  <c r="E49" i="1" s="1"/>
  <c r="E50" i="1" s="1"/>
  <c r="E51" i="1" s="1"/>
  <c r="E52" i="1" s="1"/>
  <c r="E53" i="1" s="1"/>
  <c r="E54" i="1" s="1"/>
  <c r="E55" i="1" s="1"/>
  <c r="E56" i="1" s="1"/>
  <c r="E46" i="1"/>
  <c r="D46" i="1"/>
  <c r="F46" i="1" s="1"/>
  <c r="C46" i="1"/>
  <c r="F2" i="1"/>
  <c r="A47" i="1"/>
  <c r="A48" i="1" s="1"/>
  <c r="A49" i="1" s="1"/>
  <c r="A50" i="1" s="1"/>
  <c r="A51" i="1" s="1"/>
  <c r="A52" i="1" s="1"/>
  <c r="A53" i="1" s="1"/>
  <c r="A54" i="1" s="1"/>
  <c r="A55" i="1" s="1"/>
  <c r="A56" i="1" s="1"/>
  <c r="C56" i="1" s="1"/>
  <c r="D56" i="1" s="1"/>
  <c r="F56" i="1" l="1"/>
  <c r="J2" i="1"/>
  <c r="J3" i="1"/>
  <c r="J4" i="1"/>
  <c r="J5" i="1"/>
  <c r="J6" i="1"/>
  <c r="J7" i="1"/>
  <c r="J8" i="1"/>
  <c r="J9" i="1"/>
  <c r="J10" i="1"/>
  <c r="J11" i="1"/>
  <c r="J12" i="1"/>
  <c r="C54" i="1"/>
  <c r="D54" i="1" s="1"/>
  <c r="F54" i="1" s="1"/>
  <c r="C52" i="1"/>
  <c r="D52" i="1" s="1"/>
  <c r="F52" i="1" s="1"/>
  <c r="C50" i="1"/>
  <c r="D50" i="1" s="1"/>
  <c r="F50" i="1" s="1"/>
  <c r="C48" i="1"/>
  <c r="D48" i="1" s="1"/>
  <c r="F48" i="1" s="1"/>
  <c r="C55" i="1"/>
  <c r="D55" i="1" s="1"/>
  <c r="F55" i="1" s="1"/>
  <c r="C53" i="1"/>
  <c r="D53" i="1" s="1"/>
  <c r="F53" i="1" s="1"/>
  <c r="C51" i="1"/>
  <c r="D51" i="1" s="1"/>
  <c r="F51" i="1" s="1"/>
  <c r="C49" i="1"/>
  <c r="D49" i="1" s="1"/>
  <c r="F49" i="1" s="1"/>
  <c r="C47" i="1"/>
  <c r="D47" i="1" s="1"/>
  <c r="F47" i="1" s="1"/>
  <c r="D3" i="1" l="1"/>
  <c r="E3" i="1" s="1"/>
  <c r="G3" i="1" s="1"/>
  <c r="D4" i="1"/>
  <c r="E4" i="1" s="1"/>
  <c r="G4" i="1" s="1"/>
  <c r="D5" i="1"/>
  <c r="E5" i="1" s="1"/>
  <c r="G5" i="1" s="1"/>
  <c r="D6" i="1"/>
  <c r="E6" i="1" s="1"/>
  <c r="G6" i="1" s="1"/>
  <c r="D7" i="1"/>
  <c r="E7" i="1" s="1"/>
  <c r="G7" i="1" s="1"/>
  <c r="D8" i="1"/>
  <c r="E8" i="1" s="1"/>
  <c r="G8" i="1" s="1"/>
  <c r="D9" i="1"/>
  <c r="E9" i="1" s="1"/>
  <c r="G9" i="1" s="1"/>
  <c r="D10" i="1"/>
  <c r="E10" i="1" s="1"/>
  <c r="G10" i="1" s="1"/>
  <c r="D11" i="1"/>
  <c r="E11" i="1" s="1"/>
  <c r="G11" i="1" s="1"/>
  <c r="D12" i="1"/>
  <c r="E12" i="1" s="1"/>
  <c r="G12" i="1" s="1"/>
  <c r="D13" i="1"/>
  <c r="E13" i="1" s="1"/>
  <c r="G13" i="1" s="1"/>
  <c r="D14" i="1"/>
  <c r="E14" i="1" s="1"/>
  <c r="G14" i="1" s="1"/>
  <c r="D15" i="1"/>
  <c r="E15" i="1" s="1"/>
  <c r="G15" i="1" s="1"/>
  <c r="D16" i="1"/>
  <c r="E16" i="1" s="1"/>
  <c r="G16" i="1" s="1"/>
  <c r="D17" i="1"/>
  <c r="E17" i="1" s="1"/>
  <c r="G17" i="1" s="1"/>
  <c r="D18" i="1"/>
  <c r="E18" i="1" s="1"/>
  <c r="G18" i="1" s="1"/>
  <c r="D19" i="1"/>
  <c r="E19" i="1" s="1"/>
  <c r="G19" i="1" s="1"/>
  <c r="D20" i="1"/>
  <c r="E20" i="1" s="1"/>
  <c r="G20" i="1" s="1"/>
  <c r="D21" i="1"/>
  <c r="E21" i="1" s="1"/>
  <c r="G21" i="1" s="1"/>
  <c r="D22" i="1"/>
  <c r="E22" i="1" s="1"/>
  <c r="G22" i="1" s="1"/>
  <c r="D23" i="1"/>
  <c r="E23" i="1" s="1"/>
  <c r="G23" i="1" s="1"/>
  <c r="D24" i="1"/>
  <c r="E24" i="1" s="1"/>
  <c r="G24" i="1" s="1"/>
  <c r="D25" i="1"/>
  <c r="E25" i="1" s="1"/>
  <c r="G25" i="1" s="1"/>
  <c r="D26" i="1"/>
  <c r="E26" i="1" s="1"/>
  <c r="G26" i="1" s="1"/>
  <c r="D27" i="1"/>
  <c r="E27" i="1" s="1"/>
  <c r="G27" i="1" s="1"/>
  <c r="D28" i="1"/>
  <c r="E28" i="1" s="1"/>
  <c r="G28" i="1" s="1"/>
  <c r="D29" i="1"/>
  <c r="E29" i="1" s="1"/>
  <c r="G29" i="1" s="1"/>
  <c r="D30" i="1"/>
  <c r="E30" i="1" s="1"/>
  <c r="G30" i="1" s="1"/>
  <c r="D31" i="1"/>
  <c r="E31" i="1" s="1"/>
  <c r="G31" i="1" s="1"/>
  <c r="D32" i="1"/>
  <c r="E32" i="1" s="1"/>
  <c r="G32" i="1" s="1"/>
  <c r="D33" i="1"/>
  <c r="E33" i="1" s="1"/>
  <c r="G33" i="1" s="1"/>
  <c r="D34" i="1"/>
  <c r="E34" i="1" s="1"/>
  <c r="G34" i="1" s="1"/>
  <c r="D35" i="1"/>
  <c r="E35" i="1" s="1"/>
  <c r="G35" i="1" s="1"/>
  <c r="D36" i="1"/>
  <c r="E36" i="1" s="1"/>
  <c r="G36" i="1" s="1"/>
  <c r="D37" i="1"/>
  <c r="E37" i="1" s="1"/>
  <c r="G37" i="1" s="1"/>
  <c r="D38" i="1"/>
  <c r="E38" i="1" s="1"/>
  <c r="G38" i="1" s="1"/>
  <c r="D39" i="1"/>
  <c r="E39" i="1" s="1"/>
  <c r="G39" i="1" s="1"/>
  <c r="D40" i="1"/>
  <c r="E40" i="1" s="1"/>
  <c r="G40" i="1" s="1"/>
  <c r="D41" i="1"/>
  <c r="E41" i="1" s="1"/>
  <c r="G41" i="1" s="1"/>
  <c r="C2" i="1"/>
  <c r="D2" i="1" l="1"/>
  <c r="E2" i="1" s="1"/>
  <c r="G2" i="1" s="1"/>
</calcChain>
</file>

<file path=xl/sharedStrings.xml><?xml version="1.0" encoding="utf-8"?>
<sst xmlns="http://schemas.openxmlformats.org/spreadsheetml/2006/main" count="30" uniqueCount="26">
  <si>
    <t>1.55-1.59</t>
  </si>
  <si>
    <t>1.60-1.64</t>
  </si>
  <si>
    <t>1.65-1.69</t>
  </si>
  <si>
    <t>1.70-1.74</t>
  </si>
  <si>
    <t>1.75-1.79</t>
  </si>
  <si>
    <t>1.80-1.84</t>
  </si>
  <si>
    <t>Trial #</t>
  </si>
  <si>
    <t xml:space="preserve">Time X (s) </t>
  </si>
  <si>
    <t>σ (s)</t>
  </si>
  <si>
    <r>
      <t>(x-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)^2 (s^2)</t>
    </r>
  </si>
  <si>
    <t>Bin Upper limits</t>
  </si>
  <si>
    <t>Bin names</t>
  </si>
  <si>
    <t>1.50-1.54</t>
  </si>
  <si>
    <t>1.85-1.89</t>
  </si>
  <si>
    <t>1.90-1.94</t>
  </si>
  <si>
    <t>1.45-1.49</t>
  </si>
  <si>
    <r>
      <t>x-</t>
    </r>
    <r>
      <rPr>
        <sz val="11"/>
        <color theme="1"/>
        <rFont val="Calibri"/>
        <family val="2"/>
      </rPr>
      <t>µ (s)</t>
    </r>
  </si>
  <si>
    <t>µ (s)</t>
  </si>
  <si>
    <t>n                         (Normal score approximation)</t>
  </si>
  <si>
    <t>Ideal Normal Scores</t>
  </si>
  <si>
    <t>1.40-1.44</t>
  </si>
  <si>
    <t>Ideal X scores (s)</t>
  </si>
  <si>
    <t xml:space="preserve">Frequency of Observation </t>
  </si>
  <si>
    <t>Actual Scores</t>
  </si>
  <si>
    <t>Uncertainty (%)</t>
  </si>
  <si>
    <t>Average Uncertainty: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</si>
</sst>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wrapText="1"/>
    </xf>
    <xf numFmtId="164" fontId="0" fillId="0" borderId="2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Observations of Simple</a:t>
            </a:r>
            <a:r>
              <a:rPr lang="en-US" baseline="0"/>
              <a:t> Pendulum Periods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Sheet1!$L$30:$V$30</c:f>
              <c:strCache>
                <c:ptCount val="11"/>
                <c:pt idx="0">
                  <c:v>1.40-1.44</c:v>
                </c:pt>
                <c:pt idx="1">
                  <c:v>1.45-1.49</c:v>
                </c:pt>
                <c:pt idx="2">
                  <c:v>1.50-1.54</c:v>
                </c:pt>
                <c:pt idx="3">
                  <c:v>1.55-1.59</c:v>
                </c:pt>
                <c:pt idx="4">
                  <c:v>1.60-1.64</c:v>
                </c:pt>
                <c:pt idx="5">
                  <c:v>1.65-1.69</c:v>
                </c:pt>
                <c:pt idx="6">
                  <c:v>1.70-1.74</c:v>
                </c:pt>
                <c:pt idx="7">
                  <c:v>1.75-1.79</c:v>
                </c:pt>
                <c:pt idx="8">
                  <c:v>1.80-1.84</c:v>
                </c:pt>
                <c:pt idx="9">
                  <c:v>1.85-1.89</c:v>
                </c:pt>
                <c:pt idx="10">
                  <c:v>1.90-1.94</c:v>
                </c:pt>
              </c:strCache>
            </c:strRef>
          </c:cat>
          <c:val>
            <c:numRef>
              <c:f>Sheet1!$J$2:$J$12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23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26624"/>
        <c:axId val="70428544"/>
      </c:barChart>
      <c:catAx>
        <c:axId val="7042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  <a:r>
                  <a:rPr lang="en-US" baseline="0"/>
                  <a:t> of Pendulum (s)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70428544"/>
        <c:crosses val="autoZero"/>
        <c:auto val="1"/>
        <c:lblAlgn val="ctr"/>
        <c:lblOffset val="100"/>
        <c:noMultiLvlLbl val="0"/>
      </c:catAx>
      <c:valAx>
        <c:axId val="70428544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  <a:r>
                  <a:rPr lang="en-US" baseline="0"/>
                  <a:t> of Observation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in"/>
        <c:tickLblPos val="nextTo"/>
        <c:crossAx val="70426624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157161</xdr:rowOff>
    </xdr:from>
    <xdr:to>
      <xdr:col>18</xdr:col>
      <xdr:colOff>447675</xdr:colOff>
      <xdr:row>25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A37" zoomScaleNormal="100" workbookViewId="0">
      <selection activeCell="A45" sqref="A45:H57"/>
    </sheetView>
  </sheetViews>
  <sheetFormatPr defaultRowHeight="15" x14ac:dyDescent="0.25"/>
  <cols>
    <col min="1" max="1" width="7.5703125" customWidth="1"/>
    <col min="2" max="2" width="9.140625" style="1"/>
    <col min="3" max="3" width="7.5703125" style="1" customWidth="1"/>
    <col min="4" max="4" width="8.5703125" style="1" customWidth="1"/>
    <col min="5" max="5" width="8.28515625" style="1" customWidth="1"/>
    <col min="6" max="6" width="11.85546875" style="1" customWidth="1"/>
    <col min="7" max="7" width="14.7109375" style="1" customWidth="1"/>
    <col min="8" max="8" width="11.7109375" style="1" customWidth="1"/>
    <col min="9" max="9" width="11.42578125" style="1" customWidth="1"/>
    <col min="10" max="10" width="12.5703125" style="3" customWidth="1"/>
  </cols>
  <sheetData>
    <row r="1" spans="1:10" ht="39.75" customHeight="1" x14ac:dyDescent="0.25">
      <c r="A1" s="6" t="s">
        <v>6</v>
      </c>
      <c r="B1" s="7" t="s">
        <v>7</v>
      </c>
      <c r="C1" s="8" t="s">
        <v>17</v>
      </c>
      <c r="D1" s="7" t="s">
        <v>16</v>
      </c>
      <c r="E1" s="7" t="s">
        <v>9</v>
      </c>
      <c r="F1" s="8" t="s">
        <v>8</v>
      </c>
      <c r="G1" s="7" t="s">
        <v>18</v>
      </c>
      <c r="H1" s="2"/>
      <c r="I1" s="11" t="s">
        <v>10</v>
      </c>
      <c r="J1" s="12" t="s">
        <v>22</v>
      </c>
    </row>
    <row r="2" spans="1:10" x14ac:dyDescent="0.25">
      <c r="A2" s="9">
        <v>1</v>
      </c>
      <c r="B2" s="10">
        <v>1.62</v>
      </c>
      <c r="C2" s="10">
        <f>AVERAGE(B2:B41)</f>
        <v>1.6669999999999994</v>
      </c>
      <c r="D2" s="10">
        <f>B2-C2</f>
        <v>-4.6999999999999265E-2</v>
      </c>
      <c r="E2" s="10">
        <f>D2^2</f>
        <v>2.2089999999999311E-3</v>
      </c>
      <c r="F2" s="10">
        <f>_xlfn.STDEV.S(B2:B41)</f>
        <v>5.3502935457450378E-2</v>
      </c>
      <c r="G2" s="10">
        <f>23*(2.71828)^((-E2)/(2*(F2^2)))</f>
        <v>15.637182746812631</v>
      </c>
      <c r="I2" s="10">
        <v>0</v>
      </c>
      <c r="J2" s="13">
        <f t="array" ref="J2:J12">FREQUENCY(B2:B41,I2:I12)</f>
        <v>0</v>
      </c>
    </row>
    <row r="3" spans="1:10" x14ac:dyDescent="0.25">
      <c r="A3" s="9">
        <v>2</v>
      </c>
      <c r="B3" s="10">
        <v>1.66</v>
      </c>
      <c r="C3" s="10">
        <v>1.6669999999999994</v>
      </c>
      <c r="D3" s="10">
        <f>B3-C3</f>
        <v>-6.9999999999994511E-3</v>
      </c>
      <c r="E3" s="10">
        <f>D3^2</f>
        <v>4.8999999999992314E-5</v>
      </c>
      <c r="F3" s="10">
        <v>5.3502935457450378E-2</v>
      </c>
      <c r="G3" s="10">
        <f>23*(2.71828)^((-E3)/(2*(F3^2)))</f>
        <v>22.803988648534698</v>
      </c>
      <c r="I3" s="10">
        <v>1.4999899999999999</v>
      </c>
      <c r="J3" s="13">
        <v>0</v>
      </c>
    </row>
    <row r="4" spans="1:10" x14ac:dyDescent="0.25">
      <c r="A4" s="9">
        <v>3</v>
      </c>
      <c r="B4" s="10">
        <v>1.57</v>
      </c>
      <c r="C4" s="10">
        <v>1.6669999999999994</v>
      </c>
      <c r="D4" s="10">
        <f>B4-C4</f>
        <v>-9.6999999999999309E-2</v>
      </c>
      <c r="E4" s="10">
        <f>D4^2</f>
        <v>9.4089999999998654E-3</v>
      </c>
      <c r="F4" s="10">
        <v>5.3502935457450378E-2</v>
      </c>
      <c r="G4" s="10">
        <f>23*(2.71828)^((-E4)/(2*(F4^2)))</f>
        <v>4.4461505418831182</v>
      </c>
      <c r="I4" s="10">
        <f>I3+0.05</f>
        <v>1.54999</v>
      </c>
      <c r="J4" s="13">
        <v>0</v>
      </c>
    </row>
    <row r="5" spans="1:10" x14ac:dyDescent="0.25">
      <c r="A5" s="9">
        <v>4</v>
      </c>
      <c r="B5" s="10">
        <v>1.57</v>
      </c>
      <c r="C5" s="10">
        <v>1.6669999999999994</v>
      </c>
      <c r="D5" s="10">
        <f>B5-C5</f>
        <v>-9.6999999999999309E-2</v>
      </c>
      <c r="E5" s="10">
        <f>D5^2</f>
        <v>9.4089999999998654E-3</v>
      </c>
      <c r="F5" s="10">
        <v>5.3502935457450378E-2</v>
      </c>
      <c r="G5" s="10">
        <f>23*(2.71828)^((-E5)/(2*(F5^2)))</f>
        <v>4.4461505418831182</v>
      </c>
      <c r="I5" s="10">
        <f>I4+0.05</f>
        <v>1.59999</v>
      </c>
      <c r="J5" s="13">
        <v>5</v>
      </c>
    </row>
    <row r="6" spans="1:10" x14ac:dyDescent="0.25">
      <c r="A6" s="9">
        <v>5</v>
      </c>
      <c r="B6" s="10">
        <v>1.69</v>
      </c>
      <c r="C6" s="10">
        <v>1.6669999999999994</v>
      </c>
      <c r="D6" s="10">
        <f>B6-C6</f>
        <v>2.3000000000000576E-2</v>
      </c>
      <c r="E6" s="10">
        <f>D6^2</f>
        <v>5.2900000000002652E-4</v>
      </c>
      <c r="F6" s="10">
        <v>5.3502935457450378E-2</v>
      </c>
      <c r="G6" s="10">
        <f>23*(2.71828)^((-E6)/(2*(F6^2)))</f>
        <v>20.970036815662137</v>
      </c>
      <c r="I6" s="10">
        <f t="shared" ref="I6:I11" si="0">I5+0.05</f>
        <v>1.6499900000000001</v>
      </c>
      <c r="J6" s="13">
        <v>5</v>
      </c>
    </row>
    <row r="7" spans="1:10" x14ac:dyDescent="0.25">
      <c r="A7" s="9">
        <v>6</v>
      </c>
      <c r="B7" s="10">
        <v>1.69</v>
      </c>
      <c r="C7" s="10">
        <v>1.667</v>
      </c>
      <c r="D7" s="10">
        <f>B7-C7</f>
        <v>2.2999999999999909E-2</v>
      </c>
      <c r="E7" s="10">
        <f>D7^2</f>
        <v>5.2899999999999584E-4</v>
      </c>
      <c r="F7" s="10">
        <v>5.3502935457450398E-2</v>
      </c>
      <c r="G7" s="10">
        <f>23*(2.71828)^((-E7)/(2*(F7^2)))</f>
        <v>20.970036815662247</v>
      </c>
      <c r="I7" s="10">
        <f t="shared" si="0"/>
        <v>1.6999900000000001</v>
      </c>
      <c r="J7" s="13">
        <v>23</v>
      </c>
    </row>
    <row r="8" spans="1:10" x14ac:dyDescent="0.25">
      <c r="A8" s="9">
        <v>7</v>
      </c>
      <c r="B8" s="10">
        <v>1.66</v>
      </c>
      <c r="C8" s="10">
        <v>1.667</v>
      </c>
      <c r="D8" s="10">
        <f>B8-C8</f>
        <v>-7.0000000000001172E-3</v>
      </c>
      <c r="E8" s="10">
        <f>D8^2</f>
        <v>4.9000000000001638E-5</v>
      </c>
      <c r="F8" s="10">
        <v>5.3502935457450398E-2</v>
      </c>
      <c r="G8" s="10">
        <f>23*(2.71828)^((-E8)/(2*(F8^2)))</f>
        <v>22.803988648534663</v>
      </c>
      <c r="I8" s="10">
        <f t="shared" si="0"/>
        <v>1.7499900000000002</v>
      </c>
      <c r="J8" s="13">
        <v>5</v>
      </c>
    </row>
    <row r="9" spans="1:10" x14ac:dyDescent="0.25">
      <c r="A9" s="9">
        <v>8</v>
      </c>
      <c r="B9" s="10">
        <v>1.63</v>
      </c>
      <c r="C9" s="10">
        <v>1.667</v>
      </c>
      <c r="D9" s="10">
        <f>B9-C9</f>
        <v>-3.7000000000000144E-2</v>
      </c>
      <c r="E9" s="10">
        <f>D9^2</f>
        <v>1.3690000000000106E-3</v>
      </c>
      <c r="F9" s="10">
        <v>5.3502935457450398E-2</v>
      </c>
      <c r="G9" s="10">
        <f>23*(2.71828)^((-E9)/(2*(F9^2)))</f>
        <v>18.108348845046418</v>
      </c>
      <c r="I9" s="10">
        <f t="shared" si="0"/>
        <v>1.7999900000000002</v>
      </c>
      <c r="J9" s="13">
        <v>1</v>
      </c>
    </row>
    <row r="10" spans="1:10" x14ac:dyDescent="0.25">
      <c r="A10" s="9">
        <v>9</v>
      </c>
      <c r="B10" s="10">
        <v>1.65</v>
      </c>
      <c r="C10" s="10">
        <v>1.667</v>
      </c>
      <c r="D10" s="10">
        <f>B10-C10</f>
        <v>-1.7000000000000126E-2</v>
      </c>
      <c r="E10" s="10">
        <f>D10^2</f>
        <v>2.8900000000000431E-4</v>
      </c>
      <c r="F10" s="10">
        <v>5.3502935457450398E-2</v>
      </c>
      <c r="G10" s="10">
        <f>23*(2.71828)^((-E10)/(2*(F10^2)))</f>
        <v>21.867795533700122</v>
      </c>
      <c r="I10" s="10">
        <f t="shared" si="0"/>
        <v>1.8499900000000002</v>
      </c>
      <c r="J10" s="13">
        <v>1</v>
      </c>
    </row>
    <row r="11" spans="1:10" x14ac:dyDescent="0.25">
      <c r="A11" s="9">
        <v>10</v>
      </c>
      <c r="B11" s="10">
        <v>1.69</v>
      </c>
      <c r="C11" s="10">
        <v>1.667</v>
      </c>
      <c r="D11" s="10">
        <f>B11-C11</f>
        <v>2.2999999999999909E-2</v>
      </c>
      <c r="E11" s="10">
        <f>D11^2</f>
        <v>5.2899999999999584E-4</v>
      </c>
      <c r="F11" s="10">
        <v>5.3502935457450398E-2</v>
      </c>
      <c r="G11" s="10">
        <f>23*(2.71828)^((-E11)/(2*(F11^2)))</f>
        <v>20.970036815662247</v>
      </c>
      <c r="I11" s="10">
        <f t="shared" si="0"/>
        <v>1.8999900000000003</v>
      </c>
      <c r="J11" s="13">
        <v>0</v>
      </c>
    </row>
    <row r="12" spans="1:10" x14ac:dyDescent="0.25">
      <c r="A12" s="9">
        <v>11</v>
      </c>
      <c r="B12" s="10">
        <v>1.69</v>
      </c>
      <c r="C12" s="10">
        <v>1.667</v>
      </c>
      <c r="D12" s="10">
        <f>B12-C12</f>
        <v>2.2999999999999909E-2</v>
      </c>
      <c r="E12" s="10">
        <f>D12^2</f>
        <v>5.2899999999999584E-4</v>
      </c>
      <c r="F12" s="10">
        <v>5.3502935457450398E-2</v>
      </c>
      <c r="G12" s="10">
        <f>23*(2.71828)^((-E12)/(2*(F12^2)))</f>
        <v>20.970036815662247</v>
      </c>
      <c r="I12" s="10">
        <f>I11+0.05</f>
        <v>1.9499900000000003</v>
      </c>
      <c r="J12" s="13">
        <v>0</v>
      </c>
    </row>
    <row r="13" spans="1:10" x14ac:dyDescent="0.25">
      <c r="A13" s="9">
        <v>12</v>
      </c>
      <c r="B13" s="10">
        <v>1.6</v>
      </c>
      <c r="C13" s="10">
        <v>1.667</v>
      </c>
      <c r="D13" s="10">
        <f>B13-C13</f>
        <v>-6.6999999999999948E-2</v>
      </c>
      <c r="E13" s="10">
        <f>D13^2</f>
        <v>4.488999999999993E-3</v>
      </c>
      <c r="F13" s="10">
        <v>5.3502935457450398E-2</v>
      </c>
      <c r="G13" s="10">
        <f>23*(2.71828)^((-E13)/(2*(F13^2)))</f>
        <v>10.500338540881305</v>
      </c>
    </row>
    <row r="14" spans="1:10" x14ac:dyDescent="0.25">
      <c r="A14" s="9">
        <v>13</v>
      </c>
      <c r="B14" s="10">
        <v>1.59</v>
      </c>
      <c r="C14" s="10">
        <v>1.667</v>
      </c>
      <c r="D14" s="10">
        <f>B14-C14</f>
        <v>-7.6999999999999957E-2</v>
      </c>
      <c r="E14" s="10">
        <f>D14^2</f>
        <v>5.9289999999999933E-3</v>
      </c>
      <c r="F14" s="10">
        <v>5.3502935457450398E-2</v>
      </c>
      <c r="G14" s="10">
        <f>23*(2.71828)^((-E14)/(2*(F14^2)))</f>
        <v>8.1652301721083642</v>
      </c>
    </row>
    <row r="15" spans="1:10" x14ac:dyDescent="0.25">
      <c r="A15" s="9">
        <v>14</v>
      </c>
      <c r="B15" s="10">
        <v>1.65</v>
      </c>
      <c r="C15" s="10">
        <v>1.667</v>
      </c>
      <c r="D15" s="10">
        <f>B15-C15</f>
        <v>-1.7000000000000126E-2</v>
      </c>
      <c r="E15" s="10">
        <f>D15^2</f>
        <v>2.8900000000000431E-4</v>
      </c>
      <c r="F15" s="10">
        <v>5.3502935457450398E-2</v>
      </c>
      <c r="G15" s="10">
        <f>23*(2.71828)^((-E15)/(2*(F15^2)))</f>
        <v>21.867795533700122</v>
      </c>
    </row>
    <row r="16" spans="1:10" x14ac:dyDescent="0.25">
      <c r="A16" s="9">
        <v>15</v>
      </c>
      <c r="B16" s="10">
        <v>1.81</v>
      </c>
      <c r="C16" s="10">
        <v>1.667</v>
      </c>
      <c r="D16" s="10">
        <f>B16-C16</f>
        <v>0.14300000000000002</v>
      </c>
      <c r="E16" s="10">
        <f>D16^2</f>
        <v>2.0449000000000005E-2</v>
      </c>
      <c r="F16" s="10">
        <v>5.3502935457450398E-2</v>
      </c>
      <c r="G16" s="10">
        <f>23*(2.71828)^((-E16)/(2*(F16^2)))</f>
        <v>0.64642304298012987</v>
      </c>
    </row>
    <row r="17" spans="1:22" x14ac:dyDescent="0.25">
      <c r="A17" s="9">
        <v>16</v>
      </c>
      <c r="B17" s="10">
        <v>1.66</v>
      </c>
      <c r="C17" s="10">
        <v>1.667</v>
      </c>
      <c r="D17" s="10">
        <f>B17-C17</f>
        <v>-7.0000000000001172E-3</v>
      </c>
      <c r="E17" s="10">
        <f>D17^2</f>
        <v>4.9000000000001638E-5</v>
      </c>
      <c r="F17" s="10">
        <v>5.3502935457450398E-2</v>
      </c>
      <c r="G17" s="10">
        <f>23*(2.71828)^((-E17)/(2*(F17^2)))</f>
        <v>22.803988648534663</v>
      </c>
    </row>
    <row r="18" spans="1:22" x14ac:dyDescent="0.25">
      <c r="A18" s="9">
        <v>17</v>
      </c>
      <c r="B18" s="10">
        <v>1.69</v>
      </c>
      <c r="C18" s="10">
        <v>1.667</v>
      </c>
      <c r="D18" s="10">
        <f>B18-C18</f>
        <v>2.2999999999999909E-2</v>
      </c>
      <c r="E18" s="10">
        <f>D18^2</f>
        <v>5.2899999999999584E-4</v>
      </c>
      <c r="F18" s="10">
        <v>5.3502935457450398E-2</v>
      </c>
      <c r="G18" s="10">
        <f>23*(2.71828)^((-E18)/(2*(F18^2)))</f>
        <v>20.970036815662247</v>
      </c>
    </row>
    <row r="19" spans="1:22" x14ac:dyDescent="0.25">
      <c r="A19" s="9">
        <v>18</v>
      </c>
      <c r="B19" s="10">
        <v>1.66</v>
      </c>
      <c r="C19" s="10">
        <v>1.667</v>
      </c>
      <c r="D19" s="10">
        <f>B19-C19</f>
        <v>-7.0000000000001172E-3</v>
      </c>
      <c r="E19" s="10">
        <f>D19^2</f>
        <v>4.9000000000001638E-5</v>
      </c>
      <c r="F19" s="10">
        <v>5.3502935457450398E-2</v>
      </c>
      <c r="G19" s="10">
        <f>23*(2.71828)^((-E19)/(2*(F19^2)))</f>
        <v>22.803988648534663</v>
      </c>
    </row>
    <row r="20" spans="1:22" x14ac:dyDescent="0.25">
      <c r="A20" s="9">
        <v>19</v>
      </c>
      <c r="B20" s="10">
        <v>1.69</v>
      </c>
      <c r="C20" s="10">
        <v>1.667</v>
      </c>
      <c r="D20" s="10">
        <f>B20-C20</f>
        <v>2.2999999999999909E-2</v>
      </c>
      <c r="E20" s="10">
        <f>D20^2</f>
        <v>5.2899999999999584E-4</v>
      </c>
      <c r="F20" s="10">
        <v>5.3502935457450398E-2</v>
      </c>
      <c r="G20" s="10">
        <f>23*(2.71828)^((-E20)/(2*(F20^2)))</f>
        <v>20.970036815662247</v>
      </c>
    </row>
    <row r="21" spans="1:22" x14ac:dyDescent="0.25">
      <c r="A21" s="9">
        <v>20</v>
      </c>
      <c r="B21" s="10">
        <v>1.65</v>
      </c>
      <c r="C21" s="10">
        <v>1.667</v>
      </c>
      <c r="D21" s="10">
        <f>B21-C21</f>
        <v>-1.7000000000000126E-2</v>
      </c>
      <c r="E21" s="10">
        <f>D21^2</f>
        <v>2.8900000000000431E-4</v>
      </c>
      <c r="F21" s="10">
        <v>5.3502935457450398E-2</v>
      </c>
      <c r="G21" s="10">
        <f>23*(2.71828)^((-E21)/(2*(F21^2)))</f>
        <v>21.867795533700122</v>
      </c>
    </row>
    <row r="22" spans="1:22" x14ac:dyDescent="0.25">
      <c r="A22" s="9">
        <v>21</v>
      </c>
      <c r="B22" s="10">
        <v>1.65</v>
      </c>
      <c r="C22" s="10">
        <v>1.667</v>
      </c>
      <c r="D22" s="10">
        <f>B22-C22</f>
        <v>-1.7000000000000126E-2</v>
      </c>
      <c r="E22" s="10">
        <f>D22^2</f>
        <v>2.8900000000000431E-4</v>
      </c>
      <c r="F22" s="10">
        <v>5.3502935457450398E-2</v>
      </c>
      <c r="G22" s="10">
        <f>23*(2.71828)^((-E22)/(2*(F22^2)))</f>
        <v>21.867795533700122</v>
      </c>
    </row>
    <row r="23" spans="1:22" x14ac:dyDescent="0.25">
      <c r="A23" s="9">
        <v>22</v>
      </c>
      <c r="B23" s="10">
        <v>1.69</v>
      </c>
      <c r="C23" s="10">
        <v>1.667</v>
      </c>
      <c r="D23" s="10">
        <f>B23-C23</f>
        <v>2.2999999999999909E-2</v>
      </c>
      <c r="E23" s="10">
        <f>D23^2</f>
        <v>5.2899999999999584E-4</v>
      </c>
      <c r="F23" s="10">
        <v>5.3502935457450398E-2</v>
      </c>
      <c r="G23" s="10">
        <f>23*(2.71828)^((-E23)/(2*(F23^2)))</f>
        <v>20.970036815662247</v>
      </c>
    </row>
    <row r="24" spans="1:22" x14ac:dyDescent="0.25">
      <c r="A24" s="9">
        <v>23</v>
      </c>
      <c r="B24" s="10">
        <v>1.69</v>
      </c>
      <c r="C24" s="10">
        <v>1.667</v>
      </c>
      <c r="D24" s="10">
        <f>B24-C24</f>
        <v>2.2999999999999909E-2</v>
      </c>
      <c r="E24" s="10">
        <f>D24^2</f>
        <v>5.2899999999999584E-4</v>
      </c>
      <c r="F24" s="10">
        <v>5.3502935457450398E-2</v>
      </c>
      <c r="G24" s="10">
        <f>23*(2.71828)^((-E24)/(2*(F24^2)))</f>
        <v>20.970036815662247</v>
      </c>
    </row>
    <row r="25" spans="1:22" x14ac:dyDescent="0.25">
      <c r="A25" s="9">
        <v>24</v>
      </c>
      <c r="B25" s="10">
        <v>1.72</v>
      </c>
      <c r="C25" s="10">
        <v>1.667</v>
      </c>
      <c r="D25" s="10">
        <f>B25-C25</f>
        <v>5.2999999999999936E-2</v>
      </c>
      <c r="E25" s="10">
        <f>D25^2</f>
        <v>2.8089999999999934E-3</v>
      </c>
      <c r="F25" s="10">
        <v>5.3502935457450398E-2</v>
      </c>
      <c r="G25" s="10">
        <f>23*(2.71828)^((-E25)/(2*(F25^2)))</f>
        <v>14.08133992832456</v>
      </c>
    </row>
    <row r="26" spans="1:22" x14ac:dyDescent="0.25">
      <c r="A26" s="9">
        <v>25</v>
      </c>
      <c r="B26" s="10">
        <v>1.69</v>
      </c>
      <c r="C26" s="10">
        <v>1.667</v>
      </c>
      <c r="D26" s="10">
        <f>B26-C26</f>
        <v>2.2999999999999909E-2</v>
      </c>
      <c r="E26" s="10">
        <f>D26^2</f>
        <v>5.2899999999999584E-4</v>
      </c>
      <c r="F26" s="10">
        <v>5.3502935457450398E-2</v>
      </c>
      <c r="G26" s="10">
        <f>23*(2.71828)^((-E26)/(2*(F26^2)))</f>
        <v>20.970036815662247</v>
      </c>
    </row>
    <row r="27" spans="1:22" x14ac:dyDescent="0.25">
      <c r="A27" s="9">
        <v>26</v>
      </c>
      <c r="B27" s="10">
        <v>1.72</v>
      </c>
      <c r="C27" s="10">
        <v>1.667</v>
      </c>
      <c r="D27" s="10">
        <f>B27-C27</f>
        <v>5.2999999999999936E-2</v>
      </c>
      <c r="E27" s="10">
        <f>D27^2</f>
        <v>2.8089999999999934E-3</v>
      </c>
      <c r="F27" s="10">
        <v>5.3502935457450398E-2</v>
      </c>
      <c r="G27" s="10">
        <f>23*(2.71828)^((-E27)/(2*(F27^2)))</f>
        <v>14.08133992832456</v>
      </c>
    </row>
    <row r="28" spans="1:22" x14ac:dyDescent="0.25">
      <c r="A28" s="9">
        <v>27</v>
      </c>
      <c r="B28" s="10">
        <v>1.69</v>
      </c>
      <c r="C28" s="10">
        <v>1.667</v>
      </c>
      <c r="D28" s="10">
        <f>B28-C28</f>
        <v>2.2999999999999909E-2</v>
      </c>
      <c r="E28" s="10">
        <f>D28^2</f>
        <v>5.2899999999999584E-4</v>
      </c>
      <c r="F28" s="10">
        <v>5.3502935457450398E-2</v>
      </c>
      <c r="G28" s="10">
        <f>23*(2.71828)^((-E28)/(2*(F28^2)))</f>
        <v>20.970036815662247</v>
      </c>
    </row>
    <row r="29" spans="1:22" x14ac:dyDescent="0.25">
      <c r="A29" s="9">
        <v>28</v>
      </c>
      <c r="B29" s="10">
        <v>1.78</v>
      </c>
      <c r="C29" s="10">
        <v>1.667</v>
      </c>
      <c r="D29" s="10">
        <f>B29-C29</f>
        <v>0.11299999999999999</v>
      </c>
      <c r="E29" s="10">
        <f>D29^2</f>
        <v>1.2768999999999997E-2</v>
      </c>
      <c r="F29" s="10">
        <v>5.3502935457450398E-2</v>
      </c>
      <c r="G29" s="10">
        <f>23*(2.71828)^((-E29)/(2*(F29^2)))</f>
        <v>2.4723092902263635</v>
      </c>
      <c r="L29" t="s">
        <v>11</v>
      </c>
    </row>
    <row r="30" spans="1:22" x14ac:dyDescent="0.25">
      <c r="A30" s="9">
        <v>29</v>
      </c>
      <c r="B30" s="10">
        <v>1.72</v>
      </c>
      <c r="C30" s="10">
        <v>1.667</v>
      </c>
      <c r="D30" s="10">
        <f>B30-C30</f>
        <v>5.2999999999999936E-2</v>
      </c>
      <c r="E30" s="10">
        <f>D30^2</f>
        <v>2.8089999999999934E-3</v>
      </c>
      <c r="F30" s="10">
        <v>5.3502935457450398E-2</v>
      </c>
      <c r="G30" s="10">
        <f>23*(2.71828)^((-E30)/(2*(F30^2)))</f>
        <v>14.08133992832456</v>
      </c>
      <c r="L30" t="s">
        <v>20</v>
      </c>
      <c r="M30" t="s">
        <v>15</v>
      </c>
      <c r="N30" t="s">
        <v>12</v>
      </c>
      <c r="O30" t="s">
        <v>0</v>
      </c>
      <c r="P30" t="s">
        <v>1</v>
      </c>
      <c r="Q30" t="s">
        <v>2</v>
      </c>
      <c r="R30" t="s">
        <v>3</v>
      </c>
      <c r="S30" t="s">
        <v>4</v>
      </c>
      <c r="T30" t="s">
        <v>5</v>
      </c>
      <c r="U30" t="s">
        <v>13</v>
      </c>
      <c r="V30" t="s">
        <v>14</v>
      </c>
    </row>
    <row r="31" spans="1:22" x14ac:dyDescent="0.25">
      <c r="A31" s="9">
        <v>30</v>
      </c>
      <c r="B31" s="10">
        <v>1.72</v>
      </c>
      <c r="C31" s="10">
        <v>1.667</v>
      </c>
      <c r="D31" s="10">
        <f>B31-C31</f>
        <v>5.2999999999999936E-2</v>
      </c>
      <c r="E31" s="10">
        <f>D31^2</f>
        <v>2.8089999999999934E-3</v>
      </c>
      <c r="F31" s="10">
        <v>5.3502935457450398E-2</v>
      </c>
      <c r="G31" s="10">
        <f>23*(2.71828)^((-E31)/(2*(F31^2)))</f>
        <v>14.08133992832456</v>
      </c>
    </row>
    <row r="32" spans="1:22" x14ac:dyDescent="0.25">
      <c r="A32" s="9">
        <v>31</v>
      </c>
      <c r="B32" s="10">
        <v>1.6</v>
      </c>
      <c r="C32" s="10">
        <v>1.667</v>
      </c>
      <c r="D32" s="10">
        <f>B32-C32</f>
        <v>-6.6999999999999948E-2</v>
      </c>
      <c r="E32" s="10">
        <f>D32^2</f>
        <v>4.488999999999993E-3</v>
      </c>
      <c r="F32" s="10">
        <v>5.3502935457450398E-2</v>
      </c>
      <c r="G32" s="10">
        <f>23*(2.71828)^((-E32)/(2*(F32^2)))</f>
        <v>10.500338540881305</v>
      </c>
    </row>
    <row r="33" spans="1:10" x14ac:dyDescent="0.25">
      <c r="A33" s="9">
        <v>32</v>
      </c>
      <c r="B33" s="10">
        <v>1.68</v>
      </c>
      <c r="C33" s="10">
        <v>1.667</v>
      </c>
      <c r="D33" s="10">
        <f>B33-C33</f>
        <v>1.2999999999999901E-2</v>
      </c>
      <c r="E33" s="10">
        <f>D33^2</f>
        <v>1.6899999999999741E-4</v>
      </c>
      <c r="F33" s="10">
        <v>5.3502935457450398E-2</v>
      </c>
      <c r="G33" s="10">
        <f>23*(2.71828)^((-E33)/(2*(F33^2)))</f>
        <v>22.330986568420474</v>
      </c>
    </row>
    <row r="34" spans="1:10" x14ac:dyDescent="0.25">
      <c r="A34" s="9">
        <v>33</v>
      </c>
      <c r="B34" s="10">
        <v>1.69</v>
      </c>
      <c r="C34" s="10">
        <v>1.667</v>
      </c>
      <c r="D34" s="10">
        <f>B34-C34</f>
        <v>2.2999999999999909E-2</v>
      </c>
      <c r="E34" s="10">
        <f>D34^2</f>
        <v>5.2899999999999584E-4</v>
      </c>
      <c r="F34" s="10">
        <v>5.3502935457450398E-2</v>
      </c>
      <c r="G34" s="10">
        <f>23*(2.71828)^((-E34)/(2*(F34^2)))</f>
        <v>20.970036815662247</v>
      </c>
    </row>
    <row r="35" spans="1:10" x14ac:dyDescent="0.25">
      <c r="A35" s="9">
        <v>34</v>
      </c>
      <c r="B35" s="10">
        <v>1.69</v>
      </c>
      <c r="C35" s="10">
        <v>1.667</v>
      </c>
      <c r="D35" s="10">
        <f>B35-C35</f>
        <v>2.2999999999999909E-2</v>
      </c>
      <c r="E35" s="10">
        <f>D35^2</f>
        <v>5.2899999999999584E-4</v>
      </c>
      <c r="F35" s="10">
        <v>5.3502935457450398E-2</v>
      </c>
      <c r="G35" s="10">
        <f>23*(2.71828)^((-E35)/(2*(F35^2)))</f>
        <v>20.970036815662247</v>
      </c>
    </row>
    <row r="36" spans="1:10" x14ac:dyDescent="0.25">
      <c r="A36" s="9">
        <v>35</v>
      </c>
      <c r="B36" s="10">
        <v>1.62</v>
      </c>
      <c r="C36" s="10">
        <v>1.667</v>
      </c>
      <c r="D36" s="10">
        <f>B36-C36</f>
        <v>-4.6999999999999931E-2</v>
      </c>
      <c r="E36" s="10">
        <f>D36^2</f>
        <v>2.2089999999999935E-3</v>
      </c>
      <c r="F36" s="10">
        <v>5.3502935457450398E-2</v>
      </c>
      <c r="G36" s="10">
        <f>23*(2.71828)^((-E36)/(2*(F36^2)))</f>
        <v>15.637182746812462</v>
      </c>
    </row>
    <row r="37" spans="1:10" x14ac:dyDescent="0.25">
      <c r="A37" s="9">
        <v>36</v>
      </c>
      <c r="B37" s="10">
        <v>1.59</v>
      </c>
      <c r="C37" s="10">
        <v>1.667</v>
      </c>
      <c r="D37" s="10">
        <f>B37-C37</f>
        <v>-7.6999999999999957E-2</v>
      </c>
      <c r="E37" s="10">
        <f>D37^2</f>
        <v>5.9289999999999933E-3</v>
      </c>
      <c r="F37" s="10">
        <v>5.3502935457450398E-2</v>
      </c>
      <c r="G37" s="10">
        <f>23*(2.71828)^((-E37)/(2*(F37^2)))</f>
        <v>8.1652301721083642</v>
      </c>
    </row>
    <row r="38" spans="1:10" x14ac:dyDescent="0.25">
      <c r="A38" s="9">
        <v>37</v>
      </c>
      <c r="B38" s="10">
        <v>1.56</v>
      </c>
      <c r="C38" s="10">
        <v>1.667</v>
      </c>
      <c r="D38" s="10">
        <f>B38-C38</f>
        <v>-0.10699999999999998</v>
      </c>
      <c r="E38" s="10">
        <f>D38^2</f>
        <v>1.1448999999999997E-2</v>
      </c>
      <c r="F38" s="10">
        <v>5.3502935457450398E-2</v>
      </c>
      <c r="G38" s="10">
        <f>23*(2.71828)^((-E38)/(2*(F38^2)))</f>
        <v>3.1133988787393601</v>
      </c>
    </row>
    <row r="39" spans="1:10" x14ac:dyDescent="0.25">
      <c r="A39" s="9">
        <v>38</v>
      </c>
      <c r="B39" s="10">
        <v>1.69</v>
      </c>
      <c r="C39" s="10">
        <v>1.667</v>
      </c>
      <c r="D39" s="10">
        <f>B39-C39</f>
        <v>2.2999999999999909E-2</v>
      </c>
      <c r="E39" s="10">
        <f>D39^2</f>
        <v>5.2899999999999584E-4</v>
      </c>
      <c r="F39" s="10">
        <v>5.3502935457450398E-2</v>
      </c>
      <c r="G39" s="10">
        <f>23*(2.71828)^((-E39)/(2*(F39^2)))</f>
        <v>20.970036815662247</v>
      </c>
    </row>
    <row r="40" spans="1:10" x14ac:dyDescent="0.25">
      <c r="A40" s="9">
        <v>39</v>
      </c>
      <c r="B40" s="10">
        <v>1.66</v>
      </c>
      <c r="C40" s="10">
        <v>1.667</v>
      </c>
      <c r="D40" s="10">
        <f>B40-C40</f>
        <v>-7.0000000000001172E-3</v>
      </c>
      <c r="E40" s="10">
        <f>D40^2</f>
        <v>4.9000000000001638E-5</v>
      </c>
      <c r="F40" s="10">
        <v>5.3502935457450398E-2</v>
      </c>
      <c r="G40" s="10">
        <f>23*(2.71828)^((-E40)/(2*(F40^2)))</f>
        <v>22.803988648534663</v>
      </c>
    </row>
    <row r="41" spans="1:10" x14ac:dyDescent="0.25">
      <c r="A41" s="9">
        <v>40</v>
      </c>
      <c r="B41" s="10">
        <v>1.71</v>
      </c>
      <c r="C41" s="10">
        <v>1.667</v>
      </c>
      <c r="D41" s="10">
        <f>B41-C41</f>
        <v>4.2999999999999927E-2</v>
      </c>
      <c r="E41" s="10">
        <f>D41^2</f>
        <v>1.8489999999999937E-3</v>
      </c>
      <c r="F41" s="10">
        <v>5.3502935457450398E-2</v>
      </c>
      <c r="G41" s="10">
        <f>23*(2.71828)^((-E41)/(2*(F41^2)))</f>
        <v>16.652031703930881</v>
      </c>
    </row>
    <row r="45" spans="1:10" ht="49.5" customHeight="1" x14ac:dyDescent="0.25">
      <c r="A45" s="6" t="s">
        <v>21</v>
      </c>
      <c r="B45" s="8" t="s">
        <v>17</v>
      </c>
      <c r="C45" s="7" t="s">
        <v>16</v>
      </c>
      <c r="D45" s="7" t="s">
        <v>9</v>
      </c>
      <c r="E45" s="8" t="s">
        <v>8</v>
      </c>
      <c r="F45" s="17" t="s">
        <v>19</v>
      </c>
      <c r="G45" s="16" t="s">
        <v>23</v>
      </c>
      <c r="H45" s="7" t="s">
        <v>24</v>
      </c>
      <c r="J45" s="1"/>
    </row>
    <row r="46" spans="1:10" x14ac:dyDescent="0.25">
      <c r="A46" s="14">
        <v>1.425</v>
      </c>
      <c r="B46" s="14">
        <v>1.6666666666000001</v>
      </c>
      <c r="C46" s="14">
        <f>A46-B46</f>
        <v>-0.24166666660000002</v>
      </c>
      <c r="D46" s="15">
        <f>C46^2</f>
        <v>5.8402777745555565E-2</v>
      </c>
      <c r="E46" s="15">
        <f>F41</f>
        <v>5.3502935457450398E-2</v>
      </c>
      <c r="F46" s="18">
        <f>23*((2.71858)^((-D46)/(2*(E46^2))))</f>
        <v>8.5299675755886575E-4</v>
      </c>
      <c r="G46" s="10"/>
      <c r="H46" s="10"/>
      <c r="J46" s="1"/>
    </row>
    <row r="47" spans="1:10" x14ac:dyDescent="0.25">
      <c r="A47" s="15">
        <f>A46+0.05</f>
        <v>1.4750000000000001</v>
      </c>
      <c r="B47" s="14">
        <v>1.6666666666000001</v>
      </c>
      <c r="C47" s="14">
        <f t="shared" ref="C47:C56" si="1">A47-B47</f>
        <v>-0.19166666659999998</v>
      </c>
      <c r="D47" s="15">
        <f t="shared" ref="D47:D56" si="2">C47^2</f>
        <v>3.6736111085555551E-2</v>
      </c>
      <c r="E47" s="15">
        <f>E46</f>
        <v>5.3502935457450398E-2</v>
      </c>
      <c r="F47" s="18">
        <f t="shared" ref="F47:F56" si="3">23*((2.71858)^((-D47)/(2*(E47^2))))</f>
        <v>3.755856377420011E-2</v>
      </c>
      <c r="G47" s="10"/>
      <c r="H47" s="10"/>
      <c r="J47" s="1"/>
    </row>
    <row r="48" spans="1:10" x14ac:dyDescent="0.25">
      <c r="A48" s="15">
        <f>A47+0.05</f>
        <v>1.5250000000000001</v>
      </c>
      <c r="B48" s="14">
        <v>1.6666666666000001</v>
      </c>
      <c r="C48" s="14">
        <f t="shared" si="1"/>
        <v>-0.14166666659999994</v>
      </c>
      <c r="D48" s="15">
        <f t="shared" si="2"/>
        <v>2.0069444425555538E-2</v>
      </c>
      <c r="E48" s="15">
        <f t="shared" ref="E48:E56" si="4">E47</f>
        <v>5.3502935457450398E-2</v>
      </c>
      <c r="F48" s="18">
        <f t="shared" si="3"/>
        <v>0.69046389478719195</v>
      </c>
      <c r="G48" s="10"/>
      <c r="H48" s="10"/>
      <c r="J48" s="1"/>
    </row>
    <row r="49" spans="1:11" x14ac:dyDescent="0.25">
      <c r="A49" s="15">
        <f t="shared" ref="A49:A56" si="5">A48+0.05</f>
        <v>1.5750000000000002</v>
      </c>
      <c r="B49" s="14">
        <v>1.6666666666000001</v>
      </c>
      <c r="C49" s="14">
        <f t="shared" si="1"/>
        <v>-9.1666666599999891E-2</v>
      </c>
      <c r="D49" s="15">
        <f t="shared" si="2"/>
        <v>8.4027777655555358E-3</v>
      </c>
      <c r="E49" s="15">
        <f t="shared" si="4"/>
        <v>5.3502935457450398E-2</v>
      </c>
      <c r="F49" s="18">
        <f t="shared" si="3"/>
        <v>5.2996034177818485</v>
      </c>
      <c r="G49" s="10">
        <v>5</v>
      </c>
      <c r="H49" s="10">
        <f>(ABS(G49-F49)/F49)*100</f>
        <v>5.6533176949917445</v>
      </c>
      <c r="J49" s="1"/>
    </row>
    <row r="50" spans="1:11" x14ac:dyDescent="0.25">
      <c r="A50" s="15">
        <f t="shared" si="5"/>
        <v>1.6250000000000002</v>
      </c>
      <c r="B50" s="14">
        <v>1.6666666666000001</v>
      </c>
      <c r="C50" s="14">
        <f t="shared" si="1"/>
        <v>-4.1666666599999846E-2</v>
      </c>
      <c r="D50" s="15">
        <f t="shared" si="2"/>
        <v>1.7361111055555429E-3</v>
      </c>
      <c r="E50" s="15">
        <f t="shared" si="4"/>
        <v>5.3502935457450398E-2</v>
      </c>
      <c r="F50" s="18">
        <f t="shared" si="3"/>
        <v>16.983068841071379</v>
      </c>
      <c r="G50" s="10">
        <v>5</v>
      </c>
      <c r="H50" s="10">
        <f t="shared" ref="H50:H54" si="6">(ABS(G50-F50)/F50)*100</f>
        <v>70.558913428483905</v>
      </c>
      <c r="J50" s="1"/>
    </row>
    <row r="51" spans="1:11" x14ac:dyDescent="0.25">
      <c r="A51" s="15">
        <f t="shared" si="5"/>
        <v>1.6750000000000003</v>
      </c>
      <c r="B51" s="14">
        <v>1.6666666666000001</v>
      </c>
      <c r="C51" s="14">
        <f t="shared" si="1"/>
        <v>8.333333400000198E-3</v>
      </c>
      <c r="D51" s="15">
        <f t="shared" si="2"/>
        <v>6.9444445555558859E-5</v>
      </c>
      <c r="E51" s="15">
        <f t="shared" si="4"/>
        <v>5.3502935457450398E-2</v>
      </c>
      <c r="F51" s="18">
        <f t="shared" si="3"/>
        <v>22.72267041797997</v>
      </c>
      <c r="G51" s="10">
        <v>23</v>
      </c>
      <c r="H51" s="10">
        <f t="shared" si="6"/>
        <v>1.2204973135577641</v>
      </c>
      <c r="J51" s="1"/>
    </row>
    <row r="52" spans="1:11" x14ac:dyDescent="0.25">
      <c r="A52" s="15">
        <f t="shared" si="5"/>
        <v>1.7250000000000003</v>
      </c>
      <c r="B52" s="14">
        <v>1.6666666666000001</v>
      </c>
      <c r="C52" s="14">
        <f t="shared" si="1"/>
        <v>5.8333333400000242E-2</v>
      </c>
      <c r="D52" s="15">
        <f t="shared" si="2"/>
        <v>3.4027777855555837E-3</v>
      </c>
      <c r="E52" s="15">
        <f t="shared" si="4"/>
        <v>5.3502935457450398E-2</v>
      </c>
      <c r="F52" s="18">
        <f t="shared" si="3"/>
        <v>12.693253959475532</v>
      </c>
      <c r="G52" s="10">
        <v>5</v>
      </c>
      <c r="H52" s="10">
        <f t="shared" si="6"/>
        <v>60.60899737795372</v>
      </c>
      <c r="J52" s="1"/>
    </row>
    <row r="53" spans="1:11" x14ac:dyDescent="0.25">
      <c r="A53" s="15">
        <f t="shared" si="5"/>
        <v>1.7750000000000004</v>
      </c>
      <c r="B53" s="14">
        <v>1.6666666666000001</v>
      </c>
      <c r="C53" s="14">
        <f t="shared" si="1"/>
        <v>0.10833333340000029</v>
      </c>
      <c r="D53" s="15">
        <f t="shared" si="2"/>
        <v>1.1736111125555618E-2</v>
      </c>
      <c r="E53" s="15">
        <f t="shared" si="4"/>
        <v>5.3502935457450398E-2</v>
      </c>
      <c r="F53" s="18">
        <f t="shared" si="3"/>
        <v>2.9604448154191423</v>
      </c>
      <c r="G53" s="10">
        <v>1</v>
      </c>
      <c r="H53" s="10">
        <f t="shared" si="6"/>
        <v>66.221292327706522</v>
      </c>
      <c r="J53" s="1"/>
    </row>
    <row r="54" spans="1:11" x14ac:dyDescent="0.25">
      <c r="A54" s="15">
        <f t="shared" si="5"/>
        <v>1.8250000000000004</v>
      </c>
      <c r="B54" s="14">
        <v>1.6666666666000001</v>
      </c>
      <c r="C54" s="14">
        <f t="shared" si="1"/>
        <v>0.15833333340000033</v>
      </c>
      <c r="D54" s="15">
        <f t="shared" si="2"/>
        <v>2.506944446555566E-2</v>
      </c>
      <c r="E54" s="15">
        <f t="shared" si="4"/>
        <v>5.3502935457450398E-2</v>
      </c>
      <c r="F54" s="18">
        <f t="shared" si="3"/>
        <v>0.2882779143944087</v>
      </c>
      <c r="G54" s="10">
        <v>1</v>
      </c>
      <c r="H54" s="10">
        <f t="shared" si="6"/>
        <v>246.8874825533272</v>
      </c>
      <c r="J54" s="1"/>
    </row>
    <row r="55" spans="1:11" x14ac:dyDescent="0.25">
      <c r="A55" s="15">
        <f t="shared" si="5"/>
        <v>1.8750000000000004</v>
      </c>
      <c r="B55" s="14">
        <v>1.6666666666000001</v>
      </c>
      <c r="C55" s="14">
        <f t="shared" si="1"/>
        <v>0.20833333340000038</v>
      </c>
      <c r="D55" s="15">
        <f t="shared" si="2"/>
        <v>4.3402777805555709E-2</v>
      </c>
      <c r="E55" s="15">
        <f t="shared" si="4"/>
        <v>5.3502935457450398E-2</v>
      </c>
      <c r="F55" s="18">
        <f t="shared" si="3"/>
        <v>1.1720231056068505E-2</v>
      </c>
      <c r="G55" s="10"/>
      <c r="H55" s="10"/>
      <c r="J55" s="1"/>
    </row>
    <row r="56" spans="1:11" x14ac:dyDescent="0.25">
      <c r="A56" s="15">
        <f t="shared" si="5"/>
        <v>1.9250000000000005</v>
      </c>
      <c r="B56" s="14">
        <v>1.6666666666000001</v>
      </c>
      <c r="C56" s="14">
        <f t="shared" si="1"/>
        <v>0.25833333340000042</v>
      </c>
      <c r="D56" s="15">
        <f t="shared" si="2"/>
        <v>6.6736111145555777E-2</v>
      </c>
      <c r="E56" s="15">
        <f t="shared" si="4"/>
        <v>5.3502935457450398E-2</v>
      </c>
      <c r="F56" s="18">
        <f t="shared" si="3"/>
        <v>1.9894424314511483E-4</v>
      </c>
      <c r="G56" s="10"/>
      <c r="H56" s="10"/>
      <c r="J56" s="1"/>
    </row>
    <row r="57" spans="1:11" x14ac:dyDescent="0.25">
      <c r="A57" s="5"/>
      <c r="B57" s="4"/>
      <c r="C57" s="4"/>
      <c r="D57" s="5"/>
      <c r="E57" s="5"/>
      <c r="F57" s="19" t="s">
        <v>25</v>
      </c>
      <c r="G57" s="20"/>
      <c r="H57" s="10">
        <f>AVERAGE(H49:H54)</f>
        <v>75.191750116003476</v>
      </c>
      <c r="J57" s="1"/>
    </row>
    <row r="58" spans="1:11" x14ac:dyDescent="0.25">
      <c r="J58" s="1"/>
      <c r="K58" s="3"/>
    </row>
    <row r="59" spans="1:11" x14ac:dyDescent="0.25">
      <c r="J59" s="1"/>
      <c r="K59" s="3"/>
    </row>
    <row r="60" spans="1:11" x14ac:dyDescent="0.25">
      <c r="J60" s="1"/>
      <c r="K60" s="3"/>
    </row>
    <row r="61" spans="1:11" x14ac:dyDescent="0.25">
      <c r="J61" s="1"/>
      <c r="K61" s="3"/>
    </row>
    <row r="62" spans="1:11" x14ac:dyDescent="0.25">
      <c r="J62" s="1"/>
      <c r="K62" s="3"/>
    </row>
    <row r="63" spans="1:11" x14ac:dyDescent="0.25">
      <c r="J63" s="1"/>
      <c r="K63" s="3"/>
    </row>
    <row r="64" spans="1:11" x14ac:dyDescent="0.25">
      <c r="J64" s="1"/>
      <c r="K64" s="3"/>
    </row>
    <row r="65" spans="2:11" x14ac:dyDescent="0.25">
      <c r="J65" s="1"/>
      <c r="K65" s="3"/>
    </row>
    <row r="66" spans="2:11" x14ac:dyDescent="0.25">
      <c r="J66" s="1"/>
      <c r="K66" s="3"/>
    </row>
    <row r="67" spans="2:11" x14ac:dyDescent="0.25">
      <c r="J67" s="1"/>
      <c r="K67" s="3"/>
    </row>
    <row r="68" spans="2:11" x14ac:dyDescent="0.25">
      <c r="B68"/>
    </row>
  </sheetData>
  <mergeCells count="1">
    <mergeCell ref="F57:G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cp:lastPrinted>2012-09-20T11:52:00Z</cp:lastPrinted>
  <dcterms:created xsi:type="dcterms:W3CDTF">2012-09-14T03:46:39Z</dcterms:created>
  <dcterms:modified xsi:type="dcterms:W3CDTF">2012-09-20T16:30:05Z</dcterms:modified>
</cp:coreProperties>
</file>